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r00000ovant011\_Úsek_NPI\OVZ\03 Zakázky 2024\63524022 Oprava výhybek ve výhybně Polanka nad Odrou - MB\01_ZD\Díl 4 Soupis prací s výkazem výměr\"/>
    </mc:Choice>
  </mc:AlternateContent>
  <bookViews>
    <workbookView xWindow="0" yWindow="0" windowWidth="23040" windowHeight="9204" firstSheet="2" activeTab="5"/>
  </bookViews>
  <sheets>
    <sheet name="Rekapitulace stavby" sheetId="1" r:id="rId1"/>
    <sheet name="SO 01 - Oprava výhybek č...." sheetId="2" r:id="rId2"/>
    <sheet name="SO 02-01 - Sborník ÚOŽI" sheetId="3" r:id="rId3"/>
    <sheet name="SO 02-02 - ÚRS" sheetId="4" r:id="rId4"/>
    <sheet name="SO 03 - Oprava EOV výhybe..." sheetId="5" r:id="rId5"/>
    <sheet name="VON - Oprava výhybek ve v..." sheetId="6" r:id="rId6"/>
  </sheets>
  <definedNames>
    <definedName name="_xlnm._FilterDatabase" localSheetId="1" hidden="1">'SO 01 - Oprava výhybek č....'!$C$118:$K$401</definedName>
    <definedName name="_xlnm._FilterDatabase" localSheetId="2" hidden="1">'SO 02-01 - Sborník ÚOŽI'!$C$127:$K$345</definedName>
    <definedName name="_xlnm._FilterDatabase" localSheetId="3" hidden="1">'SO 02-02 - ÚRS'!$C$121:$K$130</definedName>
    <definedName name="_xlnm._FilterDatabase" localSheetId="4" hidden="1">'SO 03 - Oprava EOV výhybe...'!$C$116:$K$168</definedName>
    <definedName name="_xlnm._FilterDatabase" localSheetId="5" hidden="1">'VON - Oprava výhybek ve v...'!$C$116:$K$143</definedName>
    <definedName name="_xlnm.Print_Titles" localSheetId="0">'Rekapitulace stavby'!$92:$92</definedName>
    <definedName name="_xlnm.Print_Titles" localSheetId="1">'SO 01 - Oprava výhybek č....'!$118:$118</definedName>
    <definedName name="_xlnm.Print_Titles" localSheetId="2">'SO 02-01 - Sborník ÚOŽI'!$127:$127</definedName>
    <definedName name="_xlnm.Print_Titles" localSheetId="3">'SO 02-02 - ÚRS'!$121:$121</definedName>
    <definedName name="_xlnm.Print_Titles" localSheetId="4">'SO 03 - Oprava EOV výhybe...'!$116:$116</definedName>
    <definedName name="_xlnm.Print_Titles" localSheetId="5">'VON - Oprava výhybek ve v...'!$116:$116</definedName>
    <definedName name="_xlnm.Print_Area" localSheetId="0">'Rekapitulace stavby'!$D$4:$AO$76,'Rekapitulace stavby'!$C$82:$AQ$101</definedName>
    <definedName name="_xlnm.Print_Area" localSheetId="1">'SO 01 - Oprava výhybek č....'!$C$4:$J$39,'SO 01 - Oprava výhybek č....'!$C$50:$J$76,'SO 01 - Oprava výhybek č....'!$C$82:$J$100,'SO 01 - Oprava výhybek č....'!$C$106:$K$401</definedName>
    <definedName name="_xlnm.Print_Area" localSheetId="2">'SO 02-01 - Sborník ÚOŽI'!$C$4:$J$41,'SO 02-01 - Sborník ÚOŽI'!$C$50:$J$76,'SO 02-01 - Sborník ÚOŽI'!$C$82:$J$107,'SO 02-01 - Sborník ÚOŽI'!$C$113:$K$345</definedName>
    <definedName name="_xlnm.Print_Area" localSheetId="3">'SO 02-02 - ÚRS'!$C$4:$J$41,'SO 02-02 - ÚRS'!$C$50:$J$76,'SO 02-02 - ÚRS'!$C$82:$J$101,'SO 02-02 - ÚRS'!$C$107:$K$130</definedName>
    <definedName name="_xlnm.Print_Area" localSheetId="4">'SO 03 - Oprava EOV výhybe...'!$C$4:$J$39,'SO 03 - Oprava EOV výhybe...'!$C$50:$J$76,'SO 03 - Oprava EOV výhybe...'!$C$82:$J$98,'SO 03 - Oprava EOV výhybe...'!$C$104:$K$168</definedName>
    <definedName name="_xlnm.Print_Area" localSheetId="5">'VON - Oprava výhybek ve v...'!$C$4:$J$39,'VON - Oprava výhybek ve v...'!$C$50:$J$76,'VON - Oprava výhybek ve v...'!$C$82:$J$98,'VON - Oprava výhybek ve v...'!$C$104:$K$143</definedName>
  </definedNames>
  <calcPr calcId="162913"/>
</workbook>
</file>

<file path=xl/calcChain.xml><?xml version="1.0" encoding="utf-8"?>
<calcChain xmlns="http://schemas.openxmlformats.org/spreadsheetml/2006/main">
  <c r="J37" i="6" l="1"/>
  <c r="J36" i="6"/>
  <c r="AY100" i="1"/>
  <c r="J35" i="6"/>
  <c r="AX100" i="1" s="1"/>
  <c r="BI142" i="6"/>
  <c r="BH142" i="6"/>
  <c r="BG142" i="6"/>
  <c r="BF142" i="6"/>
  <c r="T142" i="6"/>
  <c r="R142" i="6"/>
  <c r="P142" i="6"/>
  <c r="BI140" i="6"/>
  <c r="BH140" i="6"/>
  <c r="BG140" i="6"/>
  <c r="BF140" i="6"/>
  <c r="T140" i="6"/>
  <c r="R140" i="6"/>
  <c r="P140" i="6"/>
  <c r="BI137" i="6"/>
  <c r="BH137" i="6"/>
  <c r="BG137" i="6"/>
  <c r="BF137" i="6"/>
  <c r="T137" i="6"/>
  <c r="R137" i="6"/>
  <c r="P137" i="6"/>
  <c r="BI135" i="6"/>
  <c r="BH135" i="6"/>
  <c r="BG135" i="6"/>
  <c r="BF135" i="6"/>
  <c r="T135" i="6"/>
  <c r="R135" i="6"/>
  <c r="P135" i="6"/>
  <c r="BI132" i="6"/>
  <c r="BH132" i="6"/>
  <c r="BG132" i="6"/>
  <c r="BF132" i="6"/>
  <c r="T132" i="6"/>
  <c r="R132" i="6"/>
  <c r="P132" i="6"/>
  <c r="BI129" i="6"/>
  <c r="BH129" i="6"/>
  <c r="BG129" i="6"/>
  <c r="BF129" i="6"/>
  <c r="T129" i="6"/>
  <c r="R129" i="6"/>
  <c r="P129" i="6"/>
  <c r="BI127" i="6"/>
  <c r="BH127" i="6"/>
  <c r="BG127" i="6"/>
  <c r="BF127" i="6"/>
  <c r="T127" i="6"/>
  <c r="R127" i="6"/>
  <c r="P127" i="6"/>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F113" i="6"/>
  <c r="F111" i="6"/>
  <c r="E109" i="6"/>
  <c r="F91" i="6"/>
  <c r="F89" i="6"/>
  <c r="E87" i="6"/>
  <c r="J24" i="6"/>
  <c r="E24" i="6"/>
  <c r="J114" i="6"/>
  <c r="J23" i="6"/>
  <c r="J21" i="6"/>
  <c r="E21" i="6"/>
  <c r="J113" i="6"/>
  <c r="J20" i="6"/>
  <c r="J18" i="6"/>
  <c r="E18" i="6"/>
  <c r="F92" i="6"/>
  <c r="J17" i="6"/>
  <c r="J12" i="6"/>
  <c r="J111" i="6" s="1"/>
  <c r="E7" i="6"/>
  <c r="E107" i="6" s="1"/>
  <c r="J37" i="5"/>
  <c r="J36" i="5"/>
  <c r="AY99" i="1"/>
  <c r="J35" i="5"/>
  <c r="AX99" i="1" s="1"/>
  <c r="BI167" i="5"/>
  <c r="BH167" i="5"/>
  <c r="BG167" i="5"/>
  <c r="BF167" i="5"/>
  <c r="T167" i="5"/>
  <c r="R167" i="5"/>
  <c r="P167" i="5"/>
  <c r="BI165" i="5"/>
  <c r="BH165" i="5"/>
  <c r="BG165" i="5"/>
  <c r="BF165" i="5"/>
  <c r="T165" i="5"/>
  <c r="R165" i="5"/>
  <c r="P165" i="5"/>
  <c r="BI163" i="5"/>
  <c r="BH163" i="5"/>
  <c r="BG163" i="5"/>
  <c r="BF163" i="5"/>
  <c r="T163" i="5"/>
  <c r="R163" i="5"/>
  <c r="P163" i="5"/>
  <c r="BI161" i="5"/>
  <c r="BH161" i="5"/>
  <c r="BG161" i="5"/>
  <c r="BF161" i="5"/>
  <c r="T161" i="5"/>
  <c r="R161" i="5"/>
  <c r="P161" i="5"/>
  <c r="BI159" i="5"/>
  <c r="BH159" i="5"/>
  <c r="BG159" i="5"/>
  <c r="BF159" i="5"/>
  <c r="T159" i="5"/>
  <c r="R159" i="5"/>
  <c r="P159" i="5"/>
  <c r="BI157" i="5"/>
  <c r="BH157" i="5"/>
  <c r="BG157" i="5"/>
  <c r="BF157" i="5"/>
  <c r="T157" i="5"/>
  <c r="R157" i="5"/>
  <c r="P157" i="5"/>
  <c r="BI155" i="5"/>
  <c r="BH155" i="5"/>
  <c r="BG155" i="5"/>
  <c r="BF155" i="5"/>
  <c r="T155" i="5"/>
  <c r="R155" i="5"/>
  <c r="P155" i="5"/>
  <c r="BI153" i="5"/>
  <c r="BH153" i="5"/>
  <c r="BG153" i="5"/>
  <c r="BF153" i="5"/>
  <c r="T153" i="5"/>
  <c r="R153" i="5"/>
  <c r="P153" i="5"/>
  <c r="BI151" i="5"/>
  <c r="BH151" i="5"/>
  <c r="BG151" i="5"/>
  <c r="BF151" i="5"/>
  <c r="T151" i="5"/>
  <c r="R151" i="5"/>
  <c r="P151" i="5"/>
  <c r="BI149" i="5"/>
  <c r="BH149" i="5"/>
  <c r="BG149" i="5"/>
  <c r="BF149" i="5"/>
  <c r="T149" i="5"/>
  <c r="R149" i="5"/>
  <c r="P149" i="5"/>
  <c r="BI147" i="5"/>
  <c r="BH147" i="5"/>
  <c r="BG147" i="5"/>
  <c r="BF147" i="5"/>
  <c r="T147" i="5"/>
  <c r="R147" i="5"/>
  <c r="P147" i="5"/>
  <c r="BI145" i="5"/>
  <c r="BH145" i="5"/>
  <c r="BG145" i="5"/>
  <c r="BF145" i="5"/>
  <c r="T145" i="5"/>
  <c r="R145" i="5"/>
  <c r="P145" i="5"/>
  <c r="BI143" i="5"/>
  <c r="BH143" i="5"/>
  <c r="BG143" i="5"/>
  <c r="BF143" i="5"/>
  <c r="T143" i="5"/>
  <c r="R143" i="5"/>
  <c r="P143" i="5"/>
  <c r="BI141" i="5"/>
  <c r="BH141" i="5"/>
  <c r="BG141" i="5"/>
  <c r="BF141" i="5"/>
  <c r="T141" i="5"/>
  <c r="R141" i="5"/>
  <c r="P141" i="5"/>
  <c r="BI139" i="5"/>
  <c r="BH139" i="5"/>
  <c r="BG139" i="5"/>
  <c r="BF139" i="5"/>
  <c r="T139" i="5"/>
  <c r="R139" i="5"/>
  <c r="P139" i="5"/>
  <c r="BI137" i="5"/>
  <c r="BH137" i="5"/>
  <c r="BG137" i="5"/>
  <c r="BF137" i="5"/>
  <c r="T137" i="5"/>
  <c r="R137" i="5"/>
  <c r="P137" i="5"/>
  <c r="BI135" i="5"/>
  <c r="BH135" i="5"/>
  <c r="BG135" i="5"/>
  <c r="BF135" i="5"/>
  <c r="T135" i="5"/>
  <c r="R135" i="5"/>
  <c r="P135" i="5"/>
  <c r="BI133" i="5"/>
  <c r="BH133" i="5"/>
  <c r="BG133" i="5"/>
  <c r="BF133" i="5"/>
  <c r="T133" i="5"/>
  <c r="R133" i="5"/>
  <c r="P133" i="5"/>
  <c r="BI131" i="5"/>
  <c r="BH131" i="5"/>
  <c r="BG131" i="5"/>
  <c r="BF131" i="5"/>
  <c r="T131" i="5"/>
  <c r="R131" i="5"/>
  <c r="P131" i="5"/>
  <c r="BI129" i="5"/>
  <c r="BH129" i="5"/>
  <c r="BG129" i="5"/>
  <c r="BF129" i="5"/>
  <c r="T129" i="5"/>
  <c r="R129" i="5"/>
  <c r="P129" i="5"/>
  <c r="BI127" i="5"/>
  <c r="BH127" i="5"/>
  <c r="BG127" i="5"/>
  <c r="BF127" i="5"/>
  <c r="T127" i="5"/>
  <c r="R127" i="5"/>
  <c r="P127" i="5"/>
  <c r="BI125" i="5"/>
  <c r="BH125" i="5"/>
  <c r="BG125" i="5"/>
  <c r="BF125" i="5"/>
  <c r="T125" i="5"/>
  <c r="R125" i="5"/>
  <c r="P125" i="5"/>
  <c r="BI123" i="5"/>
  <c r="BH123" i="5"/>
  <c r="BG123" i="5"/>
  <c r="BF123" i="5"/>
  <c r="T123" i="5"/>
  <c r="R123" i="5"/>
  <c r="P123" i="5"/>
  <c r="BI121" i="5"/>
  <c r="BH121" i="5"/>
  <c r="BG121" i="5"/>
  <c r="BF121" i="5"/>
  <c r="T121" i="5"/>
  <c r="R121" i="5"/>
  <c r="P121" i="5"/>
  <c r="BI119" i="5"/>
  <c r="BH119" i="5"/>
  <c r="BG119" i="5"/>
  <c r="BF119" i="5"/>
  <c r="T119" i="5"/>
  <c r="R119" i="5"/>
  <c r="P119" i="5"/>
  <c r="F113" i="5"/>
  <c r="F111" i="5"/>
  <c r="E109" i="5"/>
  <c r="F91" i="5"/>
  <c r="F89" i="5"/>
  <c r="E87" i="5"/>
  <c r="J24" i="5"/>
  <c r="E24" i="5"/>
  <c r="J114" i="5" s="1"/>
  <c r="J23" i="5"/>
  <c r="J21" i="5"/>
  <c r="E21" i="5"/>
  <c r="J113" i="5"/>
  <c r="J20" i="5"/>
  <c r="J18" i="5"/>
  <c r="E18" i="5"/>
  <c r="F114" i="5" s="1"/>
  <c r="J17" i="5"/>
  <c r="J12" i="5"/>
  <c r="J89" i="5"/>
  <c r="E7" i="5"/>
  <c r="E85" i="5" s="1"/>
  <c r="J39" i="4"/>
  <c r="J38" i="4"/>
  <c r="AY98" i="1"/>
  <c r="J37" i="4"/>
  <c r="AX98" i="1"/>
  <c r="BI129" i="4"/>
  <c r="BH129" i="4"/>
  <c r="BG129" i="4"/>
  <c r="BF129" i="4"/>
  <c r="T129" i="4"/>
  <c r="R129" i="4"/>
  <c r="P129" i="4"/>
  <c r="BI127" i="4"/>
  <c r="BH127" i="4"/>
  <c r="BG127" i="4"/>
  <c r="BF127" i="4"/>
  <c r="T127" i="4"/>
  <c r="R127" i="4"/>
  <c r="P127" i="4"/>
  <c r="BI125" i="4"/>
  <c r="BH125" i="4"/>
  <c r="BG125" i="4"/>
  <c r="BF125" i="4"/>
  <c r="T125" i="4"/>
  <c r="R125" i="4"/>
  <c r="P125" i="4"/>
  <c r="J119" i="4"/>
  <c r="F118" i="4"/>
  <c r="F116" i="4"/>
  <c r="E114" i="4"/>
  <c r="J94" i="4"/>
  <c r="F93" i="4"/>
  <c r="F91" i="4"/>
  <c r="E89" i="4"/>
  <c r="J23" i="4"/>
  <c r="E23" i="4"/>
  <c r="J118" i="4"/>
  <c r="J22" i="4"/>
  <c r="J20" i="4"/>
  <c r="E20" i="4"/>
  <c r="F94" i="4"/>
  <c r="J19" i="4"/>
  <c r="J14" i="4"/>
  <c r="J91" i="4"/>
  <c r="E7" i="4"/>
  <c r="E85" i="4"/>
  <c r="J39" i="3"/>
  <c r="J38" i="3"/>
  <c r="AY97" i="1"/>
  <c r="J37" i="3"/>
  <c r="AX97" i="1"/>
  <c r="BI341" i="3"/>
  <c r="BH341" i="3"/>
  <c r="BG341" i="3"/>
  <c r="BF341" i="3"/>
  <c r="T341" i="3"/>
  <c r="R341" i="3"/>
  <c r="P341" i="3"/>
  <c r="BI339" i="3"/>
  <c r="BH339" i="3"/>
  <c r="BG339" i="3"/>
  <c r="BF339" i="3"/>
  <c r="T339" i="3"/>
  <c r="R339" i="3"/>
  <c r="P339" i="3"/>
  <c r="BI324" i="3"/>
  <c r="BH324" i="3"/>
  <c r="BG324" i="3"/>
  <c r="BF324" i="3"/>
  <c r="T324" i="3"/>
  <c r="R324" i="3"/>
  <c r="P324" i="3"/>
  <c r="BI322" i="3"/>
  <c r="BH322" i="3"/>
  <c r="BG322" i="3"/>
  <c r="BF322" i="3"/>
  <c r="T322" i="3"/>
  <c r="R322" i="3"/>
  <c r="P322" i="3"/>
  <c r="BI319" i="3"/>
  <c r="BH319" i="3"/>
  <c r="BG319" i="3"/>
  <c r="BF319" i="3"/>
  <c r="T319" i="3"/>
  <c r="R319" i="3"/>
  <c r="P319" i="3"/>
  <c r="BI317" i="3"/>
  <c r="BH317" i="3"/>
  <c r="BG317" i="3"/>
  <c r="BF317" i="3"/>
  <c r="T317" i="3"/>
  <c r="R317" i="3"/>
  <c r="P317" i="3"/>
  <c r="BI315" i="3"/>
  <c r="BH315" i="3"/>
  <c r="BG315" i="3"/>
  <c r="BF315" i="3"/>
  <c r="T315" i="3"/>
  <c r="R315" i="3"/>
  <c r="P315" i="3"/>
  <c r="BI313" i="3"/>
  <c r="BH313" i="3"/>
  <c r="BG313" i="3"/>
  <c r="BF313" i="3"/>
  <c r="T313" i="3"/>
  <c r="R313" i="3"/>
  <c r="P313" i="3"/>
  <c r="BI311" i="3"/>
  <c r="BH311" i="3"/>
  <c r="BG311" i="3"/>
  <c r="BF311" i="3"/>
  <c r="T311" i="3"/>
  <c r="R311" i="3"/>
  <c r="P311" i="3"/>
  <c r="BI309" i="3"/>
  <c r="BH309" i="3"/>
  <c r="BG309" i="3"/>
  <c r="BF309" i="3"/>
  <c r="T309" i="3"/>
  <c r="R309" i="3"/>
  <c r="P309" i="3"/>
  <c r="BI307" i="3"/>
  <c r="BH307" i="3"/>
  <c r="BG307" i="3"/>
  <c r="BF307" i="3"/>
  <c r="T307" i="3"/>
  <c r="R307" i="3"/>
  <c r="P307" i="3"/>
  <c r="BI305" i="3"/>
  <c r="BH305" i="3"/>
  <c r="BG305" i="3"/>
  <c r="BF305" i="3"/>
  <c r="T305" i="3"/>
  <c r="R305" i="3"/>
  <c r="P305" i="3"/>
  <c r="BI296" i="3"/>
  <c r="BH296" i="3"/>
  <c r="BG296" i="3"/>
  <c r="BF296" i="3"/>
  <c r="T296" i="3"/>
  <c r="R296" i="3"/>
  <c r="P296" i="3"/>
  <c r="BI294" i="3"/>
  <c r="BH294" i="3"/>
  <c r="BG294" i="3"/>
  <c r="BF294" i="3"/>
  <c r="T294" i="3"/>
  <c r="R294" i="3"/>
  <c r="P294" i="3"/>
  <c r="BI292" i="3"/>
  <c r="BH292" i="3"/>
  <c r="BG292" i="3"/>
  <c r="BF292" i="3"/>
  <c r="T292" i="3"/>
  <c r="R292" i="3"/>
  <c r="P292" i="3"/>
  <c r="BI290" i="3"/>
  <c r="BH290" i="3"/>
  <c r="BG290" i="3"/>
  <c r="BF290" i="3"/>
  <c r="T290" i="3"/>
  <c r="R290" i="3"/>
  <c r="P290" i="3"/>
  <c r="BI288" i="3"/>
  <c r="BH288" i="3"/>
  <c r="BG288" i="3"/>
  <c r="BF288" i="3"/>
  <c r="T288" i="3"/>
  <c r="R288" i="3"/>
  <c r="P288" i="3"/>
  <c r="BI286" i="3"/>
  <c r="BH286" i="3"/>
  <c r="BG286" i="3"/>
  <c r="BF286" i="3"/>
  <c r="T286" i="3"/>
  <c r="R286" i="3"/>
  <c r="P286" i="3"/>
  <c r="BI284" i="3"/>
  <c r="BH284" i="3"/>
  <c r="BG284" i="3"/>
  <c r="BF284" i="3"/>
  <c r="T284" i="3"/>
  <c r="R284" i="3"/>
  <c r="P284" i="3"/>
  <c r="BI279" i="3"/>
  <c r="BH279" i="3"/>
  <c r="BG279" i="3"/>
  <c r="BF279" i="3"/>
  <c r="T279" i="3"/>
  <c r="R279" i="3"/>
  <c r="P279" i="3"/>
  <c r="BI272" i="3"/>
  <c r="BH272" i="3"/>
  <c r="BG272" i="3"/>
  <c r="BF272" i="3"/>
  <c r="T272" i="3"/>
  <c r="R272" i="3"/>
  <c r="P272" i="3"/>
  <c r="BI270" i="3"/>
  <c r="BH270" i="3"/>
  <c r="BG270" i="3"/>
  <c r="BF270" i="3"/>
  <c r="T270" i="3"/>
  <c r="R270" i="3"/>
  <c r="P270" i="3"/>
  <c r="BI263" i="3"/>
  <c r="BH263" i="3"/>
  <c r="BG263" i="3"/>
  <c r="BF263" i="3"/>
  <c r="T263" i="3"/>
  <c r="R263" i="3"/>
  <c r="P263" i="3"/>
  <c r="BI260" i="3"/>
  <c r="BH260" i="3"/>
  <c r="BG260" i="3"/>
  <c r="BF260" i="3"/>
  <c r="T260" i="3"/>
  <c r="R260" i="3"/>
  <c r="P260" i="3"/>
  <c r="BI258" i="3"/>
  <c r="BH258" i="3"/>
  <c r="BG258" i="3"/>
  <c r="BF258" i="3"/>
  <c r="T258" i="3"/>
  <c r="R258" i="3"/>
  <c r="P258" i="3"/>
  <c r="BI256" i="3"/>
  <c r="BH256" i="3"/>
  <c r="BG256" i="3"/>
  <c r="BF256" i="3"/>
  <c r="T256" i="3"/>
  <c r="R256" i="3"/>
  <c r="P256" i="3"/>
  <c r="BI254" i="3"/>
  <c r="BH254" i="3"/>
  <c r="BG254" i="3"/>
  <c r="BF254" i="3"/>
  <c r="T254" i="3"/>
  <c r="R254" i="3"/>
  <c r="P254" i="3"/>
  <c r="BI252" i="3"/>
  <c r="BH252" i="3"/>
  <c r="BG252" i="3"/>
  <c r="BF252" i="3"/>
  <c r="T252" i="3"/>
  <c r="R252" i="3"/>
  <c r="P252" i="3"/>
  <c r="BI250" i="3"/>
  <c r="BH250" i="3"/>
  <c r="BG250" i="3"/>
  <c r="BF250" i="3"/>
  <c r="T250" i="3"/>
  <c r="R250" i="3"/>
  <c r="P250" i="3"/>
  <c r="BI248" i="3"/>
  <c r="BH248" i="3"/>
  <c r="BG248" i="3"/>
  <c r="BF248" i="3"/>
  <c r="T248" i="3"/>
  <c r="R248" i="3"/>
  <c r="P248" i="3"/>
  <c r="BI246" i="3"/>
  <c r="BH246" i="3"/>
  <c r="BG246" i="3"/>
  <c r="BF246" i="3"/>
  <c r="T246" i="3"/>
  <c r="R246" i="3"/>
  <c r="P246" i="3"/>
  <c r="BI244" i="3"/>
  <c r="BH244" i="3"/>
  <c r="BG244" i="3"/>
  <c r="BF244" i="3"/>
  <c r="T244" i="3"/>
  <c r="R244" i="3"/>
  <c r="P244" i="3"/>
  <c r="BI242" i="3"/>
  <c r="BH242" i="3"/>
  <c r="BG242" i="3"/>
  <c r="BF242" i="3"/>
  <c r="T242" i="3"/>
  <c r="R242" i="3"/>
  <c r="P242" i="3"/>
  <c r="BI237" i="3"/>
  <c r="BH237" i="3"/>
  <c r="BG237" i="3"/>
  <c r="BF237" i="3"/>
  <c r="T237" i="3"/>
  <c r="R237" i="3"/>
  <c r="P237" i="3"/>
  <c r="BI235" i="3"/>
  <c r="BH235" i="3"/>
  <c r="BG235" i="3"/>
  <c r="BF235" i="3"/>
  <c r="T235" i="3"/>
  <c r="R235" i="3"/>
  <c r="P235" i="3"/>
  <c r="BI230" i="3"/>
  <c r="BH230" i="3"/>
  <c r="BG230" i="3"/>
  <c r="BF230" i="3"/>
  <c r="T230" i="3"/>
  <c r="R230" i="3"/>
  <c r="P230" i="3"/>
  <c r="BI228" i="3"/>
  <c r="BH228" i="3"/>
  <c r="BG228" i="3"/>
  <c r="BF228" i="3"/>
  <c r="T228" i="3"/>
  <c r="R228" i="3"/>
  <c r="P228" i="3"/>
  <c r="BI223" i="3"/>
  <c r="BH223" i="3"/>
  <c r="BG223" i="3"/>
  <c r="BF223" i="3"/>
  <c r="T223" i="3"/>
  <c r="R223" i="3"/>
  <c r="P223" i="3"/>
  <c r="BI218" i="3"/>
  <c r="BH218" i="3"/>
  <c r="BG218" i="3"/>
  <c r="BF218" i="3"/>
  <c r="T218" i="3"/>
  <c r="R218" i="3"/>
  <c r="P218" i="3"/>
  <c r="BI213" i="3"/>
  <c r="BH213" i="3"/>
  <c r="BG213" i="3"/>
  <c r="BF213" i="3"/>
  <c r="T213" i="3"/>
  <c r="R213" i="3"/>
  <c r="P213" i="3"/>
  <c r="BI210" i="3"/>
  <c r="BH210" i="3"/>
  <c r="BG210" i="3"/>
  <c r="BF210" i="3"/>
  <c r="T210" i="3"/>
  <c r="R210" i="3"/>
  <c r="P210" i="3"/>
  <c r="BI205" i="3"/>
  <c r="BH205" i="3"/>
  <c r="BG205" i="3"/>
  <c r="BF205" i="3"/>
  <c r="T205" i="3"/>
  <c r="R205" i="3"/>
  <c r="P205" i="3"/>
  <c r="BI202" i="3"/>
  <c r="BH202" i="3"/>
  <c r="BG202" i="3"/>
  <c r="BF202" i="3"/>
  <c r="T202" i="3"/>
  <c r="R202" i="3"/>
  <c r="P202" i="3"/>
  <c r="BI200" i="3"/>
  <c r="BH200" i="3"/>
  <c r="BG200" i="3"/>
  <c r="BF200" i="3"/>
  <c r="T200" i="3"/>
  <c r="R200" i="3"/>
  <c r="P200" i="3"/>
  <c r="BI198" i="3"/>
  <c r="BH198" i="3"/>
  <c r="BG198" i="3"/>
  <c r="BF198" i="3"/>
  <c r="T198" i="3"/>
  <c r="R198" i="3"/>
  <c r="P198" i="3"/>
  <c r="BI196" i="3"/>
  <c r="BH196" i="3"/>
  <c r="BG196" i="3"/>
  <c r="BF196" i="3"/>
  <c r="T196" i="3"/>
  <c r="R196" i="3"/>
  <c r="P196" i="3"/>
  <c r="BI194" i="3"/>
  <c r="BH194" i="3"/>
  <c r="BG194" i="3"/>
  <c r="BF194" i="3"/>
  <c r="T194" i="3"/>
  <c r="R194" i="3"/>
  <c r="P194" i="3"/>
  <c r="BI192" i="3"/>
  <c r="BH192" i="3"/>
  <c r="BG192" i="3"/>
  <c r="BF192" i="3"/>
  <c r="T192" i="3"/>
  <c r="R192" i="3"/>
  <c r="P192" i="3"/>
  <c r="BI173" i="3"/>
  <c r="BH173" i="3"/>
  <c r="BG173" i="3"/>
  <c r="BF173" i="3"/>
  <c r="T173" i="3"/>
  <c r="R173" i="3"/>
  <c r="P173" i="3"/>
  <c r="BI170" i="3"/>
  <c r="BH170" i="3"/>
  <c r="BG170" i="3"/>
  <c r="BF170" i="3"/>
  <c r="T170" i="3"/>
  <c r="R170" i="3"/>
  <c r="P170" i="3"/>
  <c r="BI168" i="3"/>
  <c r="BH168" i="3"/>
  <c r="BG168" i="3"/>
  <c r="BF168" i="3"/>
  <c r="T168" i="3"/>
  <c r="R168" i="3"/>
  <c r="P168" i="3"/>
  <c r="BI166" i="3"/>
  <c r="BH166" i="3"/>
  <c r="BG166" i="3"/>
  <c r="BF166" i="3"/>
  <c r="T166" i="3"/>
  <c r="R166" i="3"/>
  <c r="P166" i="3"/>
  <c r="BI164" i="3"/>
  <c r="BH164" i="3"/>
  <c r="BG164" i="3"/>
  <c r="BF164" i="3"/>
  <c r="T164" i="3"/>
  <c r="R164" i="3"/>
  <c r="P164" i="3"/>
  <c r="BI162" i="3"/>
  <c r="BH162" i="3"/>
  <c r="BG162" i="3"/>
  <c r="BF162" i="3"/>
  <c r="T162" i="3"/>
  <c r="R162" i="3"/>
  <c r="P162" i="3"/>
  <c r="BI153" i="3"/>
  <c r="BH153" i="3"/>
  <c r="BG153" i="3"/>
  <c r="BF153" i="3"/>
  <c r="T153" i="3"/>
  <c r="R153" i="3"/>
  <c r="P153" i="3"/>
  <c r="BI150" i="3"/>
  <c r="BH150" i="3"/>
  <c r="BG150" i="3"/>
  <c r="BF150" i="3"/>
  <c r="T150" i="3"/>
  <c r="R150" i="3"/>
  <c r="P150" i="3"/>
  <c r="BI148" i="3"/>
  <c r="BH148" i="3"/>
  <c r="BG148" i="3"/>
  <c r="BF148" i="3"/>
  <c r="T148" i="3"/>
  <c r="R148" i="3"/>
  <c r="P148" i="3"/>
  <c r="BI146" i="3"/>
  <c r="BH146" i="3"/>
  <c r="BG146" i="3"/>
  <c r="BF146" i="3"/>
  <c r="T146" i="3"/>
  <c r="R146" i="3"/>
  <c r="P146" i="3"/>
  <c r="BI144" i="3"/>
  <c r="BH144" i="3"/>
  <c r="BG144" i="3"/>
  <c r="BF144" i="3"/>
  <c r="T144" i="3"/>
  <c r="R144" i="3"/>
  <c r="P144" i="3"/>
  <c r="BI142" i="3"/>
  <c r="BH142" i="3"/>
  <c r="BG142" i="3"/>
  <c r="BF142" i="3"/>
  <c r="T142" i="3"/>
  <c r="R142" i="3"/>
  <c r="P142" i="3"/>
  <c r="BI140" i="3"/>
  <c r="BH140" i="3"/>
  <c r="BG140" i="3"/>
  <c r="BF140" i="3"/>
  <c r="T140" i="3"/>
  <c r="R140" i="3"/>
  <c r="P140" i="3"/>
  <c r="BI131" i="3"/>
  <c r="BH131" i="3"/>
  <c r="BG131" i="3"/>
  <c r="BF131" i="3"/>
  <c r="T131" i="3"/>
  <c r="R131" i="3"/>
  <c r="P131" i="3"/>
  <c r="J125" i="3"/>
  <c r="F124" i="3"/>
  <c r="F122" i="3"/>
  <c r="E120" i="3"/>
  <c r="J94" i="3"/>
  <c r="F93" i="3"/>
  <c r="F91" i="3"/>
  <c r="E89" i="3"/>
  <c r="J23" i="3"/>
  <c r="E23" i="3"/>
  <c r="J93" i="3" s="1"/>
  <c r="J22" i="3"/>
  <c r="J20" i="3"/>
  <c r="E20" i="3"/>
  <c r="F125" i="3"/>
  <c r="J19" i="3"/>
  <c r="J14" i="3"/>
  <c r="J91" i="3" s="1"/>
  <c r="E7" i="3"/>
  <c r="E116" i="3"/>
  <c r="J37" i="2"/>
  <c r="J36" i="2"/>
  <c r="AY95" i="1" s="1"/>
  <c r="J35" i="2"/>
  <c r="AX95" i="1" s="1"/>
  <c r="BI399" i="2"/>
  <c r="BH399" i="2"/>
  <c r="BG399" i="2"/>
  <c r="BF399" i="2"/>
  <c r="T399" i="2"/>
  <c r="R399" i="2"/>
  <c r="P399" i="2"/>
  <c r="BI396" i="2"/>
  <c r="BH396" i="2"/>
  <c r="BG396" i="2"/>
  <c r="BF396" i="2"/>
  <c r="T396" i="2"/>
  <c r="R396" i="2"/>
  <c r="P396" i="2"/>
  <c r="BI393" i="2"/>
  <c r="BH393" i="2"/>
  <c r="BG393" i="2"/>
  <c r="BF393" i="2"/>
  <c r="T393" i="2"/>
  <c r="R393" i="2"/>
  <c r="P393" i="2"/>
  <c r="BI390" i="2"/>
  <c r="BH390" i="2"/>
  <c r="BG390" i="2"/>
  <c r="BF390" i="2"/>
  <c r="T390" i="2"/>
  <c r="R390" i="2"/>
  <c r="P390" i="2"/>
  <c r="BI387" i="2"/>
  <c r="BH387" i="2"/>
  <c r="BG387" i="2"/>
  <c r="BF387" i="2"/>
  <c r="T387" i="2"/>
  <c r="R387" i="2"/>
  <c r="P387" i="2"/>
  <c r="BI384" i="2"/>
  <c r="BH384" i="2"/>
  <c r="BG384" i="2"/>
  <c r="BF384" i="2"/>
  <c r="T384" i="2"/>
  <c r="R384" i="2"/>
  <c r="P384" i="2"/>
  <c r="BI381" i="2"/>
  <c r="BH381" i="2"/>
  <c r="BG381" i="2"/>
  <c r="BF381" i="2"/>
  <c r="T381" i="2"/>
  <c r="R381" i="2"/>
  <c r="P381" i="2"/>
  <c r="BI378" i="2"/>
  <c r="BH378" i="2"/>
  <c r="BG378" i="2"/>
  <c r="BF378" i="2"/>
  <c r="T378" i="2"/>
  <c r="R378" i="2"/>
  <c r="P378" i="2"/>
  <c r="BI375" i="2"/>
  <c r="BH375" i="2"/>
  <c r="BG375" i="2"/>
  <c r="BF375" i="2"/>
  <c r="T375" i="2"/>
  <c r="R375" i="2"/>
  <c r="P375" i="2"/>
  <c r="BI369" i="2"/>
  <c r="BH369" i="2"/>
  <c r="BG369" i="2"/>
  <c r="BF369" i="2"/>
  <c r="T369" i="2"/>
  <c r="R369" i="2"/>
  <c r="P369" i="2"/>
  <c r="BI363" i="2"/>
  <c r="BH363" i="2"/>
  <c r="BG363" i="2"/>
  <c r="BF363" i="2"/>
  <c r="T363" i="2"/>
  <c r="R363" i="2"/>
  <c r="P363" i="2"/>
  <c r="BI360" i="2"/>
  <c r="BH360" i="2"/>
  <c r="BG360" i="2"/>
  <c r="BF360" i="2"/>
  <c r="T360" i="2"/>
  <c r="R360" i="2"/>
  <c r="P360" i="2"/>
  <c r="BI355" i="2"/>
  <c r="BH355" i="2"/>
  <c r="BG355" i="2"/>
  <c r="BF355" i="2"/>
  <c r="T355" i="2"/>
  <c r="R355" i="2"/>
  <c r="P355" i="2"/>
  <c r="BI349" i="2"/>
  <c r="BH349" i="2"/>
  <c r="BG349" i="2"/>
  <c r="BF349" i="2"/>
  <c r="T349" i="2"/>
  <c r="R349" i="2"/>
  <c r="P349" i="2"/>
  <c r="BI344" i="2"/>
  <c r="BH344" i="2"/>
  <c r="BG344" i="2"/>
  <c r="BF344" i="2"/>
  <c r="T344" i="2"/>
  <c r="R344" i="2"/>
  <c r="P344" i="2"/>
  <c r="BI341" i="2"/>
  <c r="BH341" i="2"/>
  <c r="BG341" i="2"/>
  <c r="BF341" i="2"/>
  <c r="T341" i="2"/>
  <c r="R341" i="2"/>
  <c r="P341" i="2"/>
  <c r="BI339" i="2"/>
  <c r="BH339" i="2"/>
  <c r="BG339" i="2"/>
  <c r="BF339" i="2"/>
  <c r="T339" i="2"/>
  <c r="R339" i="2"/>
  <c r="P339" i="2"/>
  <c r="BI337" i="2"/>
  <c r="BH337" i="2"/>
  <c r="BG337" i="2"/>
  <c r="BF337" i="2"/>
  <c r="T337" i="2"/>
  <c r="R337" i="2"/>
  <c r="P337" i="2"/>
  <c r="BI335" i="2"/>
  <c r="BH335" i="2"/>
  <c r="BG335" i="2"/>
  <c r="BF335" i="2"/>
  <c r="T335" i="2"/>
  <c r="R335" i="2"/>
  <c r="P335" i="2"/>
  <c r="BI333" i="2"/>
  <c r="BH333" i="2"/>
  <c r="BG333" i="2"/>
  <c r="BF333" i="2"/>
  <c r="T333" i="2"/>
  <c r="R333" i="2"/>
  <c r="P333" i="2"/>
  <c r="BI330" i="2"/>
  <c r="BH330" i="2"/>
  <c r="BG330" i="2"/>
  <c r="BF330" i="2"/>
  <c r="T330" i="2"/>
  <c r="R330" i="2"/>
  <c r="P330" i="2"/>
  <c r="BI327" i="2"/>
  <c r="BH327" i="2"/>
  <c r="BG327" i="2"/>
  <c r="BF327" i="2"/>
  <c r="T327" i="2"/>
  <c r="R327" i="2"/>
  <c r="P327" i="2"/>
  <c r="BI325" i="2"/>
  <c r="BH325" i="2"/>
  <c r="BG325" i="2"/>
  <c r="BF325" i="2"/>
  <c r="T325" i="2"/>
  <c r="R325" i="2"/>
  <c r="P325" i="2"/>
  <c r="BI323" i="2"/>
  <c r="BH323" i="2"/>
  <c r="BG323" i="2"/>
  <c r="BF323" i="2"/>
  <c r="T323" i="2"/>
  <c r="R323" i="2"/>
  <c r="P323" i="2"/>
  <c r="BI320" i="2"/>
  <c r="BH320" i="2"/>
  <c r="BG320" i="2"/>
  <c r="BF320" i="2"/>
  <c r="T320" i="2"/>
  <c r="R320" i="2"/>
  <c r="P320" i="2"/>
  <c r="BI317" i="2"/>
  <c r="BH317" i="2"/>
  <c r="BG317" i="2"/>
  <c r="BF317" i="2"/>
  <c r="T317" i="2"/>
  <c r="R317" i="2"/>
  <c r="P317" i="2"/>
  <c r="BI314" i="2"/>
  <c r="BH314" i="2"/>
  <c r="BG314" i="2"/>
  <c r="BF314" i="2"/>
  <c r="T314" i="2"/>
  <c r="R314" i="2"/>
  <c r="P314" i="2"/>
  <c r="BI311" i="2"/>
  <c r="BH311" i="2"/>
  <c r="BG311" i="2"/>
  <c r="BF311" i="2"/>
  <c r="T311" i="2"/>
  <c r="R311" i="2"/>
  <c r="P311" i="2"/>
  <c r="BI306" i="2"/>
  <c r="BH306" i="2"/>
  <c r="BG306" i="2"/>
  <c r="BF306" i="2"/>
  <c r="T306" i="2"/>
  <c r="R306" i="2"/>
  <c r="P306" i="2"/>
  <c r="BI301" i="2"/>
  <c r="BH301" i="2"/>
  <c r="BG301" i="2"/>
  <c r="BF301" i="2"/>
  <c r="T301" i="2"/>
  <c r="R301" i="2"/>
  <c r="P301" i="2"/>
  <c r="BI298" i="2"/>
  <c r="BH298" i="2"/>
  <c r="BG298" i="2"/>
  <c r="BF298" i="2"/>
  <c r="T298" i="2"/>
  <c r="R298" i="2"/>
  <c r="P298" i="2"/>
  <c r="BI295" i="2"/>
  <c r="BH295" i="2"/>
  <c r="BG295" i="2"/>
  <c r="BF295" i="2"/>
  <c r="T295" i="2"/>
  <c r="R295" i="2"/>
  <c r="P295" i="2"/>
  <c r="BI292" i="2"/>
  <c r="BH292" i="2"/>
  <c r="BG292" i="2"/>
  <c r="BF292" i="2"/>
  <c r="T292" i="2"/>
  <c r="R292" i="2"/>
  <c r="P292" i="2"/>
  <c r="BI289" i="2"/>
  <c r="BH289" i="2"/>
  <c r="BG289" i="2"/>
  <c r="BF289" i="2"/>
  <c r="T289" i="2"/>
  <c r="R289" i="2"/>
  <c r="P289" i="2"/>
  <c r="BI286" i="2"/>
  <c r="BH286" i="2"/>
  <c r="BG286" i="2"/>
  <c r="BF286" i="2"/>
  <c r="T286" i="2"/>
  <c r="R286" i="2"/>
  <c r="P286" i="2"/>
  <c r="BI283" i="2"/>
  <c r="BH283" i="2"/>
  <c r="BG283" i="2"/>
  <c r="BF283" i="2"/>
  <c r="T283" i="2"/>
  <c r="R283" i="2"/>
  <c r="P283" i="2"/>
  <c r="BI280" i="2"/>
  <c r="BH280" i="2"/>
  <c r="BG280" i="2"/>
  <c r="BF280" i="2"/>
  <c r="T280" i="2"/>
  <c r="R280" i="2"/>
  <c r="P280" i="2"/>
  <c r="BI278" i="2"/>
  <c r="BH278" i="2"/>
  <c r="BG278" i="2"/>
  <c r="BF278" i="2"/>
  <c r="T278" i="2"/>
  <c r="R278" i="2"/>
  <c r="P278" i="2"/>
  <c r="BI276" i="2"/>
  <c r="BH276" i="2"/>
  <c r="BG276" i="2"/>
  <c r="BF276" i="2"/>
  <c r="T276" i="2"/>
  <c r="R276" i="2"/>
  <c r="P276" i="2"/>
  <c r="BI273" i="2"/>
  <c r="BH273" i="2"/>
  <c r="BG273" i="2"/>
  <c r="BF273" i="2"/>
  <c r="T273" i="2"/>
  <c r="R273" i="2"/>
  <c r="P273" i="2"/>
  <c r="BI270" i="2"/>
  <c r="BH270" i="2"/>
  <c r="BG270" i="2"/>
  <c r="BF270" i="2"/>
  <c r="T270" i="2"/>
  <c r="R270" i="2"/>
  <c r="P270" i="2"/>
  <c r="BI267" i="2"/>
  <c r="BH267" i="2"/>
  <c r="BG267" i="2"/>
  <c r="BF267" i="2"/>
  <c r="T267" i="2"/>
  <c r="R267" i="2"/>
  <c r="P267" i="2"/>
  <c r="BI264" i="2"/>
  <c r="BH264" i="2"/>
  <c r="BG264" i="2"/>
  <c r="BF264" i="2"/>
  <c r="T264" i="2"/>
  <c r="R264" i="2"/>
  <c r="P264" i="2"/>
  <c r="BI261" i="2"/>
  <c r="BH261" i="2"/>
  <c r="BG261" i="2"/>
  <c r="BF261" i="2"/>
  <c r="T261" i="2"/>
  <c r="R261" i="2"/>
  <c r="P261" i="2"/>
  <c r="BI259" i="2"/>
  <c r="BH259" i="2"/>
  <c r="BG259" i="2"/>
  <c r="BF259" i="2"/>
  <c r="T259" i="2"/>
  <c r="R259" i="2"/>
  <c r="P259" i="2"/>
  <c r="BI257" i="2"/>
  <c r="BH257" i="2"/>
  <c r="BG257" i="2"/>
  <c r="BF257" i="2"/>
  <c r="T257" i="2"/>
  <c r="R257" i="2"/>
  <c r="P257" i="2"/>
  <c r="BI254" i="2"/>
  <c r="BH254" i="2"/>
  <c r="BG254" i="2"/>
  <c r="BF254" i="2"/>
  <c r="T254" i="2"/>
  <c r="R254" i="2"/>
  <c r="P254" i="2"/>
  <c r="BI251" i="2"/>
  <c r="BH251" i="2"/>
  <c r="BG251" i="2"/>
  <c r="BF251" i="2"/>
  <c r="T251" i="2"/>
  <c r="R251" i="2"/>
  <c r="P251" i="2"/>
  <c r="BI248" i="2"/>
  <c r="BH248" i="2"/>
  <c r="BG248" i="2"/>
  <c r="BF248" i="2"/>
  <c r="T248" i="2"/>
  <c r="R248" i="2"/>
  <c r="P248" i="2"/>
  <c r="BI245" i="2"/>
  <c r="BH245" i="2"/>
  <c r="BG245" i="2"/>
  <c r="BF245" i="2"/>
  <c r="T245" i="2"/>
  <c r="R245" i="2"/>
  <c r="P245" i="2"/>
  <c r="BI243" i="2"/>
  <c r="BH243" i="2"/>
  <c r="BG243" i="2"/>
  <c r="BF243" i="2"/>
  <c r="T243" i="2"/>
  <c r="R243" i="2"/>
  <c r="P243" i="2"/>
  <c r="BI241" i="2"/>
  <c r="BH241" i="2"/>
  <c r="BG241" i="2"/>
  <c r="BF241" i="2"/>
  <c r="T241" i="2"/>
  <c r="R241" i="2"/>
  <c r="P241" i="2"/>
  <c r="BI231" i="2"/>
  <c r="BH231" i="2"/>
  <c r="BG231" i="2"/>
  <c r="BF231" i="2"/>
  <c r="T231" i="2"/>
  <c r="R231" i="2"/>
  <c r="P231" i="2"/>
  <c r="BI221" i="2"/>
  <c r="BH221" i="2"/>
  <c r="BG221" i="2"/>
  <c r="BF221" i="2"/>
  <c r="T221" i="2"/>
  <c r="R221" i="2"/>
  <c r="P221" i="2"/>
  <c r="BI218" i="2"/>
  <c r="BH218" i="2"/>
  <c r="BG218" i="2"/>
  <c r="BF218" i="2"/>
  <c r="T218" i="2"/>
  <c r="R218" i="2"/>
  <c r="P218" i="2"/>
  <c r="BI215" i="2"/>
  <c r="BH215" i="2"/>
  <c r="BG215" i="2"/>
  <c r="BF215" i="2"/>
  <c r="T215" i="2"/>
  <c r="R215" i="2"/>
  <c r="P215" i="2"/>
  <c r="BI213" i="2"/>
  <c r="BH213" i="2"/>
  <c r="BG213" i="2"/>
  <c r="BF213" i="2"/>
  <c r="T213" i="2"/>
  <c r="R213" i="2"/>
  <c r="P213" i="2"/>
  <c r="BI211" i="2"/>
  <c r="BH211" i="2"/>
  <c r="BG211" i="2"/>
  <c r="BF211" i="2"/>
  <c r="T211" i="2"/>
  <c r="R211" i="2"/>
  <c r="P211" i="2"/>
  <c r="BI209" i="2"/>
  <c r="BH209" i="2"/>
  <c r="BG209" i="2"/>
  <c r="BF209" i="2"/>
  <c r="T209" i="2"/>
  <c r="R209" i="2"/>
  <c r="P209" i="2"/>
  <c r="BI207" i="2"/>
  <c r="BH207" i="2"/>
  <c r="BG207" i="2"/>
  <c r="BF207" i="2"/>
  <c r="T207" i="2"/>
  <c r="R207" i="2"/>
  <c r="P207" i="2"/>
  <c r="BI204" i="2"/>
  <c r="BH204" i="2"/>
  <c r="BG204" i="2"/>
  <c r="BF204" i="2"/>
  <c r="T204" i="2"/>
  <c r="R204" i="2"/>
  <c r="P204" i="2"/>
  <c r="BI201" i="2"/>
  <c r="BH201" i="2"/>
  <c r="BG201" i="2"/>
  <c r="BF201" i="2"/>
  <c r="T201" i="2"/>
  <c r="R201" i="2"/>
  <c r="P201" i="2"/>
  <c r="BI199" i="2"/>
  <c r="BH199" i="2"/>
  <c r="BG199" i="2"/>
  <c r="BF199" i="2"/>
  <c r="T199" i="2"/>
  <c r="R199" i="2"/>
  <c r="P199" i="2"/>
  <c r="BI196" i="2"/>
  <c r="BH196" i="2"/>
  <c r="BG196" i="2"/>
  <c r="BF196" i="2"/>
  <c r="T196" i="2"/>
  <c r="R196" i="2"/>
  <c r="P196" i="2"/>
  <c r="BI193" i="2"/>
  <c r="BH193" i="2"/>
  <c r="BG193" i="2"/>
  <c r="BF193" i="2"/>
  <c r="T193" i="2"/>
  <c r="R193" i="2"/>
  <c r="P193" i="2"/>
  <c r="BI190" i="2"/>
  <c r="BH190" i="2"/>
  <c r="BG190" i="2"/>
  <c r="BF190" i="2"/>
  <c r="T190" i="2"/>
  <c r="R190" i="2"/>
  <c r="P190" i="2"/>
  <c r="BI187" i="2"/>
  <c r="BH187" i="2"/>
  <c r="BG187" i="2"/>
  <c r="BF187" i="2"/>
  <c r="T187" i="2"/>
  <c r="R187" i="2"/>
  <c r="P187" i="2"/>
  <c r="BI184" i="2"/>
  <c r="BH184" i="2"/>
  <c r="BG184" i="2"/>
  <c r="BF184" i="2"/>
  <c r="T184" i="2"/>
  <c r="R184" i="2"/>
  <c r="P184" i="2"/>
  <c r="BI180" i="2"/>
  <c r="BH180" i="2"/>
  <c r="BG180" i="2"/>
  <c r="BF180" i="2"/>
  <c r="T180" i="2"/>
  <c r="R180" i="2"/>
  <c r="P180" i="2"/>
  <c r="BI177" i="2"/>
  <c r="BH177" i="2"/>
  <c r="BG177" i="2"/>
  <c r="BF177" i="2"/>
  <c r="T177" i="2"/>
  <c r="R177" i="2"/>
  <c r="P177" i="2"/>
  <c r="BI172" i="2"/>
  <c r="BH172" i="2"/>
  <c r="BG172" i="2"/>
  <c r="BF172" i="2"/>
  <c r="T172" i="2"/>
  <c r="R172" i="2"/>
  <c r="P172" i="2"/>
  <c r="BI167" i="2"/>
  <c r="BH167" i="2"/>
  <c r="BG167" i="2"/>
  <c r="BF167" i="2"/>
  <c r="T167" i="2"/>
  <c r="R167" i="2"/>
  <c r="P167" i="2"/>
  <c r="BI162" i="2"/>
  <c r="BH162" i="2"/>
  <c r="BG162" i="2"/>
  <c r="BF162" i="2"/>
  <c r="T162" i="2"/>
  <c r="R162" i="2"/>
  <c r="P162" i="2"/>
  <c r="BI157" i="2"/>
  <c r="BH157" i="2"/>
  <c r="BG157" i="2"/>
  <c r="BF157" i="2"/>
  <c r="T157" i="2"/>
  <c r="R157" i="2"/>
  <c r="P157" i="2"/>
  <c r="BI154" i="2"/>
  <c r="BH154" i="2"/>
  <c r="BG154" i="2"/>
  <c r="BF154" i="2"/>
  <c r="T154" i="2"/>
  <c r="R154" i="2"/>
  <c r="P154" i="2"/>
  <c r="BI150" i="2"/>
  <c r="BH150" i="2"/>
  <c r="BG150" i="2"/>
  <c r="BF150" i="2"/>
  <c r="T150" i="2"/>
  <c r="R150" i="2"/>
  <c r="P150" i="2"/>
  <c r="BI147" i="2"/>
  <c r="BH147" i="2"/>
  <c r="BG147" i="2"/>
  <c r="BF147" i="2"/>
  <c r="T147" i="2"/>
  <c r="R147" i="2"/>
  <c r="P147" i="2"/>
  <c r="BI143" i="2"/>
  <c r="BH143" i="2"/>
  <c r="BG143" i="2"/>
  <c r="BF143" i="2"/>
  <c r="T143" i="2"/>
  <c r="R143" i="2"/>
  <c r="P143" i="2"/>
  <c r="BI138" i="2"/>
  <c r="BH138" i="2"/>
  <c r="BG138" i="2"/>
  <c r="BF138" i="2"/>
  <c r="T138" i="2"/>
  <c r="R138" i="2"/>
  <c r="P138" i="2"/>
  <c r="BI135" i="2"/>
  <c r="BH135" i="2"/>
  <c r="BG135" i="2"/>
  <c r="BF135" i="2"/>
  <c r="T135" i="2"/>
  <c r="R135" i="2"/>
  <c r="P135" i="2"/>
  <c r="BI132" i="2"/>
  <c r="BH132" i="2"/>
  <c r="BG132" i="2"/>
  <c r="BF132" i="2"/>
  <c r="T132" i="2"/>
  <c r="R132" i="2"/>
  <c r="P132" i="2"/>
  <c r="BI129" i="2"/>
  <c r="BH129" i="2"/>
  <c r="BG129" i="2"/>
  <c r="BF129" i="2"/>
  <c r="T129" i="2"/>
  <c r="R129" i="2"/>
  <c r="P129" i="2"/>
  <c r="BI126" i="2"/>
  <c r="BH126" i="2"/>
  <c r="BG126" i="2"/>
  <c r="BF126" i="2"/>
  <c r="T126" i="2"/>
  <c r="R126" i="2"/>
  <c r="P126" i="2"/>
  <c r="BI124" i="2"/>
  <c r="BH124" i="2"/>
  <c r="BG124" i="2"/>
  <c r="BF124" i="2"/>
  <c r="T124" i="2"/>
  <c r="R124" i="2"/>
  <c r="P124" i="2"/>
  <c r="BI122" i="2"/>
  <c r="BH122" i="2"/>
  <c r="BG122" i="2"/>
  <c r="BF122" i="2"/>
  <c r="T122" i="2"/>
  <c r="R122" i="2"/>
  <c r="P122" i="2"/>
  <c r="F115" i="2"/>
  <c r="F113" i="2"/>
  <c r="E111" i="2"/>
  <c r="F91" i="2"/>
  <c r="F89" i="2"/>
  <c r="E87" i="2"/>
  <c r="J24" i="2"/>
  <c r="E24" i="2"/>
  <c r="J92" i="2"/>
  <c r="J23" i="2"/>
  <c r="J21" i="2"/>
  <c r="E21" i="2"/>
  <c r="J91" i="2" s="1"/>
  <c r="J20" i="2"/>
  <c r="J18" i="2"/>
  <c r="E18" i="2"/>
  <c r="F116" i="2" s="1"/>
  <c r="J17" i="2"/>
  <c r="J12" i="2"/>
  <c r="J113" i="2"/>
  <c r="E7" i="2"/>
  <c r="E109" i="2" s="1"/>
  <c r="L90" i="1"/>
  <c r="AM90" i="1"/>
  <c r="AM89" i="1"/>
  <c r="L89" i="1"/>
  <c r="AM87" i="1"/>
  <c r="L87" i="1"/>
  <c r="L85" i="1"/>
  <c r="L84" i="1"/>
  <c r="J132" i="2"/>
  <c r="J270" i="2"/>
  <c r="BK270" i="2"/>
  <c r="BK254" i="2"/>
  <c r="J193" i="2"/>
  <c r="BK199" i="2"/>
  <c r="BK381" i="2"/>
  <c r="J339" i="2"/>
  <c r="BK259" i="2"/>
  <c r="J196" i="2"/>
  <c r="J126" i="2"/>
  <c r="BK314" i="2"/>
  <c r="BK190" i="2"/>
  <c r="BK122" i="2"/>
  <c r="J289" i="2"/>
  <c r="J180" i="2"/>
  <c r="J122" i="2"/>
  <c r="J292" i="3"/>
  <c r="BK317" i="3"/>
  <c r="BK292" i="3"/>
  <c r="BK286" i="3"/>
  <c r="J202" i="3"/>
  <c r="BK210" i="3"/>
  <c r="J168" i="3"/>
  <c r="J194" i="3"/>
  <c r="BK284" i="3"/>
  <c r="BK196" i="3"/>
  <c r="J263" i="3"/>
  <c r="J339" i="3"/>
  <c r="J142" i="3"/>
  <c r="J317" i="3"/>
  <c r="BK246" i="3"/>
  <c r="J127" i="4"/>
  <c r="BK125" i="6"/>
  <c r="BK137" i="6"/>
  <c r="J330" i="2"/>
  <c r="BK154" i="2"/>
  <c r="J381" i="2"/>
  <c r="BK337" i="2"/>
  <c r="J283" i="2"/>
  <c r="J243" i="2"/>
  <c r="BK204" i="2"/>
  <c r="J213" i="2"/>
  <c r="BK387" i="2"/>
  <c r="J369" i="2"/>
  <c r="J298" i="2"/>
  <c r="BK241" i="2"/>
  <c r="BK231" i="2"/>
  <c r="BK150" i="2"/>
  <c r="J215" i="2"/>
  <c r="BK215" i="2"/>
  <c r="BK330" i="2"/>
  <c r="J286" i="2"/>
  <c r="J199" i="2"/>
  <c r="J272" i="3"/>
  <c r="J309" i="3"/>
  <c r="BK146" i="3"/>
  <c r="J198" i="3"/>
  <c r="BK194" i="3"/>
  <c r="BK272" i="3"/>
  <c r="BK270" i="3"/>
  <c r="J279" i="3"/>
  <c r="J150" i="3"/>
  <c r="J248" i="3"/>
  <c r="J170" i="3"/>
  <c r="BK290" i="3"/>
  <c r="BK205" i="3"/>
  <c r="BK192" i="3"/>
  <c r="BK230" i="3"/>
  <c r="J319" i="3"/>
  <c r="J230" i="3"/>
  <c r="J129" i="4"/>
  <c r="J149" i="5"/>
  <c r="BK119" i="5"/>
  <c r="BK163" i="5"/>
  <c r="BK133" i="5"/>
  <c r="J119" i="5"/>
  <c r="BK123" i="5"/>
  <c r="J355" i="2"/>
  <c r="J143" i="2"/>
  <c r="AS96" i="1"/>
  <c r="BK273" i="2"/>
  <c r="J264" i="2"/>
  <c r="J207" i="2"/>
  <c r="J135" i="2"/>
  <c r="J375" i="2"/>
  <c r="BK317" i="2"/>
  <c r="J248" i="2"/>
  <c r="J177" i="2"/>
  <c r="BK187" i="2"/>
  <c r="BK261" i="2"/>
  <c r="BK167" i="2"/>
  <c r="J190" i="2"/>
  <c r="BK335" i="2"/>
  <c r="BK292" i="2"/>
  <c r="BK251" i="2"/>
  <c r="BK135" i="2"/>
  <c r="J196" i="3"/>
  <c r="J242" i="3"/>
  <c r="BK309" i="3"/>
  <c r="J296" i="3"/>
  <c r="BK237" i="3"/>
  <c r="BK294" i="3"/>
  <c r="J205" i="3"/>
  <c r="BK202" i="3"/>
  <c r="BK228" i="3"/>
  <c r="J223" i="3"/>
  <c r="J125" i="4"/>
  <c r="J151" i="5"/>
  <c r="BK139" i="5"/>
  <c r="J157" i="5"/>
  <c r="BK127" i="5"/>
  <c r="BK137" i="5"/>
  <c r="BK151" i="5"/>
  <c r="BK125" i="5"/>
  <c r="BK129" i="6"/>
  <c r="BK121" i="6"/>
  <c r="J325" i="2"/>
  <c r="BK363" i="2"/>
  <c r="BK245" i="2"/>
  <c r="J241" i="2"/>
  <c r="J172" i="2"/>
  <c r="J124" i="2"/>
  <c r="J333" i="2"/>
  <c r="BK301" i="2"/>
  <c r="J254" i="2"/>
  <c r="BK147" i="2"/>
  <c r="BK221" i="2"/>
  <c r="BK162" i="2"/>
  <c r="BK286" i="2"/>
  <c r="BK172" i="2"/>
  <c r="J129" i="2"/>
  <c r="J184" i="2"/>
  <c r="J317" i="2"/>
  <c r="J221" i="2"/>
  <c r="J244" i="3"/>
  <c r="BK250" i="3"/>
  <c r="BK315" i="3"/>
  <c r="BK305" i="3"/>
  <c r="BK244" i="3"/>
  <c r="J166" i="3"/>
  <c r="J284" i="3"/>
  <c r="J254" i="3"/>
  <c r="BK140" i="3"/>
  <c r="J246" i="3"/>
  <c r="J324" i="3"/>
  <c r="BK324" i="3"/>
  <c r="BK339" i="3"/>
  <c r="J288" i="3"/>
  <c r="J218" i="3"/>
  <c r="BK129" i="4"/>
  <c r="BK167" i="5"/>
  <c r="BK141" i="5"/>
  <c r="BK161" i="5"/>
  <c r="BK165" i="5"/>
  <c r="J153" i="5"/>
  <c r="J147" i="5"/>
  <c r="BK306" i="2"/>
  <c r="J378" i="2"/>
  <c r="BK325" i="2"/>
  <c r="J292" i="2"/>
  <c r="BK344" i="2"/>
  <c r="BK193" i="2"/>
  <c r="J251" i="2"/>
  <c r="J154" i="2"/>
  <c r="BK264" i="2"/>
  <c r="J252" i="3"/>
  <c r="J235" i="3"/>
  <c r="BK288" i="3"/>
  <c r="BK153" i="3"/>
  <c r="J153" i="3"/>
  <c r="BK279" i="3"/>
  <c r="J322" i="3"/>
  <c r="J228" i="3"/>
  <c r="BK155" i="5"/>
  <c r="J139" i="5"/>
  <c r="BK131" i="5"/>
  <c r="J132" i="6"/>
  <c r="J140" i="6"/>
  <c r="BK360" i="2"/>
  <c r="BK396" i="2"/>
  <c r="J344" i="2"/>
  <c r="J231" i="2"/>
  <c r="BK378" i="2"/>
  <c r="BK129" i="2"/>
  <c r="J201" i="2"/>
  <c r="J150" i="2"/>
  <c r="BK184" i="2"/>
  <c r="BK166" i="3"/>
  <c r="BK296" i="3"/>
  <c r="BK168" i="3"/>
  <c r="BK148" i="3"/>
  <c r="J164" i="3"/>
  <c r="J256" i="3"/>
  <c r="BK319" i="3"/>
  <c r="BK144" i="3"/>
  <c r="J121" i="5"/>
  <c r="BK159" i="5"/>
  <c r="BK135" i="5"/>
  <c r="J121" i="6"/>
  <c r="J123" i="6"/>
  <c r="J295" i="2"/>
  <c r="J187" i="2"/>
  <c r="BK393" i="2"/>
  <c r="BK355" i="2"/>
  <c r="J273" i="2"/>
  <c r="J360" i="2"/>
  <c r="BK289" i="2"/>
  <c r="BK218" i="2"/>
  <c r="J259" i="2"/>
  <c r="J337" i="2"/>
  <c r="BK248" i="3"/>
  <c r="BK153" i="5"/>
  <c r="J155" i="5"/>
  <c r="BK147" i="5"/>
  <c r="J127" i="6"/>
  <c r="J261" i="2"/>
  <c r="J387" i="2"/>
  <c r="J276" i="2"/>
  <c r="BK339" i="2"/>
  <c r="J245" i="2"/>
  <c r="BK207" i="2"/>
  <c r="J393" i="2"/>
  <c r="J204" i="2"/>
  <c r="J306" i="2"/>
  <c r="BK276" i="2"/>
  <c r="BK126" i="2"/>
  <c r="J311" i="3"/>
  <c r="J144" i="3"/>
  <c r="BK162" i="3"/>
  <c r="BK213" i="3"/>
  <c r="BK223" i="3"/>
  <c r="BK256" i="3"/>
  <c r="J270" i="3"/>
  <c r="BK242" i="3"/>
  <c r="BK341" i="3"/>
  <c r="BK235" i="3"/>
  <c r="J140" i="3"/>
  <c r="BK198" i="3"/>
  <c r="J290" i="3"/>
  <c r="J237" i="3"/>
  <c r="BK125" i="4"/>
  <c r="J161" i="5"/>
  <c r="J137" i="5"/>
  <c r="BK149" i="5"/>
  <c r="J159" i="5"/>
  <c r="J123" i="5"/>
  <c r="J143" i="5"/>
  <c r="BK140" i="6"/>
  <c r="J142" i="6"/>
  <c r="BK132" i="6"/>
  <c r="BK327" i="2"/>
  <c r="BK280" i="2"/>
  <c r="J399" i="2"/>
  <c r="BK390" i="2"/>
  <c r="BK320" i="2"/>
  <c r="J218" i="2"/>
  <c r="J320" i="2"/>
  <c r="J327" i="2"/>
  <c r="BK201" i="2"/>
  <c r="BK132" i="2"/>
  <c r="BK143" i="2"/>
  <c r="BK278" i="2"/>
  <c r="J286" i="3"/>
  <c r="BK252" i="3"/>
  <c r="J250" i="3"/>
  <c r="J162" i="3"/>
  <c r="J148" i="3"/>
  <c r="J146" i="3"/>
  <c r="J313" i="3"/>
  <c r="BK142" i="3"/>
  <c r="J165" i="5"/>
  <c r="J141" i="5"/>
  <c r="J135" i="5"/>
  <c r="J125" i="6"/>
  <c r="J135" i="6"/>
  <c r="J363" i="2"/>
  <c r="J257" i="2"/>
  <c r="BK399" i="2"/>
  <c r="BK369" i="2"/>
  <c r="BK341" i="2"/>
  <c r="J311" i="2"/>
  <c r="BK349" i="2"/>
  <c r="BK267" i="2"/>
  <c r="J209" i="2"/>
  <c r="J167" i="2"/>
  <c r="BK384" i="2"/>
  <c r="J341" i="2"/>
  <c r="BK311" i="2"/>
  <c r="BK209" i="2"/>
  <c r="BK243" i="2"/>
  <c r="J211" i="2"/>
  <c r="BK298" i="2"/>
  <c r="BK180" i="2"/>
  <c r="BK211" i="2"/>
  <c r="J323" i="2"/>
  <c r="BK157" i="2"/>
  <c r="J173" i="3"/>
  <c r="BK258" i="3"/>
  <c r="BK307" i="3"/>
  <c r="J294" i="3"/>
  <c r="J307" i="3"/>
  <c r="J260" i="3"/>
  <c r="BK131" i="3"/>
  <c r="BK313" i="3"/>
  <c r="BK263" i="3"/>
  <c r="BK173" i="3"/>
  <c r="J258" i="3"/>
  <c r="J192" i="3"/>
  <c r="BK218" i="3"/>
  <c r="J315" i="3"/>
  <c r="BK322" i="3"/>
  <c r="J305" i="3"/>
  <c r="BK254" i="3"/>
  <c r="J213" i="3"/>
  <c r="J163" i="5"/>
  <c r="J133" i="5"/>
  <c r="J145" i="5"/>
  <c r="BK157" i="5"/>
  <c r="J131" i="5"/>
  <c r="BK121" i="5"/>
  <c r="BK129" i="5"/>
  <c r="BK135" i="6"/>
  <c r="J119" i="6"/>
  <c r="BK142" i="6"/>
  <c r="BK127" i="6"/>
  <c r="J314" i="2"/>
  <c r="BK177" i="2"/>
  <c r="J349" i="2"/>
  <c r="J278" i="2"/>
  <c r="J138" i="2"/>
  <c r="J301" i="2"/>
  <c r="BK196" i="2"/>
  <c r="BK257" i="2"/>
  <c r="J157" i="2"/>
  <c r="BK295" i="2"/>
  <c r="BK213" i="2"/>
  <c r="J280" i="2"/>
  <c r="BK164" i="3"/>
  <c r="J200" i="3"/>
  <c r="J210" i="3"/>
  <c r="BK150" i="3"/>
  <c r="BK260" i="3"/>
  <c r="J131" i="3"/>
  <c r="J341" i="3"/>
  <c r="BK200" i="3"/>
  <c r="BK311" i="3"/>
  <c r="BK127" i="4"/>
  <c r="BK143" i="5"/>
  <c r="J167" i="5"/>
  <c r="BK145" i="5"/>
  <c r="J137" i="6"/>
  <c r="J129" i="6"/>
  <c r="BK375" i="2"/>
  <c r="BK283" i="2"/>
  <c r="J147" i="2"/>
  <c r="J396" i="2"/>
  <c r="J384" i="2"/>
  <c r="J335" i="2"/>
  <c r="BK248" i="2"/>
  <c r="BK323" i="2"/>
  <c r="J390" i="2"/>
  <c r="J267" i="2"/>
  <c r="BK124" i="2"/>
  <c r="J162" i="2"/>
  <c r="BK138" i="2"/>
  <c r="BK333" i="2"/>
  <c r="BK170" i="3"/>
  <c r="J125" i="5"/>
  <c r="J129" i="5"/>
  <c r="J127" i="5"/>
  <c r="BK123" i="6"/>
  <c r="BK119" i="6"/>
  <c r="R130" i="3" l="1"/>
  <c r="P204" i="3"/>
  <c r="T121" i="2"/>
  <c r="T120" i="2" s="1"/>
  <c r="T130" i="3"/>
  <c r="BK172" i="3"/>
  <c r="J172" i="3" s="1"/>
  <c r="J102" i="3" s="1"/>
  <c r="BK204" i="3"/>
  <c r="J204" i="3"/>
  <c r="J103" i="3" s="1"/>
  <c r="R204" i="3"/>
  <c r="P321" i="3"/>
  <c r="BK152" i="3"/>
  <c r="J152" i="3"/>
  <c r="J101" i="3" s="1"/>
  <c r="T204" i="3"/>
  <c r="BK121" i="2"/>
  <c r="J121" i="2" s="1"/>
  <c r="J98" i="2" s="1"/>
  <c r="T212" i="3"/>
  <c r="R124" i="4"/>
  <c r="R123" i="4" s="1"/>
  <c r="R122" i="4" s="1"/>
  <c r="BK118" i="5"/>
  <c r="J118" i="5" s="1"/>
  <c r="J97" i="5" s="1"/>
  <c r="T152" i="3"/>
  <c r="T321" i="3"/>
  <c r="BK124" i="4"/>
  <c r="J124" i="4" s="1"/>
  <c r="J100" i="4" s="1"/>
  <c r="R262" i="3"/>
  <c r="R121" i="2"/>
  <c r="R120" i="2" s="1"/>
  <c r="R119" i="2" s="1"/>
  <c r="BK130" i="3"/>
  <c r="P172" i="3"/>
  <c r="BK262" i="3"/>
  <c r="J262" i="3" s="1"/>
  <c r="J105" i="3" s="1"/>
  <c r="T124" i="4"/>
  <c r="T123" i="4" s="1"/>
  <c r="T122" i="4" s="1"/>
  <c r="BK118" i="6"/>
  <c r="J118" i="6" s="1"/>
  <c r="J97" i="6" s="1"/>
  <c r="BK343" i="2"/>
  <c r="J343" i="2"/>
  <c r="J99" i="2" s="1"/>
  <c r="R172" i="3"/>
  <c r="P262" i="3"/>
  <c r="P124" i="4"/>
  <c r="P123" i="4"/>
  <c r="P122" i="4" s="1"/>
  <c r="AU98" i="1" s="1"/>
  <c r="T343" i="2"/>
  <c r="R212" i="3"/>
  <c r="P121" i="2"/>
  <c r="P120" i="2" s="1"/>
  <c r="P119" i="2" s="1"/>
  <c r="AU95" i="1" s="1"/>
  <c r="P152" i="3"/>
  <c r="BK212" i="3"/>
  <c r="J212" i="3" s="1"/>
  <c r="J104" i="3" s="1"/>
  <c r="BK321" i="3"/>
  <c r="J321" i="3"/>
  <c r="J106" i="3"/>
  <c r="P118" i="5"/>
  <c r="P117" i="5" s="1"/>
  <c r="AU99" i="1" s="1"/>
  <c r="P118" i="6"/>
  <c r="P117" i="6" s="1"/>
  <c r="AU100" i="1" s="1"/>
  <c r="P343" i="2"/>
  <c r="R152" i="3"/>
  <c r="P212" i="3"/>
  <c r="R321" i="3"/>
  <c r="T118" i="5"/>
  <c r="T117" i="5"/>
  <c r="R118" i="6"/>
  <c r="R117" i="6" s="1"/>
  <c r="R343" i="2"/>
  <c r="P130" i="3"/>
  <c r="T172" i="3"/>
  <c r="T262" i="3"/>
  <c r="R118" i="5"/>
  <c r="R117" i="5" s="1"/>
  <c r="T118" i="6"/>
  <c r="T117" i="6" s="1"/>
  <c r="J91" i="6"/>
  <c r="F114" i="6"/>
  <c r="BE119" i="6"/>
  <c r="BE125" i="6"/>
  <c r="BE127" i="6"/>
  <c r="BE129" i="6"/>
  <c r="BE135" i="6"/>
  <c r="BE137" i="6"/>
  <c r="BE140" i="6"/>
  <c r="BE142" i="6"/>
  <c r="J92" i="6"/>
  <c r="E85" i="6"/>
  <c r="J89" i="6"/>
  <c r="BE132" i="6"/>
  <c r="BE121" i="6"/>
  <c r="BE123" i="6"/>
  <c r="J92" i="5"/>
  <c r="F92" i="5"/>
  <c r="BE159" i="5"/>
  <c r="BE123" i="5"/>
  <c r="BE121" i="5"/>
  <c r="BE125" i="5"/>
  <c r="E107" i="5"/>
  <c r="J91" i="5"/>
  <c r="BE137" i="5"/>
  <c r="BE145" i="5"/>
  <c r="BK123" i="4"/>
  <c r="BK122" i="4" s="1"/>
  <c r="J122" i="4" s="1"/>
  <c r="J98" i="4" s="1"/>
  <c r="J111" i="5"/>
  <c r="BE133" i="5"/>
  <c r="BE139" i="5"/>
  <c r="BE143" i="5"/>
  <c r="BE149" i="5"/>
  <c r="BE153" i="5"/>
  <c r="BE165" i="5"/>
  <c r="BE119" i="5"/>
  <c r="BE129" i="5"/>
  <c r="BE131" i="5"/>
  <c r="BE135" i="5"/>
  <c r="BE141" i="5"/>
  <c r="BE147" i="5"/>
  <c r="BE151" i="5"/>
  <c r="BE157" i="5"/>
  <c r="BE161" i="5"/>
  <c r="BE163" i="5"/>
  <c r="BE167" i="5"/>
  <c r="BE127" i="5"/>
  <c r="BE155" i="5"/>
  <c r="E110" i="4"/>
  <c r="J130" i="3"/>
  <c r="J100" i="3"/>
  <c r="J93" i="4"/>
  <c r="J116" i="4"/>
  <c r="F119" i="4"/>
  <c r="BE125" i="4"/>
  <c r="BE127" i="4"/>
  <c r="BE129" i="4"/>
  <c r="F94" i="3"/>
  <c r="BE146" i="3"/>
  <c r="BE153" i="3"/>
  <c r="BE192" i="3"/>
  <c r="BE198" i="3"/>
  <c r="BE286" i="3"/>
  <c r="BE307" i="3"/>
  <c r="BE315" i="3"/>
  <c r="BE324" i="3"/>
  <c r="BE164" i="3"/>
  <c r="BE173" i="3"/>
  <c r="BE202" i="3"/>
  <c r="BE242" i="3"/>
  <c r="BE246" i="3"/>
  <c r="BE270" i="3"/>
  <c r="BE272" i="3"/>
  <c r="BE288" i="3"/>
  <c r="BE317" i="3"/>
  <c r="BE144" i="3"/>
  <c r="BE168" i="3"/>
  <c r="BE200" i="3"/>
  <c r="BE228" i="3"/>
  <c r="BE290" i="3"/>
  <c r="BE313" i="3"/>
  <c r="BE319" i="3"/>
  <c r="BE322" i="3"/>
  <c r="E85" i="3"/>
  <c r="BE150" i="3"/>
  <c r="BE254" i="3"/>
  <c r="BE263" i="3"/>
  <c r="BE305" i="3"/>
  <c r="BE339" i="3"/>
  <c r="BE148" i="3"/>
  <c r="BE162" i="3"/>
  <c r="BE166" i="3"/>
  <c r="BE279" i="3"/>
  <c r="J122" i="3"/>
  <c r="BE213" i="3"/>
  <c r="BE250" i="3"/>
  <c r="BE309" i="3"/>
  <c r="BE142" i="3"/>
  <c r="BE170" i="3"/>
  <c r="BE196" i="3"/>
  <c r="BE248" i="3"/>
  <c r="BE252" i="3"/>
  <c r="BE341" i="3"/>
  <c r="J124" i="3"/>
  <c r="BE140" i="3"/>
  <c r="BE194" i="3"/>
  <c r="BE223" i="3"/>
  <c r="BE237" i="3"/>
  <c r="BE256" i="3"/>
  <c r="BE311" i="3"/>
  <c r="BK120" i="2"/>
  <c r="J120" i="2" s="1"/>
  <c r="J97" i="2" s="1"/>
  <c r="BE218" i="3"/>
  <c r="BE230" i="3"/>
  <c r="BE260" i="3"/>
  <c r="BE296" i="3"/>
  <c r="BE210" i="3"/>
  <c r="BE244" i="3"/>
  <c r="BE258" i="3"/>
  <c r="BE292" i="3"/>
  <c r="BE131" i="3"/>
  <c r="BE235" i="3"/>
  <c r="BE294" i="3"/>
  <c r="BE205" i="3"/>
  <c r="BE284" i="3"/>
  <c r="E85" i="2"/>
  <c r="J115" i="2"/>
  <c r="BE172" i="2"/>
  <c r="BE177" i="2"/>
  <c r="BE190" i="2"/>
  <c r="BE193" i="2"/>
  <c r="BE213" i="2"/>
  <c r="BE215" i="2"/>
  <c r="BE245" i="2"/>
  <c r="BE283" i="2"/>
  <c r="BE295" i="2"/>
  <c r="BE311" i="2"/>
  <c r="BE317" i="2"/>
  <c r="BE320" i="2"/>
  <c r="BE325" i="2"/>
  <c r="J89" i="2"/>
  <c r="J116" i="2"/>
  <c r="BE124" i="2"/>
  <c r="BE167" i="2"/>
  <c r="BE218" i="2"/>
  <c r="BE157" i="2"/>
  <c r="BE184" i="2"/>
  <c r="BE187" i="2"/>
  <c r="BE211" i="2"/>
  <c r="BE248" i="2"/>
  <c r="BE257" i="2"/>
  <c r="BE278" i="2"/>
  <c r="BE129" i="2"/>
  <c r="BE135" i="2"/>
  <c r="BE138" i="2"/>
  <c r="BE147" i="2"/>
  <c r="BE196" i="2"/>
  <c r="BE154" i="2"/>
  <c r="BE204" i="2"/>
  <c r="BE243" i="2"/>
  <c r="BE264" i="2"/>
  <c r="BE273" i="2"/>
  <c r="BE276" i="2"/>
  <c r="BE292" i="2"/>
  <c r="BE306" i="2"/>
  <c r="BE339" i="2"/>
  <c r="BE360" i="2"/>
  <c r="BE378" i="2"/>
  <c r="BE381" i="2"/>
  <c r="BE384" i="2"/>
  <c r="BE390" i="2"/>
  <c r="BE122" i="2"/>
  <c r="BE180" i="2"/>
  <c r="BE261" i="2"/>
  <c r="BE280" i="2"/>
  <c r="BE286" i="2"/>
  <c r="BE289" i="2"/>
  <c r="BE327" i="2"/>
  <c r="BE330" i="2"/>
  <c r="BE341" i="2"/>
  <c r="BE349" i="2"/>
  <c r="BE355" i="2"/>
  <c r="BE132" i="2"/>
  <c r="BE162" i="2"/>
  <c r="BE143" i="2"/>
  <c r="BE150" i="2"/>
  <c r="BE201" i="2"/>
  <c r="BE209" i="2"/>
  <c r="BE221" i="2"/>
  <c r="BE251" i="2"/>
  <c r="BE254" i="2"/>
  <c r="BE267" i="2"/>
  <c r="BE298" i="2"/>
  <c r="BE301" i="2"/>
  <c r="BE314" i="2"/>
  <c r="BE323" i="2"/>
  <c r="BE333" i="2"/>
  <c r="BE369" i="2"/>
  <c r="BE375" i="2"/>
  <c r="BE387" i="2"/>
  <c r="BE393" i="2"/>
  <c r="BE396" i="2"/>
  <c r="BE399" i="2"/>
  <c r="F92" i="2"/>
  <c r="BE126" i="2"/>
  <c r="BE199" i="2"/>
  <c r="BE207" i="2"/>
  <c r="BE231" i="2"/>
  <c r="BE241" i="2"/>
  <c r="BE259" i="2"/>
  <c r="BE270" i="2"/>
  <c r="BE335" i="2"/>
  <c r="BE337" i="2"/>
  <c r="BE344" i="2"/>
  <c r="BE363" i="2"/>
  <c r="F38" i="3"/>
  <c r="BC97" i="1" s="1"/>
  <c r="F37" i="5"/>
  <c r="BD99" i="1" s="1"/>
  <c r="F34" i="2"/>
  <c r="BA95" i="1" s="1"/>
  <c r="F37" i="3"/>
  <c r="BB97" i="1" s="1"/>
  <c r="F36" i="6"/>
  <c r="BC100" i="1" s="1"/>
  <c r="AS94" i="1"/>
  <c r="F38" i="4"/>
  <c r="BC98" i="1" s="1"/>
  <c r="F35" i="5"/>
  <c r="BB99" i="1" s="1"/>
  <c r="F35" i="6"/>
  <c r="BB100" i="1" s="1"/>
  <c r="F37" i="2"/>
  <c r="BD95" i="1" s="1"/>
  <c r="F37" i="4"/>
  <c r="BB98" i="1"/>
  <c r="J36" i="4"/>
  <c r="AW98" i="1" s="1"/>
  <c r="F36" i="4"/>
  <c r="BA98" i="1" s="1"/>
  <c r="F39" i="4"/>
  <c r="BD98" i="1"/>
  <c r="F34" i="5"/>
  <c r="BA99" i="1" s="1"/>
  <c r="J34" i="5"/>
  <c r="AW99" i="1" s="1"/>
  <c r="F36" i="5"/>
  <c r="BC99" i="1"/>
  <c r="F36" i="3"/>
  <c r="BA97" i="1" s="1"/>
  <c r="J34" i="6"/>
  <c r="AW100" i="1" s="1"/>
  <c r="F36" i="2"/>
  <c r="BC95" i="1" s="1"/>
  <c r="J34" i="2"/>
  <c r="AW95" i="1" s="1"/>
  <c r="F35" i="2"/>
  <c r="BB95" i="1" s="1"/>
  <c r="F39" i="3"/>
  <c r="BD97" i="1" s="1"/>
  <c r="F34" i="6"/>
  <c r="BA100" i="1" s="1"/>
  <c r="J36" i="3"/>
  <c r="AW97" i="1" s="1"/>
  <c r="F37" i="6"/>
  <c r="BD100" i="1" s="1"/>
  <c r="BK117" i="5" l="1"/>
  <c r="J117" i="5" s="1"/>
  <c r="J30" i="5" s="1"/>
  <c r="P129" i="3"/>
  <c r="P128" i="3" s="1"/>
  <c r="AU97" i="1" s="1"/>
  <c r="AU96" i="1" s="1"/>
  <c r="AU94" i="1" s="1"/>
  <c r="BK129" i="3"/>
  <c r="J129" i="3" s="1"/>
  <c r="J99" i="3" s="1"/>
  <c r="T129" i="3"/>
  <c r="T128" i="3" s="1"/>
  <c r="T119" i="2"/>
  <c r="R129" i="3"/>
  <c r="R128" i="3" s="1"/>
  <c r="BK117" i="6"/>
  <c r="J117" i="6"/>
  <c r="J30" i="6" s="1"/>
  <c r="AG100" i="1" s="1"/>
  <c r="AG99" i="1"/>
  <c r="J96" i="5"/>
  <c r="J123" i="4"/>
  <c r="J99" i="4" s="1"/>
  <c r="BK119" i="2"/>
  <c r="J119" i="2"/>
  <c r="J96" i="2" s="1"/>
  <c r="F35" i="4"/>
  <c r="AZ98" i="1" s="1"/>
  <c r="F33" i="6"/>
  <c r="AZ100" i="1" s="1"/>
  <c r="BB96" i="1"/>
  <c r="AX96" i="1" s="1"/>
  <c r="J32" i="4"/>
  <c r="AG98" i="1"/>
  <c r="J33" i="6"/>
  <c r="AV100" i="1" s="1"/>
  <c r="AT100" i="1" s="1"/>
  <c r="J33" i="2"/>
  <c r="AV95" i="1" s="1"/>
  <c r="AT95" i="1" s="1"/>
  <c r="J35" i="3"/>
  <c r="AV97" i="1" s="1"/>
  <c r="AT97" i="1" s="1"/>
  <c r="BC96" i="1"/>
  <c r="AY96" i="1" s="1"/>
  <c r="F33" i="5"/>
  <c r="AZ99" i="1"/>
  <c r="J35" i="4"/>
  <c r="AV98" i="1" s="1"/>
  <c r="AT98" i="1" s="1"/>
  <c r="F33" i="2"/>
  <c r="AZ95" i="1" s="1"/>
  <c r="F35" i="3"/>
  <c r="AZ97" i="1" s="1"/>
  <c r="BA96" i="1"/>
  <c r="AW96" i="1"/>
  <c r="BD96" i="1"/>
  <c r="J33" i="5"/>
  <c r="AV99" i="1"/>
  <c r="AT99" i="1"/>
  <c r="AN99" i="1"/>
  <c r="J96" i="6" l="1"/>
  <c r="BK128" i="3"/>
  <c r="J128" i="3"/>
  <c r="J98" i="3"/>
  <c r="J39" i="6"/>
  <c r="AN98" i="1"/>
  <c r="J39" i="5"/>
  <c r="J41" i="4"/>
  <c r="AN100" i="1"/>
  <c r="J30" i="2"/>
  <c r="AG95" i="1" s="1"/>
  <c r="BA94" i="1"/>
  <c r="AW94" i="1" s="1"/>
  <c r="AK30" i="1" s="1"/>
  <c r="BD94" i="1"/>
  <c r="W33" i="1" s="1"/>
  <c r="AZ96" i="1"/>
  <c r="AV96" i="1"/>
  <c r="AT96" i="1"/>
  <c r="BC94" i="1"/>
  <c r="W32" i="1" s="1"/>
  <c r="BB94" i="1"/>
  <c r="W31" i="1" s="1"/>
  <c r="J39" i="2" l="1"/>
  <c r="AN95" i="1"/>
  <c r="J32" i="3"/>
  <c r="AG97" i="1" s="1"/>
  <c r="AN97" i="1" s="1"/>
  <c r="W30" i="1"/>
  <c r="AX94" i="1"/>
  <c r="AY94" i="1"/>
  <c r="AZ94" i="1"/>
  <c r="W29" i="1" s="1"/>
  <c r="J41" i="3" l="1"/>
  <c r="AV94" i="1"/>
  <c r="AK29" i="1" s="1"/>
  <c r="AG96" i="1"/>
  <c r="AN96" i="1"/>
  <c r="AG94" i="1" l="1"/>
  <c r="AK26" i="1" s="1"/>
  <c r="AT94" i="1"/>
  <c r="AN94" i="1" l="1"/>
  <c r="AK35" i="1"/>
</calcChain>
</file>

<file path=xl/sharedStrings.xml><?xml version="1.0" encoding="utf-8"?>
<sst xmlns="http://schemas.openxmlformats.org/spreadsheetml/2006/main" count="6121" uniqueCount="1017">
  <si>
    <t>Export Komplet</t>
  </si>
  <si>
    <t/>
  </si>
  <si>
    <t>2.0</t>
  </si>
  <si>
    <t>False</t>
  </si>
  <si>
    <t>{5d95ddf7-9609-47bd-ad0e-afbea8253e2f}</t>
  </si>
  <si>
    <t>&gt;&gt;  skryté sloupce  &lt;&lt;</t>
  </si>
  <si>
    <t>0,01</t>
  </si>
  <si>
    <t>21</t>
  </si>
  <si>
    <t>12</t>
  </si>
  <si>
    <t>REKAPITULACE STAVBY</t>
  </si>
  <si>
    <t>v ---  níže se nacházejí doplnkové a pomocné údaje k sestavám  --- v</t>
  </si>
  <si>
    <t>Návod na vyplnění</t>
  </si>
  <si>
    <t>0,001</t>
  </si>
  <si>
    <t>Kód:</t>
  </si>
  <si>
    <t>635230069</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</si>
  <si>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</si>
  <si>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</si>
  <si>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ve výhybně Polanka nad Odrou</t>
  </si>
  <si>
    <t>KSO:</t>
  </si>
  <si>
    <t>CC-CZ:</t>
  </si>
  <si>
    <t>Místo:</t>
  </si>
  <si>
    <t>PS Svinov</t>
  </si>
  <si>
    <t>Datum:</t>
  </si>
  <si>
    <t>13. 2. 2024</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</si>
  <si>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</si>
  <si>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</si>
  <si>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</si>
  <si>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</si>
  <si>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</si>
  <si>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</si>
  <si>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</si>
  <si>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</si>
  <si>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</si>
  <si>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</si>
  <si>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</si>
  <si>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</si>
  <si>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</si>
  <si>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</si>
  <si>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</si>
  <si>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</si>
  <si>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</si>
  <si>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</si>
  <si>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</si>
  <si>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</si>
  <si>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</si>
  <si>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</si>
  <si>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</si>
  <si>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</si>
  <si>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</si>
  <si>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</si>
  <si>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</si>
  <si>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</si>
  <si>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</si>
  <si>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</si>
  <si>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</si>
  <si>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</si>
  <si>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</si>
  <si>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</si>
  <si>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</si>
  <si>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</si>
  <si>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</si>
  <si>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</si>
  <si>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</si>
  <si>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</si>
  <si>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</si>
  <si>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</si>
  <si>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</si>
  <si>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</si>
  <si>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</si>
  <si>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</si>
  <si>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</si>
  <si>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</si>
  <si>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</si>
  <si>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</si>
  <si>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</si>
  <si>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</si>
  <si>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</si>
  <si>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</si>
  <si>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</si>
  <si>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</si>
  <si>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</si>
  <si>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</si>
  <si>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</si>
  <si>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 xml:space="preserve">Oprava výhybek č. 26, 28, 29 ve výhybně Polanka nad Odrou - ST </t>
  </si>
  <si>
    <t>STA</t>
  </si>
  <si>
    <t>1</t>
  </si>
  <si>
    <t>{dcee990b-a2ea-4b2d-bdf9-6d1269698ba0}</t>
  </si>
  <si>
    <t>2</t>
  </si>
  <si>
    <t>SO 02</t>
  </si>
  <si>
    <t xml:space="preserve">Oprava výhybek č. 26, 28, 29 ve výhybně Polanka nad Odrou - SSZT </t>
  </si>
  <si>
    <t>PRO</t>
  </si>
  <si>
    <t>{e4568a5a-ec8e-46df-9f89-c49360af2146}</t>
  </si>
  <si>
    <t>824</t>
  </si>
  <si>
    <t>SO 02-01</t>
  </si>
  <si>
    <t>Sborník ÚOŽI</t>
  </si>
  <si>
    <t>Soupis</t>
  </si>
  <si>
    <t>{acd6bbce-7ffe-403c-a132-a43e9811652b}</t>
  </si>
  <si>
    <t>SO 02-02</t>
  </si>
  <si>
    <t>ÚRS</t>
  </si>
  <si>
    <t>{ed5acd10-901a-46cc-9cf6-291647c7c4d4}</t>
  </si>
  <si>
    <t>SO 03</t>
  </si>
  <si>
    <t>Oprava EOV výhybek č. 26, 28, 29 ve výhybně Polanka nad Odrou - SEE</t>
  </si>
  <si>
    <t>{8b958d0c-4c5e-4a9a-bc69-cbbb7bb3f8c2}</t>
  </si>
  <si>
    <t>VON</t>
  </si>
  <si>
    <t>{834b0987-6aae-48db-a7e9-ec2cb3e53067}</t>
  </si>
  <si>
    <t>KRYCÍ LIST SOUPISU PRACÍ</t>
  </si>
  <si>
    <t>Objekt:</t>
  </si>
  <si>
    <t xml:space="preserve">SO 01 - Oprava výhybek č. 26, 28, 29 ve výhybně Polanka nad Odrou - ST </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</si>
  <si>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</si>
  <si>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</si>
  <si>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</si>
  <si>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</si>
  <si>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</si>
  <si>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</si>
  <si>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</si>
  <si>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</si>
  <si>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</si>
  <si>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</si>
  <si>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</si>
  <si>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</si>
  <si>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</si>
  <si>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</si>
  <si>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</si>
  <si>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</si>
  <si>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</si>
  <si>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</si>
  <si>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</si>
  <si>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</si>
  <si>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</si>
  <si>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</si>
  <si>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</si>
  <si>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</si>
  <si>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</si>
  <si>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</si>
  <si>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</si>
  <si>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5907050110</t>
  </si>
  <si>
    <t>Dělení kolejnic kyslíkem, soustavy UIC60 nebo R65</t>
  </si>
  <si>
    <t>kus</t>
  </si>
  <si>
    <t>Sborník UOŽI 01 2024</t>
  </si>
  <si>
    <t>4</t>
  </si>
  <si>
    <t>2074948886</t>
  </si>
  <si>
    <t>PP</t>
  </si>
  <si>
    <t>Dělení kolejnic kyslíkem, soustavy UIC60 nebo R65 Poznámka: 1. V cenách jsou započteny náklady na manipulaci, podložení, označení a provedení řezu kolejnice.</t>
  </si>
  <si>
    <t>7594107360</t>
  </si>
  <si>
    <t>Demontáž lanového propojení stykového č.v. 70 301</t>
  </si>
  <si>
    <t>824681708</t>
  </si>
  <si>
    <t>3</t>
  </si>
  <si>
    <t>5999010020</t>
  </si>
  <si>
    <t>Vyjmutí a snesení konstrukcí nebo dílů hmotnosti přes 10 do 20 t</t>
  </si>
  <si>
    <t>t</t>
  </si>
  <si>
    <t>577551007</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</si>
  <si>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</si>
  <si>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VV</t>
  </si>
  <si>
    <t>63,764+39,200+63,764" výhybky</t>
  </si>
  <si>
    <t>5906140135</t>
  </si>
  <si>
    <t>Demontáž kolejového roštu koleje v ose koleje pražce betonové, tvar UIC60, 60E2</t>
  </si>
  <si>
    <t>km</t>
  </si>
  <si>
    <t>1827490591</t>
  </si>
  <si>
    <t>Demontáž kolejového roštu koleje v ose koleje pražce betonové, tvar UIC60, 60E2 Poznámka: 1. V cenách jsou započteny náklady na případné odstranění kameniva, rozebrání roštu do součástí, manipulaci, naložení výzisku na dopravní prostředek a uložení na úložišti. 2. V cenách nejsou obsaženy náklady na dopravu a vytřídění.</t>
  </si>
  <si>
    <t>0,009+0,009+0,006+0,007+0,011+0,010+0,010</t>
  </si>
  <si>
    <t>5905055020</t>
  </si>
  <si>
    <t>Odstranění stávajícího kolejového lože odtěžením ve výhybce</t>
  </si>
  <si>
    <t>m3</t>
  </si>
  <si>
    <t>599761421</t>
  </si>
  <si>
    <t>Odstranění stávajícího kolejového lože odtěžením ve výhybce Poznámka: 1. V cenách jsou započteny náklady na odstranění KL, úpravu pláně a rozprostření výzisku na terén nebo jeho naložení na dopravní prostředek. 2. V cenách nejsou obsaženy náklady na dopravu výzisku na skládku a skládkovné.</t>
  </si>
  <si>
    <t>102,000+63,000+102,000 + (54,00+33,00)*0,50*0,35</t>
  </si>
  <si>
    <t>6</t>
  </si>
  <si>
    <t>5905055010</t>
  </si>
  <si>
    <t>Odstranění stávajícího kolejového lože odtěžením v koleji</t>
  </si>
  <si>
    <t>1498772334</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</si>
  <si>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</si>
  <si>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62,00*1,570 + 9,00*0,50*0,35</t>
  </si>
  <si>
    <t>7</t>
  </si>
  <si>
    <t>5915010020</t>
  </si>
  <si>
    <t>Těžení zeminy nebo horniny železničního spodku třídy těžitelnosti I skupiny 2</t>
  </si>
  <si>
    <t>9281242</t>
  </si>
  <si>
    <t>Těžení zeminy nebo horniny železničního spodku třídy těžitelnosti I skupiny 2 Poznámka: 1. V cenách jsou započteny náklady na těžení a uložení výzisku na terén nebo naložení na dopravní prostředek a uložení na úložišti.</t>
  </si>
  <si>
    <t>222,928*0,70+142,893*0,70+222,928*0,70 + (54,000+33,000)*0,50*0,70</t>
  </si>
  <si>
    <t xml:space="preserve">62,000*3,40*0,70 + 9,000*0,50*0,70 - (6,00*3,40*0,70)" odpočet délky mostu </t>
  </si>
  <si>
    <t>Součet</t>
  </si>
  <si>
    <t>8</t>
  </si>
  <si>
    <t>151101201 R</t>
  </si>
  <si>
    <t>Zřízení příložného pažení stěn výkopu hl do 4 m</t>
  </si>
  <si>
    <t>m2</t>
  </si>
  <si>
    <t>-1086324377</t>
  </si>
  <si>
    <t>Zřízení pažení stěn výkopu bez rozepření nebo vzepření příložné, hloubky do 4 m</t>
  </si>
  <si>
    <t>P</t>
  </si>
  <si>
    <t>Poznámka k položce:_x000D_
včetně materiálu a dopravy</t>
  </si>
  <si>
    <t>170,00*1,25</t>
  </si>
  <si>
    <t>9</t>
  </si>
  <si>
    <t>151101211 R</t>
  </si>
  <si>
    <t>Odstranění příložného pažení stěn hl do 4 m</t>
  </si>
  <si>
    <t>-2074750644</t>
  </si>
  <si>
    <t>Odstranění pažení stěn výkopu bez rozepření nebo vzepření s uložením pažin na vzdálenost do 3 m od okraje výkopu příložné, hloubky do 4 m</t>
  </si>
  <si>
    <t>10</t>
  </si>
  <si>
    <t>151101401 R</t>
  </si>
  <si>
    <t>Zřízení vzepření stěn při pažení příložném hl do 4 m</t>
  </si>
  <si>
    <t>1962851054</t>
  </si>
  <si>
    <t>Zřízení vzepření zapažených stěn výkopů s potřebným přepažováním při pažení příložném, hloubky do 4 m</t>
  </si>
  <si>
    <t>11</t>
  </si>
  <si>
    <t>151101411 R</t>
  </si>
  <si>
    <t>Odstranění vzepření stěn při pažení příložném hl do 4 m</t>
  </si>
  <si>
    <t>-456873119</t>
  </si>
  <si>
    <t>Odstranění vzepření stěn výkopů s uložením materiálu na vzdálenost do 3 m od kraje výkopu při pažení příložném, hloubky do 4 m</t>
  </si>
  <si>
    <t>5915020010</t>
  </si>
  <si>
    <t>Povrchová úprava plochy železničního spodku</t>
  </si>
  <si>
    <t>1375100252</t>
  </si>
  <si>
    <t>Povrchová úprava plochy železničního spodku Poznámka: 1. V cenách jsou započteny náklady na urovnání a úpravu ploch nebo skládek výzisku kameniva a zeminy s jejich případnou rekultivací.</t>
  </si>
  <si>
    <t>222,928+142,893+222,928 + (54,000+33,000*0,50)</t>
  </si>
  <si>
    <t xml:space="preserve">62,000*3,40 + 9,000*0,50 - (6,00*3,40)" odpočet délky mostu </t>
  </si>
  <si>
    <t>13</t>
  </si>
  <si>
    <t>213141112 R</t>
  </si>
  <si>
    <t>Zřízení vrstvy z geotextilie v rovině nebo ve sklonu do 1:5 š přes 3 do 6 m</t>
  </si>
  <si>
    <t>2132268089</t>
  </si>
  <si>
    <t>Zřízení vrstvy z geotextilie filtrační, separační, odvodňovací, ochranné, výztužné nebo protierozní v rovině nebo ve sklonu do 1:5, šířky přes 3 do 6 m</t>
  </si>
  <si>
    <t>14</t>
  </si>
  <si>
    <t>5914075230</t>
  </si>
  <si>
    <t>Zřízení konstrukční vrstvy pražcového podloží včetně výztužného prvku tl. 0,50 m</t>
  </si>
  <si>
    <t>1359749168</t>
  </si>
  <si>
    <t>Zřízení konstrukční vrstvy pražcového podloží včetně výztužného prvku tl. 0,50 m Poznámka: 1. V cenách nejsou obsaženy náklady na dodávku materiálu a odtěžení zeminy.</t>
  </si>
  <si>
    <t>15</t>
  </si>
  <si>
    <t>5914075020</t>
  </si>
  <si>
    <t>Zřízení konstrukční vrstvy pražcového podloží bez geomateriálu tl. 0,30 m</t>
  </si>
  <si>
    <t>452526227</t>
  </si>
  <si>
    <t>Zřízení konstrukční vrstvy pražcového podloží bez geomateriálu tl. 0,30 m Poznámka: 1. V cenách nejsou obsaženy náklady na dodávku materiálu a odtěžení zeminy.</t>
  </si>
  <si>
    <t>16</t>
  </si>
  <si>
    <t>871275811 R</t>
  </si>
  <si>
    <t>Bourání stávajícího potrubí z PVC nebo PP - příčné odvodnění mostní opěry</t>
  </si>
  <si>
    <t>m</t>
  </si>
  <si>
    <t>-699131496</t>
  </si>
  <si>
    <t>Bourání stávajícího potrubí z PVC nebo polypropylenu PP v otevřeném výkopu - příčné odvodnění mostní opěry</t>
  </si>
  <si>
    <t>5,00*2</t>
  </si>
  <si>
    <t>17</t>
  </si>
  <si>
    <t>212795111 R</t>
  </si>
  <si>
    <t>Zřízení příčného odvodnění mostní opěry z plastových trub DN 160 včetně podkladního betonu, štěrkového obsypu</t>
  </si>
  <si>
    <t>1580559263</t>
  </si>
  <si>
    <t xml:space="preserve">Zřízení příčného odvodnění za opěrou z plastových trub s částečnou perforací </t>
  </si>
  <si>
    <t>Poznámka k položce:_x000D_
včetně materiálu (mimo spojovacích nátrubků) _x000D_
včetně dopravy</t>
  </si>
  <si>
    <t>18</t>
  </si>
  <si>
    <t>5905060020</t>
  </si>
  <si>
    <t>Zřízení nového kolejového lože ve výhybce</t>
  </si>
  <si>
    <t>182532450</t>
  </si>
  <si>
    <t>Zřízení nového kolejového lože ve výhybce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</si>
  <si>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102,000+63,000+102,000 + 54,00*0,50*0,35 + 33,00*0,50*0,35</t>
  </si>
  <si>
    <t>19</t>
  </si>
  <si>
    <t>5905060010</t>
  </si>
  <si>
    <t>Zřízení nového kolejového lože v koleji</t>
  </si>
  <si>
    <t>-265071726</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</si>
  <si>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</si>
  <si>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20</t>
  </si>
  <si>
    <t>5999015020</t>
  </si>
  <si>
    <t>Vložení konstrukcí nebo dílů hmotnosti přes 10 do 20 t</t>
  </si>
  <si>
    <t>-151342657</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</si>
  <si>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</si>
  <si>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5911651110</t>
  </si>
  <si>
    <t>Montáž srdcovkové části výhybky jednoduché betonové pražce soustavy UIC60</t>
  </si>
  <si>
    <t>-577886529</t>
  </si>
  <si>
    <t>Montáž srdcovkové části výhybky jednoduché betonové pražce soustavy UIC60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</si>
  <si>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11,97*2+7,97*2+11,97*2</t>
  </si>
  <si>
    <t>22</t>
  </si>
  <si>
    <t>5911529110</t>
  </si>
  <si>
    <t>Montáž čelisťového závěru výhybky jednoduché v žlabovém pražci soustavy UIC60</t>
  </si>
  <si>
    <t>-629829131</t>
  </si>
  <si>
    <t>Montáž čelisťového závěru výhybky jednoduché v žlabovém pražci soustavy UIC60 Poznámka: 1. V cenách jsou započteny náklady na montáž, přezkoušení chodu výhybky, provedení západkové zkoušky a ošetření kluzných částí závěru mazivem. 2. V cenách nejsou obsaženy náklady na dodávku materiálu.</t>
  </si>
  <si>
    <t>3+2+3</t>
  </si>
  <si>
    <t>23</t>
  </si>
  <si>
    <t>7594105360</t>
  </si>
  <si>
    <t>Montáž lanového propojení stykového č.v. 70 301</t>
  </si>
  <si>
    <t>1055256181</t>
  </si>
  <si>
    <t>Montáž lanového propojení stykového č.v. 70 301 - rozměření místa připojení, případné vyvrtání otvorů, montáž kompletní sady lanových propojení dvojice stykových transformátorů</t>
  </si>
  <si>
    <t>24</t>
  </si>
  <si>
    <t>5906130325</t>
  </si>
  <si>
    <t>Montáž kolejového roštu v ose koleje pražce betonové vystrojené, tvar UIC60, 60E2</t>
  </si>
  <si>
    <t>5547060</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</si>
  <si>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</si>
  <si>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25</t>
  </si>
  <si>
    <t>5907015456</t>
  </si>
  <si>
    <t>Ojedinělá výměna kolejnic současně s výměnou pryžové podložky, tvar UIC60, 60E2</t>
  </si>
  <si>
    <t>1185408147</t>
  </si>
  <si>
    <t>Ojedinělá výměna kolejnic současně s výměnou pryžové podložky,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</si>
  <si>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2*16,00+2*15,40+2*14,80</t>
  </si>
  <si>
    <t>26</t>
  </si>
  <si>
    <t>5907010015</t>
  </si>
  <si>
    <t>Výměna LISŮ tvar UIC60, 60E2</t>
  </si>
  <si>
    <t>-1987062448</t>
  </si>
  <si>
    <t>Výměna LISŮ tvar UIC60, 60E2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</si>
  <si>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27</t>
  </si>
  <si>
    <t>5910020010</t>
  </si>
  <si>
    <t>Svařování kolejnic termitem plný předehřev standardní spára svar sériový tv. UIC60</t>
  </si>
  <si>
    <t>svar</t>
  </si>
  <si>
    <t>-845778916</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</si>
  <si>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</si>
  <si>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28</t>
  </si>
  <si>
    <t>5910020330</t>
  </si>
  <si>
    <t>Svařování kolejnic termitem plný předehřev standardní spára svar přechodový tv. UIC60/S49</t>
  </si>
  <si>
    <t>-624869816</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</si>
  <si>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</si>
  <si>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29</t>
  </si>
  <si>
    <t>5910020310</t>
  </si>
  <si>
    <t>Svařování kolejnic termitem plný předehřev standardní spára svar přechodový tv. R65/UIC60</t>
  </si>
  <si>
    <t>671471060</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</si>
  <si>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</si>
  <si>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30</t>
  </si>
  <si>
    <t>5910050020</t>
  </si>
  <si>
    <t>Umožnění volné dilatace dílů výhybek demontáž upevňovadel výhybka II. generace</t>
  </si>
  <si>
    <t>-2037928087</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</si>
  <si>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</si>
  <si>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82,96+49,85+82,96</t>
  </si>
  <si>
    <t>31</t>
  </si>
  <si>
    <t>5910050120</t>
  </si>
  <si>
    <t>Umožnění volné dilatace dílů výhybek montáž upevňovadel výhybka II. generace</t>
  </si>
  <si>
    <t>798976400</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</si>
  <si>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</si>
  <si>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32</t>
  </si>
  <si>
    <t>5910040315</t>
  </si>
  <si>
    <t>Umožnění volné dilatace kolejnice demontáž upevňovadel s osazením kluzných podložek</t>
  </si>
  <si>
    <t>-1016573674</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</si>
  <si>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</si>
  <si>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62,00*2" nové přípoje</t>
  </si>
  <si>
    <t>2*16,00+2*15,40+2*14,80" výměna kolejnic</t>
  </si>
  <si>
    <t>50,00*2" k výh.č.33</t>
  </si>
  <si>
    <t>50,00*2" k výh.č.19</t>
  </si>
  <si>
    <t>50,00*2" do kol.č.1</t>
  </si>
  <si>
    <t>50,00*2" do kol.č.3</t>
  </si>
  <si>
    <t>6,00*2" k výh.č.31</t>
  </si>
  <si>
    <t>33</t>
  </si>
  <si>
    <t>5910040415</t>
  </si>
  <si>
    <t>Umožnění volné dilatace kolejnice montáž upevňovadel s odstraněním kluzných podložek</t>
  </si>
  <si>
    <t>-1618198071</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</si>
  <si>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</si>
  <si>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34</t>
  </si>
  <si>
    <t>5910035010</t>
  </si>
  <si>
    <t>Dosažení dovolené upínací teploty v BK prodloužením kolejnicového pásu v koleji tv. UIC60</t>
  </si>
  <si>
    <t>1898580716</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</si>
  <si>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</si>
  <si>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35</t>
  </si>
  <si>
    <t>5910035110</t>
  </si>
  <si>
    <t>Dosažení dovolené upínací teploty v BK prodloužením kolejnicového pásu ve výhybce tv. UIC60</t>
  </si>
  <si>
    <t>1772851431</t>
  </si>
  <si>
    <t>Dosažení dovolené upínací teploty v BK prodloužením kolejnicového pásu ve výhybce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</si>
  <si>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36</t>
  </si>
  <si>
    <t>5909042020</t>
  </si>
  <si>
    <t>Přesná úprava GPK výhybky směrové a výškové uspořádání pražce betonové</t>
  </si>
  <si>
    <t>-489967714</t>
  </si>
  <si>
    <t>Přesná úprava GPK výhybky směrové a výškové uspořádání pražce betonové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</si>
  <si>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82,96+49,85+82,96 + 53,61+81,23+53,61+53,61</t>
  </si>
  <si>
    <t>37</t>
  </si>
  <si>
    <t>5909032020</t>
  </si>
  <si>
    <t>Přesná úprava GPK koleje směrové a výškové uspořádání pražce betonové</t>
  </si>
  <si>
    <t>-828849036</t>
  </si>
  <si>
    <t>Přesná úprava GPK koleje směrové a výškové uspořádání pražce betonové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</si>
  <si>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0,062+0,214 + 0,350</t>
  </si>
  <si>
    <t>38</t>
  </si>
  <si>
    <t>5909040020</t>
  </si>
  <si>
    <t>Následná úprava GPK výhybky směrové a výškové uspořádání pražce betonové</t>
  </si>
  <si>
    <t>-596281241</t>
  </si>
  <si>
    <t>Následná úprava GPK výhybky směrové a výškové uspořádání pražce betonové Poznámka: 1. V cenách jsou započteny náklady na úpravu směrového a výškového uspořádání strojní linkou ASP do projektované polohy, úpravu KL pluhem včetně dokončení ruční úpravy dle VL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</si>
  <si>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39</t>
  </si>
  <si>
    <t>5909030020</t>
  </si>
  <si>
    <t>Následná úprava GPK koleje směrové a výškové uspořádání pražce betonové</t>
  </si>
  <si>
    <t>1341775408</t>
  </si>
  <si>
    <t>Následná úprava GPK koleje směrové a výškové uspořádání pražce betonové Poznámka: 1. V cenách jsou započteny náklady na úpravu směrového a 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</si>
  <si>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0,062+0,214</t>
  </si>
  <si>
    <t>40</t>
  </si>
  <si>
    <t>5905105040</t>
  </si>
  <si>
    <t>Doplnění KL kamenivem souvisle strojně ve výhybce</t>
  </si>
  <si>
    <t>476951871</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</si>
  <si>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</si>
  <si>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41</t>
  </si>
  <si>
    <t>5905105030</t>
  </si>
  <si>
    <t>Doplnění KL kamenivem souvisle strojně v koleji</t>
  </si>
  <si>
    <t>-1323823604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</si>
  <si>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</si>
  <si>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42</t>
  </si>
  <si>
    <t>5905110020</t>
  </si>
  <si>
    <t>Snížení KL pod patou kolejnice ve výhybce</t>
  </si>
  <si>
    <t>177648504</t>
  </si>
  <si>
    <t>Snížení KL pod patou kolejnice ve výhybce Poznámka: 1. V cenách jsou započteny náklady na snížení KL pod patou kolejnice ručně vidlemi. 2. V cenách nejsou obsaženy náklady na doplnění a dodávku kameniva.</t>
  </si>
  <si>
    <t>43</t>
  </si>
  <si>
    <t>5905110010</t>
  </si>
  <si>
    <t>Snížení KL pod patou kolejnice v koleji</t>
  </si>
  <si>
    <t>-155908300</t>
  </si>
  <si>
    <t>Snížení KL pod patou kolejnice v koleji Poznámka: 1. V cenách jsou započteny náklady na snížení KL pod patou kolejnice ručně vidlemi. 2. V cenách nejsou obsaženy náklady na doplnění a dodávku kameniva.</t>
  </si>
  <si>
    <t>44</t>
  </si>
  <si>
    <t>5905020010</t>
  </si>
  <si>
    <t>Oprava stezky strojně s odstraněním drnu a nánosu do 10 cm</t>
  </si>
  <si>
    <t>1341236972</t>
  </si>
  <si>
    <t>Oprava stezky strojně s odstraněním drnu a nánosu do 10 cm Poznámka: 1. V cenách jsou započteny náklady na odtěžení nánosu stezky a rozprostření výzisku na terén nebo naložení na dopravní prostředek a úprava povrchu stezky.</t>
  </si>
  <si>
    <t>168,00*1,20</t>
  </si>
  <si>
    <t>45</t>
  </si>
  <si>
    <t>5905025110</t>
  </si>
  <si>
    <t>Doplnění stezky štěrkodrtí souvislé</t>
  </si>
  <si>
    <t>-871707040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</si>
  <si>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</si>
  <si>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168,00*1,20*0,10</t>
  </si>
  <si>
    <t>46</t>
  </si>
  <si>
    <t>5905023030</t>
  </si>
  <si>
    <t>Úprava povrchu stezky rozprostřením štěrkodrtě přes 5 do 10 cm</t>
  </si>
  <si>
    <t>-1605713878</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</si>
  <si>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</si>
  <si>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47</t>
  </si>
  <si>
    <t>5912023010</t>
  </si>
  <si>
    <t>Demontáž návěstidla uloženého ve stezce námezníku</t>
  </si>
  <si>
    <t>-684890257</t>
  </si>
  <si>
    <t>Demontáž návěstidla uloženého ve stezce námezníku Poznámka: 1. V cenách jsou započteny náklady na demontáž návěstidla, zához, úpravu terénu a naložení na dopravní prostředek.</t>
  </si>
  <si>
    <t>48</t>
  </si>
  <si>
    <t>5912037010</t>
  </si>
  <si>
    <t>Montáž návěstidla uloženého ve stezce námezníku</t>
  </si>
  <si>
    <t>-98315586</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</si>
  <si>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</si>
  <si>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49</t>
  </si>
  <si>
    <t>5911655110</t>
  </si>
  <si>
    <t>Demontáž jednoduché výhybky na úložišti betonové pražce soustavy UIC60</t>
  </si>
  <si>
    <t>1726125307</t>
  </si>
  <si>
    <t>Demontáž jednoduché výhybky na úložišti betonové pražce soustavy UIC60 Poznámka: 1. V cenách jsou započteny náklady na demontáž do součástí, manipulaci, naložení na dopravní prostředek a uložení vyzískaného materiálu na úložišti.</t>
  </si>
  <si>
    <t>50</t>
  </si>
  <si>
    <t>5911527110</t>
  </si>
  <si>
    <t>Demontáž čelisťového závěru výhybky jednoduché v žlabovém pražci soustavy UIC60</t>
  </si>
  <si>
    <t>2046289735</t>
  </si>
  <si>
    <t>Demontáž čelisťového závěru výhybky jednoduché v žlabovém pražci soustavy UIC60 Poznámka: 1. V cenách jsou započteny náklady na demontáž a naložení na dopravní prostředek.</t>
  </si>
  <si>
    <t>51</t>
  </si>
  <si>
    <t>5911005430</t>
  </si>
  <si>
    <t>Válečková stolička jazyka dotlačovací demontáž s upevněním na patu kolejnice</t>
  </si>
  <si>
    <t>-1139714587</t>
  </si>
  <si>
    <t>Válečková stolička jazyka dotlačovací demontáž s upevněním na patu kolejnice Poznámka: 1. V cenách jsou započteny náklady na provedení, nastavení funkčnosti stabilizátoru a ošetření součástí mazivem. 2. V cenách nejsou obsaženy náklady na dodávku materiálu.</t>
  </si>
  <si>
    <t>8+6+8</t>
  </si>
  <si>
    <t>52</t>
  </si>
  <si>
    <t>M</t>
  </si>
  <si>
    <t>5955101000</t>
  </si>
  <si>
    <t>Kamenivo drcené štěrk frakce 31,5/63 (32/63) třídy BI</t>
  </si>
  <si>
    <t>128</t>
  </si>
  <si>
    <t>-942950396</t>
  </si>
  <si>
    <t>282,225*1,70+98,915*1,70+35,000*1,70</t>
  </si>
  <si>
    <t>53</t>
  </si>
  <si>
    <t>5955101030</t>
  </si>
  <si>
    <t>Kamenivo drcené drť frakce 8/16</t>
  </si>
  <si>
    <t>-557639999</t>
  </si>
  <si>
    <t>20,160*1,60</t>
  </si>
  <si>
    <t>54</t>
  </si>
  <si>
    <t>5955101017</t>
  </si>
  <si>
    <t>Kamenivo drcené štěrkodrť frakce 0/63 kv</t>
  </si>
  <si>
    <t>-320970808</t>
  </si>
  <si>
    <t xml:space="preserve">(854,149*0,20)*1,90  </t>
  </si>
  <si>
    <t>55</t>
  </si>
  <si>
    <t>5955101019</t>
  </si>
  <si>
    <t>Kamenivo drcené štěrkodrť frakce 0/125 pv</t>
  </si>
  <si>
    <t>-1264482262</t>
  </si>
  <si>
    <t xml:space="preserve">(854,149*0,50)*1,90  </t>
  </si>
  <si>
    <t>56</t>
  </si>
  <si>
    <t>5964135000</t>
  </si>
  <si>
    <t>Geomříže výztužné</t>
  </si>
  <si>
    <t>636473858</t>
  </si>
  <si>
    <t>(222,928+142,893+222,928)*1,05</t>
  </si>
  <si>
    <t>(62,000*3,40)*1,05</t>
  </si>
  <si>
    <t>57</t>
  </si>
  <si>
    <t>5964133005</t>
  </si>
  <si>
    <t>Geotextilie separační</t>
  </si>
  <si>
    <t>-487252550</t>
  </si>
  <si>
    <t>58</t>
  </si>
  <si>
    <t>5961102070</t>
  </si>
  <si>
    <t>Výhybka jednoduchá smontovaná pražce betonové J60 1:14-760-I pravá</t>
  </si>
  <si>
    <t>-10398779</t>
  </si>
  <si>
    <t>Poznámka k položce:_x000D_
v.č.26 - objednáno u DT Prostějov</t>
  </si>
  <si>
    <t>59</t>
  </si>
  <si>
    <t>-1116712979</t>
  </si>
  <si>
    <t>Poznámka k položce:_x000D_
v.č.29 - objednáno u DT Prostějov</t>
  </si>
  <si>
    <t>60</t>
  </si>
  <si>
    <t>5961102020</t>
  </si>
  <si>
    <t>Výhybka jednoduchá smontovaná pražce betonové J60 1:9-300 pravá</t>
  </si>
  <si>
    <t>-101343095</t>
  </si>
  <si>
    <t>Poznámka k položce:_x000D_
v.č.28 - objednáno u DT Prostějov</t>
  </si>
  <si>
    <t>61</t>
  </si>
  <si>
    <t>5957110000</t>
  </si>
  <si>
    <t>Kolejnice tv. 60 E2, třídy R260</t>
  </si>
  <si>
    <t>658338918</t>
  </si>
  <si>
    <t>2*25,00+2*9,00+2*10,68+2*25,00+2*25,00</t>
  </si>
  <si>
    <t>62</t>
  </si>
  <si>
    <t>5957119080</t>
  </si>
  <si>
    <t>Lepený izolovaný styk tv. UIC60 (60E2) s tepelně zpracovanou hlavou délky 5,00 m</t>
  </si>
  <si>
    <t>1151877104</t>
  </si>
  <si>
    <t>63</t>
  </si>
  <si>
    <t>5957119084</t>
  </si>
  <si>
    <t>Lepený izolovaný styk tv. UIC60 (60E2) s tepelně zpracovanou hlavou délky 6,00 m</t>
  </si>
  <si>
    <t>375572923</t>
  </si>
  <si>
    <t>64</t>
  </si>
  <si>
    <t>5957119085</t>
  </si>
  <si>
    <t>Lepený izolovaný styk tv. UIC60 (60E2) s tepelně zpracovanou hlavou přirážka asymetrický pravý</t>
  </si>
  <si>
    <t>1239070916</t>
  </si>
  <si>
    <t>Poznámka k položce:_x000D_
od KV 28 - 3,20m/3,80m</t>
  </si>
  <si>
    <t>65</t>
  </si>
  <si>
    <t>5957119090</t>
  </si>
  <si>
    <t>Lepený izolovaný styk tv. UIC60 (60E2) s tepelně zpracovanou hlavou přirážka asymetrický levý</t>
  </si>
  <si>
    <t>-1912749985</t>
  </si>
  <si>
    <t>66</t>
  </si>
  <si>
    <t>5958158030</t>
  </si>
  <si>
    <t>Podložka pryžová pod patu kolejnice WU 7 174x152x7</t>
  </si>
  <si>
    <t>-356006038</t>
  </si>
  <si>
    <t>67</t>
  </si>
  <si>
    <t>5958158020</t>
  </si>
  <si>
    <t>Podložka pryžová pod patu kolejnice R65 183/151/6</t>
  </si>
  <si>
    <t>1103669222</t>
  </si>
  <si>
    <t>68</t>
  </si>
  <si>
    <t>5962104005</t>
  </si>
  <si>
    <t>Hranice námezník betonový vč. Nátěru</t>
  </si>
  <si>
    <t>-2009799980</t>
  </si>
  <si>
    <t>69</t>
  </si>
  <si>
    <t>7594110915</t>
  </si>
  <si>
    <t>Lanové propojení s kolíkovým ukončením LLI 2xFe20/70 M16 norma 708549006 (HM0404223990716)</t>
  </si>
  <si>
    <t>-1118118174</t>
  </si>
  <si>
    <t>70</t>
  </si>
  <si>
    <t>5964103045</t>
  </si>
  <si>
    <t>Drenážní plastové díly spojka-spojovací nátrubek DN 160 mm</t>
  </si>
  <si>
    <t>1314298019</t>
  </si>
  <si>
    <t>OST</t>
  </si>
  <si>
    <t>Ostatní</t>
  </si>
  <si>
    <t>71</t>
  </si>
  <si>
    <t>9902200100</t>
  </si>
  <si>
    <t>Doprava materiálu mechanizací o nosnosti přes 3,5 t objemnějšího kusového materiálu (prefabrikátů, stožárů, výhybek, rozvaděčů, vybouraných hmot atd.) do 10 km</t>
  </si>
  <si>
    <t>262144</t>
  </si>
  <si>
    <t>1089362503</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</si>
  <si>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</si>
  <si>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63,764+39,200+63,764+40,749" výhybky, přípoje - užité</t>
  </si>
  <si>
    <t>11,367" kolejnice - užité</t>
  </si>
  <si>
    <t>72</t>
  </si>
  <si>
    <t>9909000110</t>
  </si>
  <si>
    <t>Poplatek za uložení výzisku ze štěrkového lože nekontaminovaného</t>
  </si>
  <si>
    <t>-1059974500</t>
  </si>
  <si>
    <t xml:space="preserve">Poplatek za uložení výzisku ze štěrkového lože nekontaminovaného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113 198,58 Kč
Maximální přípustná jednotková cena: 165,00 Kč
</t>
  </si>
  <si>
    <t xml:space="preserve">Poznámka k položce:_x000D_
_x000D_
</t>
  </si>
  <si>
    <t>282,225*1,80</t>
  </si>
  <si>
    <t>98,915*1,80</t>
  </si>
  <si>
    <t>73</t>
  </si>
  <si>
    <t>9909000100</t>
  </si>
  <si>
    <t>Poplatek za uložení suti nebo hmot na oficiální skládku</t>
  </si>
  <si>
    <t>-818324012</t>
  </si>
  <si>
    <t xml:space="preserve">Poplatek za uložení suti nebo hmot na oficiální skládku Poznámka: 1. V cenách jsou započteny náklady na uložení stavebního odpadu na oficiální skládku. 2. Dodavatel při nacenění této položky je povinen respektovat nastavenou maximální možnou přípustnou hodnotou (nabídkovou cenu) za celý požadovaný objem této dílčí položky, a tedy i za jednotkovou cenu, vše v souladu s čl. 5.4 Výzvy k podání nabídky (cena vychází z aktuálního průzkumu trhu s využitím nejbližšího dostupného místa (oficiální skládky) zajišťujícího danou část plnění.
Maximální přípustní hodnota položky celkem (Cena celkem): 197 724,12 Kč 
Maximální přípustná jednotková cena: 165,00 Kč
</t>
  </si>
  <si>
    <t>579,004*2,00" zemina spodek</t>
  </si>
  <si>
    <t>20,160*2,00" zemina stezka</t>
  </si>
  <si>
    <t>74</t>
  </si>
  <si>
    <t>9909000400</t>
  </si>
  <si>
    <t>Poplatek za likvidaci plastových součástí</t>
  </si>
  <si>
    <t>1218084047</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</si>
  <si>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</si>
  <si>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0,076" pryžové a PE podložky</t>
  </si>
  <si>
    <t>75</t>
  </si>
  <si>
    <t>9902100100</t>
  </si>
  <si>
    <t>Doprava materiálu mechanizací o nosnosti přes 3,5 t sypanin (kameniva, písku, suti, dlažebních kostek, atd.) do 10 km</t>
  </si>
  <si>
    <t>-1744137314</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</si>
  <si>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</si>
  <si>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686,052" štěrkové lože - odpad</t>
  </si>
  <si>
    <t>1198,328" zemina - odpad</t>
  </si>
  <si>
    <t>0,076" pryžové a PE podložky - odpad</t>
  </si>
  <si>
    <t>76</t>
  </si>
  <si>
    <t>9902109200</t>
  </si>
  <si>
    <t>Doprava materiálu mechanizací o nosnosti přes 3,5 t sypanin (kameniva, písku, suti, dlažebních kostek, atd.) příplatek za každých dalších 10 km</t>
  </si>
  <si>
    <t>2054581452</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</si>
  <si>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</si>
  <si>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77</t>
  </si>
  <si>
    <t>349246391</t>
  </si>
  <si>
    <t>63,764+39,200+63,764+40,749" výhybky, přípoje</t>
  </si>
  <si>
    <t>78</t>
  </si>
  <si>
    <t>9902209200</t>
  </si>
  <si>
    <t>Doprava materiálu mechanizací o nosnosti přes 3,5 t objemnějšího kusového materiálu (prefabrikátů, stožárů, výhybek, rozvaděčů, vybouraných hmot atd.) příplatek za každých dalších 10 km</t>
  </si>
  <si>
    <t>-1928121661</t>
  </si>
  <si>
    <t>Doprava materiálu mechanizací o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t>
  </si>
  <si>
    <t>(63,764+39,200+63,764+40,749) * 11" výhybky, přípoje</t>
  </si>
  <si>
    <t>79</t>
  </si>
  <si>
    <t>-239233961</t>
  </si>
  <si>
    <t>707,438+324,577+811,442+32,256" štěrk, štěrkodrť, drť</t>
  </si>
  <si>
    <t>80</t>
  </si>
  <si>
    <t>1862003770</t>
  </si>
  <si>
    <t>(707,438+324,577+811,442+32,256) * 3" štěrk, štěrkodrť, drť</t>
  </si>
  <si>
    <t>81</t>
  </si>
  <si>
    <t>233669475</t>
  </si>
  <si>
    <t>11,367" kolejnice</t>
  </si>
  <si>
    <t>82</t>
  </si>
  <si>
    <t>2036961305</t>
  </si>
  <si>
    <t>11,367 * 5" kolejnice</t>
  </si>
  <si>
    <t>83</t>
  </si>
  <si>
    <t>-643737529</t>
  </si>
  <si>
    <t>1,940+0,180+0,504+0,420+0,029" LISy, námezníky, geotextílie, geomříž, pryž.podložky</t>
  </si>
  <si>
    <t>84</t>
  </si>
  <si>
    <t>795364936</t>
  </si>
  <si>
    <t>(1,940+0,180+0,504+0,420+0,029) * 13" LISy, námezníky, geotextílie, geomříž, pryž.podložky</t>
  </si>
  <si>
    <t>85</t>
  </si>
  <si>
    <t>9903200100</t>
  </si>
  <si>
    <t>Přeprava mechanizace na místo prováděných prací o hmotnosti přes 12 t přes 50 do 100 km</t>
  </si>
  <si>
    <t>1825590635</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</si>
  <si>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</si>
  <si>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7" ASP, PUŠL, 2 x dvoucestné rypadlo, kolej.jeřáb, ASP, PUŠL</t>
  </si>
  <si>
    <t xml:space="preserve">SO 02 - Oprava výhybek č. 26, 28, 29 ve výhybně Polanka nad Odrou - SSZT </t>
  </si>
  <si>
    <t>Soupis:</t>
  </si>
  <si>
    <t>SO 02-01 - Sborník ÚOŽI</t>
  </si>
  <si>
    <t>Jana Kotasková</t>
  </si>
  <si>
    <t>Ostatní - Ostatní</t>
  </si>
  <si>
    <t xml:space="preserve">    OST1 - Přestavníky</t>
  </si>
  <si>
    <t xml:space="preserve">    OST2 - SPA</t>
  </si>
  <si>
    <t xml:space="preserve">    OST3 - Stykové transformátory</t>
  </si>
  <si>
    <t xml:space="preserve">    OST4 - Návěstidla</t>
  </si>
  <si>
    <t xml:space="preserve">    OST5 - Lana</t>
  </si>
  <si>
    <t xml:space="preserve">    OST6 - Kabely, spojky, závěry</t>
  </si>
  <si>
    <t xml:space="preserve">    OST7 - Ostatní</t>
  </si>
  <si>
    <t>OST1</t>
  </si>
  <si>
    <t>Přestavníky</t>
  </si>
  <si>
    <t>7591017030</t>
  </si>
  <si>
    <t>Demontáž elektromotorického přestavníku z výhybky s kontrolou jazyků</t>
  </si>
  <si>
    <t>-69358268</t>
  </si>
  <si>
    <t>č.26</t>
  </si>
  <si>
    <t>č.28</t>
  </si>
  <si>
    <t>č.29</t>
  </si>
  <si>
    <t>7591015038</t>
  </si>
  <si>
    <t>Montáž elektromotorického přestavníku na výhybce s kontrolou jazyků s upevněním přírubou</t>
  </si>
  <si>
    <t>929689899</t>
  </si>
  <si>
    <t>Montáž elektromotorického přestavníku na výhybce s kontrolou jazyků s upevněním přírubou - připevnění přestavníku k přírubě a zatažení kabelu s kabelovou formou do kabelového závěru, mechanické přezkoušení chodu</t>
  </si>
  <si>
    <t>7591015062</t>
  </si>
  <si>
    <t>Připojení elektromotorického přestavníku na výhybku s kontrolou jazyků</t>
  </si>
  <si>
    <t>-1947102917</t>
  </si>
  <si>
    <t>Připojení elektromotorického přestavníku na výhybku s kontrolou jazyků - připojení a seřízení přestavníkové spojnice, montáž a seřízení kontrolního ústrojí</t>
  </si>
  <si>
    <t>7598095070</t>
  </si>
  <si>
    <t>Přezkoušení a regulace elektromotorového přestavníku</t>
  </si>
  <si>
    <t>-1303444621</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</si>
  <si>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</si>
  <si>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5911531010</t>
  </si>
  <si>
    <t>Seřízení čelisťového závěru výhybky jednoduché bez žlabového pražce soustavy UIC60</t>
  </si>
  <si>
    <t>-1622623301</t>
  </si>
  <si>
    <t>Seřízení čelisťového závěru výhybky jednoduché bez žlabového pražce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</si>
  <si>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7591095010</t>
  </si>
  <si>
    <t>Dodatečná montáž ohrazení pro elekromotorický přestavník s plastovou ohrádkou</t>
  </si>
  <si>
    <t>-1116064944</t>
  </si>
  <si>
    <t>7591090120</t>
  </si>
  <si>
    <t>Díly pro zemní montáž přestavníků Ohrádka přestavníku POP PP (HM0321859992207)</t>
  </si>
  <si>
    <t>-814097869</t>
  </si>
  <si>
    <t>OST2</t>
  </si>
  <si>
    <t>SPA</t>
  </si>
  <si>
    <t>7594407015</t>
  </si>
  <si>
    <t>Demontáž snímače polohy jazyka SPA</t>
  </si>
  <si>
    <t>2038866091</t>
  </si>
  <si>
    <t>výhybka č. 26</t>
  </si>
  <si>
    <t>výhybka č. 28</t>
  </si>
  <si>
    <t>výhybka č. 29</t>
  </si>
  <si>
    <t>7594405015</t>
  </si>
  <si>
    <t>Montáž snímače polohy jazyka SPA</t>
  </si>
  <si>
    <t>1682154674</t>
  </si>
  <si>
    <t>Montáž snímače polohy jazyka SPA - vyměření místa montáže snímače polohy jazyků, připevnění snímače, včetně měření a zapojení po měření, přezkoušení, bez montáže kabelového závěru a zapojení kabelových forem</t>
  </si>
  <si>
    <t>7594405020</t>
  </si>
  <si>
    <t>Montáž snímače polohy jazyka SPA na protilehlé straně kabelového závěru</t>
  </si>
  <si>
    <t>-2122962448</t>
  </si>
  <si>
    <t>Montáž snímače polohy jazyka SPA na protilehlé straně kabelového závěru - vyměření místa montáže snímače polohy jazyků, připevnění snímače, včetně měření a zapojení po měření, přezkoušení, bez montáže kabelového závěru a zapojení kabelových forem</t>
  </si>
  <si>
    <t>7594400010</t>
  </si>
  <si>
    <t>Snímače polohy jazyků a PHS Trubka ochranná (CV202210085)</t>
  </si>
  <si>
    <t>-1628296841</t>
  </si>
  <si>
    <t>7594400012</t>
  </si>
  <si>
    <t>Snímače polohy jazyků a PHS Objimka prazce VPS (CV703699001)</t>
  </si>
  <si>
    <t>1225119032</t>
  </si>
  <si>
    <t>7594400014</t>
  </si>
  <si>
    <t>Snímače polohy jazyků a PHS Příchytka trubky 43 (CV703689006)</t>
  </si>
  <si>
    <t>1134361112</t>
  </si>
  <si>
    <t>OST3</t>
  </si>
  <si>
    <t>Stykové transformátory</t>
  </si>
  <si>
    <t>7594207014</t>
  </si>
  <si>
    <t>Demontáž stykového transformátoru DT bez oleje</t>
  </si>
  <si>
    <t>-1566205655</t>
  </si>
  <si>
    <t>3K-R</t>
  </si>
  <si>
    <t>V26-28-R2</t>
  </si>
  <si>
    <t>1K-R</t>
  </si>
  <si>
    <t>V26-28-R1</t>
  </si>
  <si>
    <t>V26-28</t>
  </si>
  <si>
    <t>V29-N</t>
  </si>
  <si>
    <t>V29-R</t>
  </si>
  <si>
    <t>V26-28-N</t>
  </si>
  <si>
    <t>7594205014</t>
  </si>
  <si>
    <t>Montáž stykového transformátoru jednoho DT bez oleje</t>
  </si>
  <si>
    <t>-1545498648</t>
  </si>
  <si>
    <t>Montáž stykového transformátoru jednoho DT bez oleje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</si>
  <si>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7594105010</t>
  </si>
  <si>
    <t>Odpojení a zpětné připojení lan propojovacích jednoho stykového transformátoru</t>
  </si>
  <si>
    <t>536936636</t>
  </si>
  <si>
    <t>Odpojení a zpětné připojení lan propojovacích jednoho stykového transformátoru - včetně odpojení a připevnění lanového propojení na pražce nebo montážní trámky</t>
  </si>
  <si>
    <t>7594200080</t>
  </si>
  <si>
    <t>Výstroj konců kolejových obvodů a kódovacích smyček Transformátor stykový DT 075 E (CV371019005)</t>
  </si>
  <si>
    <t>232752751</t>
  </si>
  <si>
    <t>7598095080</t>
  </si>
  <si>
    <t>Přezkoušení a regulace kolejových obvodů izolovaných</t>
  </si>
  <si>
    <t>-929260431</t>
  </si>
  <si>
    <t>Přezkoušení a regulace kolejových obvodů izolovaných - přeměření napětí na svorkách proudového zdroje a kolejového relé, regulování kolejových obvodů pří šuntováni předepsaným odporem, přezkoušení polarity bez šuntování</t>
  </si>
  <si>
    <t>7594105390</t>
  </si>
  <si>
    <t>Montáž pražce nebo trámku pro upevnění lanového propojení</t>
  </si>
  <si>
    <t>1012000853</t>
  </si>
  <si>
    <t>Montáž pražce nebo trámku pro upevnění lanového propojení - usazení pražce nebo trámku mezi koleje nebo podél koleje; připevnění lana k pražci nebo montážnímu trámku</t>
  </si>
  <si>
    <t>7591090150</t>
  </si>
  <si>
    <t>Díly pro zemní montáž přestavníků Trám kotvící umělohmotný KUT-D (HM0321859992007)</t>
  </si>
  <si>
    <t>181716712</t>
  </si>
  <si>
    <t>OST4</t>
  </si>
  <si>
    <t>Návěstidla</t>
  </si>
  <si>
    <t>7590713022</t>
  </si>
  <si>
    <t>Repase světelného návěstidla demontáž a montáž návěstidla trpasličího na plastový základ TZN se 2 svítilnami</t>
  </si>
  <si>
    <t>1595257895</t>
  </si>
  <si>
    <t>Repase světelného návěstidla demontáž a montáž návěstidla trpasličího na plastový základ TZN se 2 svítilnami - s náhradou plastových dílů, bez ukončení a zapojení zemního kabelu</t>
  </si>
  <si>
    <t>Se22</t>
  </si>
  <si>
    <t>7598095075</t>
  </si>
  <si>
    <t>Přezkoušení a regulace proudokruhu světelných návěstidel</t>
  </si>
  <si>
    <t>637357535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</si>
  <si>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</si>
  <si>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OST5</t>
  </si>
  <si>
    <t>Lana</t>
  </si>
  <si>
    <t>7594105070</t>
  </si>
  <si>
    <t>Montáž lanového propojení tlumivek na betonové pražce 1,9 nebo 2,4 m</t>
  </si>
  <si>
    <t>-1682897000</t>
  </si>
  <si>
    <t>Montáž lanového propojení tlumivek na betonové pražce 1,9 nebo 2,4 m - propojení stykového transformátoru s kolejnicí nebo s dalším stykovým transformátorem lanovým propojením; usazení pražců nebo trámků mezi koleje nebo podél koleje; připevnění lana k pražcům nebo montážním trámkům</t>
  </si>
  <si>
    <t>8 x ST</t>
  </si>
  <si>
    <t>7594105072</t>
  </si>
  <si>
    <t>Montáž lanového propojení tlumivek na betonové pražce 3,7 nebo 4,2 m</t>
  </si>
  <si>
    <t>-214008887</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</si>
  <si>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</si>
  <si>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7594121130</t>
  </si>
  <si>
    <t>Lanové propojení s kombinací kolíkových a patkových ukončení LGIu 2+1xFe20/220 var.II levá norma 709629019 (HM0404223990756)</t>
  </si>
  <si>
    <t>-461771642</t>
  </si>
  <si>
    <t>ST</t>
  </si>
  <si>
    <t>7594121205</t>
  </si>
  <si>
    <t>Lanové propojení s kombinací kolíkových a patkových ukončení LGIu 2+1xFe20/370 var.II levá norma 709629022 (HM0404223990758)</t>
  </si>
  <si>
    <t>332451018</t>
  </si>
  <si>
    <t>7594121135</t>
  </si>
  <si>
    <t>Lanové propojení s kombinací kolíkových a patkových ukončení LGIu 2+1xFe20/220 var.II pravá norma 709629018 (HM0404223990755)</t>
  </si>
  <si>
    <t>934838367</t>
  </si>
  <si>
    <t>7594121210</t>
  </si>
  <si>
    <t>Lanové propojení s kombinací kolíkových a patkových ukončení LGIu 2+1xFe20/370 var.II pravá norma 709629021 (HM0404223990757)</t>
  </si>
  <si>
    <t>1117278693</t>
  </si>
  <si>
    <t>7594120630</t>
  </si>
  <si>
    <t>Lanové propojení s kombinací kolíkových a patkových ukončení LGI 1+1xFe20/370 norma 707609003 (HM0404223990443)</t>
  </si>
  <si>
    <t>-326696544</t>
  </si>
  <si>
    <t>7594120615</t>
  </si>
  <si>
    <t>Lanové propojení s kombinací kolíkových a patkových ukončení LGI 1+1xFe20/190 norma 707609001 (HM0404223990441)</t>
  </si>
  <si>
    <t>1493513095</t>
  </si>
  <si>
    <t>7594170060</t>
  </si>
  <si>
    <t>Propojovací příslušenství Příchytka lanová trojitá LPT 20 norma 703309008 (HM0404223990050)</t>
  </si>
  <si>
    <t>732157196</t>
  </si>
  <si>
    <t>7594170570</t>
  </si>
  <si>
    <t>Propojovací příslušenství Příchytka lanová na dřev.pražec dvojitá-LPD norma 703309006 (HM0404223990009)</t>
  </si>
  <si>
    <t>-1290437939</t>
  </si>
  <si>
    <t>7594170620</t>
  </si>
  <si>
    <t>Propojovací příslušenství Příchytka lanová pro 3+3x20 300/215-B91S norma 703319008 (HM0404223990857)</t>
  </si>
  <si>
    <t>-412127011</t>
  </si>
  <si>
    <t>7594170310</t>
  </si>
  <si>
    <t>Propojovací příslušenství Příchytka lanová 3x20 vrchní 220/180 B91S/1 norma 703319004 (HM0404223990853)</t>
  </si>
  <si>
    <t>-1597444264</t>
  </si>
  <si>
    <t>7594170280</t>
  </si>
  <si>
    <t>Propojovací příslušenství Příchytka lanová 3x20 boční 220/180 B91S/1 norma 703319003 (HM0404223990852)</t>
  </si>
  <si>
    <t>112029121</t>
  </si>
  <si>
    <t>7594107330</t>
  </si>
  <si>
    <t>Demontáž kolejnicového lanového propojení z betonových pražců</t>
  </si>
  <si>
    <t>-214376151</t>
  </si>
  <si>
    <t>7594105332</t>
  </si>
  <si>
    <t>Montáž lanového propojení kolejnicového na betonové pražce do 3,3 m</t>
  </si>
  <si>
    <t>-192332635</t>
  </si>
  <si>
    <t>Montáž lanového propojení kolejnicového na betonové pražce do 3,3 m - příčné nebo podélné propojení kolejnic přímých kolejí a na výhybkách; usazení pražců mezi souběžnými kolejemi nebo podél koleje; připevnění lanového propojení na pražce nebo montážní trámky</t>
  </si>
  <si>
    <t>7594110815</t>
  </si>
  <si>
    <t>Lanové propojení s kolíkovým ukončením LJI 2xFe20/330 norma 708579002 (HM0404223990492)</t>
  </si>
  <si>
    <t>2079080185</t>
  </si>
  <si>
    <t>7594110455</t>
  </si>
  <si>
    <t>Lanové propojení s kolíkovým ukončením LBI 1xFe20/330 norma 707579002 (HM0404223990422)</t>
  </si>
  <si>
    <t>-487621084</t>
  </si>
  <si>
    <t>OST6</t>
  </si>
  <si>
    <t>Kabely, spojky, závěry</t>
  </si>
  <si>
    <t>7590147046</t>
  </si>
  <si>
    <t>Demontáž závěru kabelového zabezpečovacího na zemní podpěru UPMP</t>
  </si>
  <si>
    <t>-2001985870</t>
  </si>
  <si>
    <t>3 x přestavník</t>
  </si>
  <si>
    <t>7590145046</t>
  </si>
  <si>
    <t>Montáž závěru kabelového zabezpečovacího na zemní podpěru UPMP</t>
  </si>
  <si>
    <t>774589731</t>
  </si>
  <si>
    <t>Montáž závěru kabelového zabezpečovacího na zemní podpěru UPMP - úplná montáž závěru, zatažení kabelu, měření izolačního stavu, jednostranné číslování. Bez provedení zemních prací, zhotovení a zapojení kabelové formy</t>
  </si>
  <si>
    <t>7590525686</t>
  </si>
  <si>
    <t>Montáž ukončení celoplastového kabelu v závěru nebo rozvaděči se zářezovými svorkovnicemi bez pancíře do 10 žil</t>
  </si>
  <si>
    <t>-644277880</t>
  </si>
  <si>
    <t>Montáž ukončení celoplastového kabelu v závěru nebo rozvaděči se zářezovými svorkovnicemi bez pancíře do 10 žil - odstranění pláště kabelu, vyformování, zaříznutí vodičů do svorkovnice, přezkoušení izolačního stavu kabelových žil</t>
  </si>
  <si>
    <t>7590140150</t>
  </si>
  <si>
    <t>Závěry Závěr kabelový UPMP-WM I. (CV736709001)</t>
  </si>
  <si>
    <t>-1827789755</t>
  </si>
  <si>
    <t>7590140170</t>
  </si>
  <si>
    <t>Závěry Závěr kabelový UPMP-WM III. (CV736709003)</t>
  </si>
  <si>
    <t>1019803549</t>
  </si>
  <si>
    <t>7590525463</t>
  </si>
  <si>
    <t>Montáž spojky rovné pro plastové kabely párové Raychem XAGA s konektory UDW2 2 plášť bez pancíře do 10 žil</t>
  </si>
  <si>
    <t>1015697269</t>
  </si>
  <si>
    <t>Montáž spojky rovné pro plastové kabely párové Raychem XAGA s konektory UDW2 2 plášť bez pancíře do 10 žil - nasazení manžety, spojení žil, převlečení manžety, nahřátí pro její tepelné smrštění, uložení spojky v jámě</t>
  </si>
  <si>
    <t>7590525464</t>
  </si>
  <si>
    <t>Montáž spojky rovné pro plastové kabely párové Raychem XAGA s konektory UDW2 2 plášť bez pancíře do 20 žil</t>
  </si>
  <si>
    <t>-394228349</t>
  </si>
  <si>
    <t>Montáž spojky rovné pro plastové kabely párové Raychem XAGA s konektory UDW2 2 plášť bez pancíře do 20 žil - nasazení manžety, spojení žil, převlečení manžety, nahřátí pro její tepelné smrštění, uložení spojky v jámě</t>
  </si>
  <si>
    <t>7590541439</t>
  </si>
  <si>
    <t>Slaboproudé rozvody, kabely pro přívod a vnitřní instalaci Spojky metalických kabelů a příslušenství Teplem smrštitelná zesílená spojka pro netlakované kabely XAGA 500-43/8-300/EY</t>
  </si>
  <si>
    <t>1462388623</t>
  </si>
  <si>
    <t>7590555134</t>
  </si>
  <si>
    <t>Montáž forma pro kabely TCEKPFLE, TCEKPFLEY, TCEKPFLEZE, TCEKPFLEZY do 4 P 1,0</t>
  </si>
  <si>
    <t>91961924</t>
  </si>
  <si>
    <t>Montáž forma pro kabely TCEKPFLE, TCEKPFLEY, TCEKPFLEZE, TCEKPFLEZY do 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</si>
  <si>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7590555136</t>
  </si>
  <si>
    <t>Montáž forma pro kabely TCEKPFLE, TCEKPFLEY, TCEKPFLEZE, TCEKPFLEZY do 7 P 1,0</t>
  </si>
  <si>
    <t>-2138941909</t>
  </si>
  <si>
    <t>Montáž forma pro kabely TCEKPFLE, TCEKPFLEY, TCEKPFLEZE, TCEKPFLEZY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</si>
  <si>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7590525230</t>
  </si>
  <si>
    <t>Montáž kabelu návěstního volně uloženého s jádrem 1 mm Cu TCEKEZE, TCEKFE, TCEKPFLEY, TCEKPFLEZE do 7 P</t>
  </si>
  <si>
    <t>-615465007</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</si>
  <si>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</si>
  <si>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3 pár</t>
  </si>
  <si>
    <t>4 pár</t>
  </si>
  <si>
    <t>7 pár</t>
  </si>
  <si>
    <t>7590521514</t>
  </si>
  <si>
    <t>Venkovní vedení kabelová - metalické sítě Plněné, párované s ochr. vodičem TCEKPFLEY 3 P 1,0 D</t>
  </si>
  <si>
    <t>-183281035</t>
  </si>
  <si>
    <t>7590521519</t>
  </si>
  <si>
    <t>Venkovní vedení kabelová - metalické sítě Plněné, párované s ochr. vodičem TCEKPFLEY 4 P 1,0 D</t>
  </si>
  <si>
    <t>-1887082840</t>
  </si>
  <si>
    <t>7590521529</t>
  </si>
  <si>
    <t>Venkovní vedení kabelová - metalické sítě Plněné, párované s ochr. vodičem TCEKPFLEY 7 P 1,0 D</t>
  </si>
  <si>
    <t>-1313409663</t>
  </si>
  <si>
    <t>7593500090</t>
  </si>
  <si>
    <t>Trasy kabelového vedení Kabelové žlaby (100x100) spodní + vrchní díl plast</t>
  </si>
  <si>
    <t>-212847193</t>
  </si>
  <si>
    <t>7491100120</t>
  </si>
  <si>
    <t>Trubková vedení Ohebné elektroinstalační trubky KOPOFLEX 50 rudá</t>
  </si>
  <si>
    <t>-1168006311</t>
  </si>
  <si>
    <t>7491100130</t>
  </si>
  <si>
    <t>Trubková vedení Ohebné elektroinstalační trubky KOPOFLEX 110 rudá</t>
  </si>
  <si>
    <t>-975849455</t>
  </si>
  <si>
    <t>7593505150</t>
  </si>
  <si>
    <t>Pokládka výstražné fólie do výkopu</t>
  </si>
  <si>
    <t>2003543894</t>
  </si>
  <si>
    <t>7593500600</t>
  </si>
  <si>
    <t>Trasy kabelového vedení Kabelové krycí desky a pásy Fólie výstražná modrá š. 34cm (HM0673909991034)</t>
  </si>
  <si>
    <t>1314280527</t>
  </si>
  <si>
    <t>OST7</t>
  </si>
  <si>
    <t>-745707029</t>
  </si>
  <si>
    <t>9902900100</t>
  </si>
  <si>
    <t>Naložení sypanin, drobného kusového materiálu, suti</t>
  </si>
  <si>
    <t>-497157667</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</si>
  <si>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</si>
  <si>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0,6</t>
  </si>
  <si>
    <t>3*přestavník</t>
  </si>
  <si>
    <t>0,036</t>
  </si>
  <si>
    <t>3*UPM přestavník</t>
  </si>
  <si>
    <t>0,204</t>
  </si>
  <si>
    <t xml:space="preserve">3*ohrádka </t>
  </si>
  <si>
    <t>0,153</t>
  </si>
  <si>
    <t>8*dlouhé lano</t>
  </si>
  <si>
    <t>0,903</t>
  </si>
  <si>
    <t>8*krátké lano</t>
  </si>
  <si>
    <t>0,595</t>
  </si>
  <si>
    <t>3*výhybkové lano</t>
  </si>
  <si>
    <t>-54799957</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</si>
  <si>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</si>
  <si>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9909000200</t>
  </si>
  <si>
    <t>Poplatek za uložení nebezpečného odpadu na oficiální skládku</t>
  </si>
  <si>
    <t>-1664866246</t>
  </si>
  <si>
    <t>Poplatek za uložení nebezpečného odpadu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</si>
  <si>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0,24</t>
  </si>
  <si>
    <t>ohrádky, UPM</t>
  </si>
  <si>
    <t>SO 02-02 - ÚRS</t>
  </si>
  <si>
    <t>M - Práce a dodávky M</t>
  </si>
  <si>
    <t xml:space="preserve">    46-M - Zemní práce při extr.mont.pracích</t>
  </si>
  <si>
    <t>Práce a dodávky M</t>
  </si>
  <si>
    <t>46-M</t>
  </si>
  <si>
    <t>Zemní práce při extr.mont.pracích</t>
  </si>
  <si>
    <t>460752112</t>
  </si>
  <si>
    <t>Osazení kabelových kanálů do rýhy ze žlabů plastových šířky přes 10 do 20 cm</t>
  </si>
  <si>
    <t>CS ÚRS 2024 01</t>
  </si>
  <si>
    <t>-1332226245</t>
  </si>
  <si>
    <t>Osazení kabelových kanálů včetně utěsnění, vyspárování a zakrytí víkem ze žlabů plastových do rýhy, bez výkopových prací vnější šířky přes 10 do 20 cm</t>
  </si>
  <si>
    <t>460161143</t>
  </si>
  <si>
    <t>Hloubení kabelových rýh ručně š 35 cm hl 50 cm v hornině tř II skupiny 4</t>
  </si>
  <si>
    <t>644606483</t>
  </si>
  <si>
    <t>Hloubení zapažených i nezapažených kabelových rýh ručně včetně urovnání dna s přemístěním výkopku do vzdálenosti 3 m od okraje jámy nebo s naložením na dopravní prostředek šířky 35 cm hloubky 50 cm v hornině třídy těžitelnosti II skupiny 4</t>
  </si>
  <si>
    <t>460431153</t>
  </si>
  <si>
    <t>Zásyp kabelových rýh ručně se zhutněním š 35 cm hl 50 cm z horniny tř II skupiny 4</t>
  </si>
  <si>
    <t>1782756965</t>
  </si>
  <si>
    <t>Zásyp kabelových rýh ručně s přemístění sypaniny ze vzdálenosti do 10 m, s uložením výkopku ve vrstvách včetně zhutnění a úpravy povrchu šířky 35 cm hloubky 50 cm z horniny třídy těžitelnosti II skupiny 4</t>
  </si>
  <si>
    <t>SO 03 - Oprava EOV výhybek č. 26, 28, 29 ve výhybně Polanka nad Odrou - SEE</t>
  </si>
  <si>
    <t>7491151011</t>
  </si>
  <si>
    <t>Montáž trubek ohebných elektroinstalačních hladkých z PVC uložených volně nebo pod omítkou průměru do 50 mm</t>
  </si>
  <si>
    <t>-991868184</t>
  </si>
  <si>
    <t>Montáž trubek ohebných elektroinstalačních hladkých z PVC uložených volně nebo pod omítkou průměru do 50 mm - včetně naznačení trasy, rozměření, řezání trubek, kladení, osazení, zajištění a upevnění</t>
  </si>
  <si>
    <t>7491100220</t>
  </si>
  <si>
    <t>Trubková vedení Ohebné elektroinstalační trubky KOPOFLEX 90 rudá</t>
  </si>
  <si>
    <t>256</t>
  </si>
  <si>
    <t>-1105421678</t>
  </si>
  <si>
    <t>7593505134</t>
  </si>
  <si>
    <t>Zakrytí kabelu resp. trubek výstražnou fólií (bez fólie)</t>
  </si>
  <si>
    <t>2046981341</t>
  </si>
  <si>
    <t>7593500606</t>
  </si>
  <si>
    <t>Trasy kabelového vedení Kabelové krycí desky a pásy Fólie výstražná červená š. 20cm (HM0673909992020)</t>
  </si>
  <si>
    <t>-1871981291</t>
  </si>
  <si>
    <t>7492553010</t>
  </si>
  <si>
    <t>Montáž kabelů 2- a 3-žílových Cu do 16 mm2</t>
  </si>
  <si>
    <t>1134317321</t>
  </si>
  <si>
    <t>Montáž kabelů 2- a 3-žílových Cu do 16 mm2 - uložení do země, chráničky, na rošty, pod omítku apod.</t>
  </si>
  <si>
    <t>7492501710</t>
  </si>
  <si>
    <t>Kabely, vodiče, šňůry Cu - nn Kabel silový 2 a 3-žílový Cu, plastová izolace CYKY 2O4 (2Dx4)</t>
  </si>
  <si>
    <t>2078764849</t>
  </si>
  <si>
    <t>7492554010</t>
  </si>
  <si>
    <t>Montáž kabelů 4- a 5-žílových Cu do 16 mm2</t>
  </si>
  <si>
    <t>-1226818930</t>
  </si>
  <si>
    <t>Montáž kabelů 4- a 5-žílových Cu do 16 mm2 - uložení do země, chráničky, na rošty, pod omítku apod.</t>
  </si>
  <si>
    <t>7492501871 R</t>
  </si>
  <si>
    <t>Kabely, vodiče, šňůry Cu - nn Kabel silový 4 a 5-žílový Cu, plastová izolace CYKY 4O10 (4Dx10)</t>
  </si>
  <si>
    <t>-1744737908</t>
  </si>
  <si>
    <t xml:space="preserve">Kabely, vodiče, šňůry Cu - nn Kabel silový 4 a 5-žílový Cu, plastová izolace CYKY 4O10 (4Dx10)
</t>
  </si>
  <si>
    <t>7492501930</t>
  </si>
  <si>
    <t>Kabely, vodiče, šňůry Cu - nn Kabel silový 4 a 5-žílový Cu, plastová izolace CYKY 4J6 (4Bx6)</t>
  </si>
  <si>
    <t>-1247908961</t>
  </si>
  <si>
    <t>7492751022</t>
  </si>
  <si>
    <t>Montáž ukončení kabelů nn v rozvaděči nebo na přístroji izolovaných s označením 2 - 5-ti žílových do 25 mm2</t>
  </si>
  <si>
    <t>-889821966</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</si>
  <si>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</si>
  <si>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7492752010</t>
  </si>
  <si>
    <t>Montáž ukončení kabelů nn kabelovou spojkou 3/4/5 - žílové kabely s plastovou izolací do 16 mm2</t>
  </si>
  <si>
    <t>-760144958</t>
  </si>
  <si>
    <t>Montáž ukončení kabelů nn kabelovou spojkou 3/4/5 - žílové kabely s plastovou izolací do 16 mm2 - včetně odizolování pláště a izolace žil kabelu, včetně ukončení žil a stínění - oko</t>
  </si>
  <si>
    <t>7492103610</t>
  </si>
  <si>
    <t>Spojovací vedení, podpěrné izolátory Spojky, ukončení pasu, ostatní Spojka SVCZC 16-50 smršťovací</t>
  </si>
  <si>
    <t>-416529802</t>
  </si>
  <si>
    <t>7492555028</t>
  </si>
  <si>
    <t>Montáž kabelů vícežílových Cu 12 x 4 mm2</t>
  </si>
  <si>
    <t>523401735</t>
  </si>
  <si>
    <t>Montáž kabelů vícežílových Cu 12 x 4 mm2 - uložení do země, chráničky, na rošty, pod omítku apod.</t>
  </si>
  <si>
    <t>7492502161 R</t>
  </si>
  <si>
    <t>Kabely, vodiče, šňůry Cu - nn Kabel silový více-žílový Cu, plastová izolace CYKY 12O4 (12Dx4)</t>
  </si>
  <si>
    <t>1635208659</t>
  </si>
  <si>
    <t xml:space="preserve">Kabely, vodiče, šňůry Cu - nn Kabel silový více-žílový Cu, plastová izolace CYKY 12O4 (12Dx4)
</t>
  </si>
  <si>
    <t>7492752042</t>
  </si>
  <si>
    <t>Montáž ukončení kabelů nn kabelovou spojkou vícežilové kabely s plastovou izolací do 4 mm2 8-14 - žílové kabely</t>
  </si>
  <si>
    <t>-575866733</t>
  </si>
  <si>
    <t>Montáž ukončení kabelů nn kabelovou spojkou vícežilové kabely s plastovou izolací do 4 mm2 8-14 - žílové kabely - včetně odizolování pláště a izolace žil kabelu, včetně ukončení žil a stínění - oko</t>
  </si>
  <si>
    <t>7492103681 R</t>
  </si>
  <si>
    <t>Spojovací vedení, podpěrné izolátory Spojky, ukončení pasu, ostatní Spojka SVCZV 12x4-6</t>
  </si>
  <si>
    <t>1294291867</t>
  </si>
  <si>
    <t xml:space="preserve">Spojovací vedení, podpěrné izolátory Spojky, ukončení pasu, ostatní Spojka SVCZV 12x4-6
</t>
  </si>
  <si>
    <t>7492756020</t>
  </si>
  <si>
    <t>Pomocné práce pro montáž kabelů montáž označovacího štítku na kabel</t>
  </si>
  <si>
    <t>-573346794</t>
  </si>
  <si>
    <t>7492756040</t>
  </si>
  <si>
    <t>Pomocné práce pro montáž kabelů zatažení kabelů do chráničky do 4 kg/m</t>
  </si>
  <si>
    <t>901033671</t>
  </si>
  <si>
    <t>7492751040</t>
  </si>
  <si>
    <t>Montáž ukončení kabelů nn v rozvaděči nebo na přístroji izolovaných s označením 7 - 12-ti žílových do 4 mm2</t>
  </si>
  <si>
    <t>-706457748</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</si>
  <si>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</si>
  <si>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7493371011 R</t>
  </si>
  <si>
    <t>Demontáže zařízení na elektrickém ohřevu výhybek kompletní topné soupravy na výhybku tvaru 1:9-300</t>
  </si>
  <si>
    <t>-1237883145</t>
  </si>
  <si>
    <t>Demontáže zařízení na elektrickém ohřevu výhybek kompletní topné soupravy na výhybku tvaru 1:9-300 - veškeré výstroje EOV na výhybce, topných tyčí, připojovacích skříněk, napájecích kabelů, oddělovacích transformátorů</t>
  </si>
  <si>
    <t>7493351022</t>
  </si>
  <si>
    <t>Montáž elektrického ohřevu výhybek (EOV) kompletní topné soupravy na jednoduchou výhybku soustavy S49, R65 a UIC60 s poloměrem odbočení 300 m</t>
  </si>
  <si>
    <t>-1309574878</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</si>
  <si>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</si>
  <si>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7493371014</t>
  </si>
  <si>
    <t>Demontáže zařízení na elektrickém ohřevu výhybek kompletní topné soupravy na výhybku tvaru 1:14-760</t>
  </si>
  <si>
    <t>-1947281199</t>
  </si>
  <si>
    <t>Demontáže zařízení na elektrickém ohřevu výhybek kompletní topné soupravy na výhybku tvaru 1:14-760 - veškeré výstroje EOV na výhybce, topných tyčí, připojovacích skříněk, napájecích kabelů, oddělovacích transformátorů</t>
  </si>
  <si>
    <t>7493351026</t>
  </si>
  <si>
    <t>Montáž elektrického ohřevu výhybek (EOV) kompletní topné soupravy na jednoduchou výhybku soustavy S49, R65 a UIC60 s poloměrem odbočení 760 m</t>
  </si>
  <si>
    <t>866541908</t>
  </si>
  <si>
    <t>Montáž elektrického ohřevu výhybek (EOV) kompletní topné soupravy na jednoduchou výhybku soustavy S49, R65 a UIC60 s poloměrem odbočení 760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</si>
  <si>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7499151110 R</t>
  </si>
  <si>
    <t>Dokončovací práce na elektrickém zařízení</t>
  </si>
  <si>
    <t>hod</t>
  </si>
  <si>
    <t>984139062</t>
  </si>
  <si>
    <t xml:space="preserve">Dokončovací práce na elektrickém zařízení
</t>
  </si>
  <si>
    <t>7499252010</t>
  </si>
  <si>
    <t>Vyhotovení mimořádné revizní zprávy pro opravné práce pro objem investičních nákladů do 100 000 Kč</t>
  </si>
  <si>
    <t>-618709689</t>
  </si>
  <si>
    <t>Vyhotovení mimořádné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</si>
  <si>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VON - Oprava výhybek ve výhybně Polanka nad Odrou</t>
  </si>
  <si>
    <t>VRN - Vedlejší rozpočtové náklady</t>
  </si>
  <si>
    <t>VRN</t>
  </si>
  <si>
    <t>Vedlejší rozpočtové náklady</t>
  </si>
  <si>
    <t>022121001 R</t>
  </si>
  <si>
    <t>Geodetické práce Diagnostika technické infrastruktury Vytýčení trasy inženýrských sítí</t>
  </si>
  <si>
    <t>1024</t>
  </si>
  <si>
    <t>-1488191919</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</si>
  <si>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</si>
  <si>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031101041 R</t>
  </si>
  <si>
    <t>Zařízení a vybavení staveniště vyjma dále jmenované práce včetně opatření na ochranu sousedních pozemků, informační tabule, dopravního značení na staveništi aj. při velikosti nákladů přes 20 mil. Kč</t>
  </si>
  <si>
    <t>soubor</t>
  </si>
  <si>
    <t>-512723945</t>
  </si>
  <si>
    <t>022101001 R</t>
  </si>
  <si>
    <t>Geodetické práce Geodetické práce před opravou</t>
  </si>
  <si>
    <t>701905743</t>
  </si>
  <si>
    <t>022101011 R</t>
  </si>
  <si>
    <t>Geodetické práce Geodetické práce v průběhu opravy</t>
  </si>
  <si>
    <t>1065278834</t>
  </si>
  <si>
    <t>022101021 R</t>
  </si>
  <si>
    <t>Geodetické práce Geodetické práce po ukončení opravy</t>
  </si>
  <si>
    <t>1415258353</t>
  </si>
  <si>
    <t>022111011</t>
  </si>
  <si>
    <t>Geodetické práce Měření prostorové polohy koleje zaměřením APK trať dvoukolejná</t>
  </si>
  <si>
    <t>673021698</t>
  </si>
  <si>
    <t>Geodetické práce Měření prostorové polohy koleje zaměřením APK trať dvoukolejná - V cenách jsou započteny náklady na geodetické kontinuální měření prostorové polohy koleje a vyhotovení dokumentace dle metodického pokynu M20/MP004. Cena je za jedno provedéné měření před, během, nebo po směrové a výškové úpravě (pokud není součástí prováděných prací). Jedná se o cenu za zaměření ve výluce koleje.</t>
  </si>
  <si>
    <t>0,054+0,033+0,054+0,062+0,214 + 0,033+0,054+0,033+0,054+0,350</t>
  </si>
  <si>
    <t>033131001</t>
  </si>
  <si>
    <t>Provozní vlivy Organizační zajištění prací při zřizování a udržování BK kolejí a výhybek</t>
  </si>
  <si>
    <t>679160668</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</si>
  <si>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</si>
  <si>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54,00+33,00+54,00+62,00+46,00+206,00</t>
  </si>
  <si>
    <t>024101001 R</t>
  </si>
  <si>
    <t>Inženýrská činnost střežení pracovní skupiny zaměstnanců</t>
  </si>
  <si>
    <t>570933961</t>
  </si>
  <si>
    <t>033121021</t>
  </si>
  <si>
    <t>Provozní vlivy Rušení prací železničním provozem širá trať nebo dopravny s kolejovým rozvětvením s počtem vlaků za směnu 8,5 hod. přes 50 do 100</t>
  </si>
  <si>
    <t>%</t>
  </si>
  <si>
    <t>1021127617</t>
  </si>
  <si>
    <t>Poznámka k položce:_x000D_
položky č. 1 - 47</t>
  </si>
  <si>
    <t>024101401</t>
  </si>
  <si>
    <t>Inženýrská činnost koordinační a kompletační činnost</t>
  </si>
  <si>
    <t>-885119465</t>
  </si>
  <si>
    <t>024101401 R</t>
  </si>
  <si>
    <t>Inženýrská činnost koordinační a kompletační činnost - Zkoušky zatěžovací</t>
  </si>
  <si>
    <t>781616583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</si>
</sst>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7">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theme="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2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31"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7"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4"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7" fillId="0" borderId="0" xfId="0" applyFont="1" applyAlignment="1">
      <alignment vertical="center" wrapText="1"/>
    </xf>
    <xf numFmtId="0" fontId="38" fillId="0" borderId="22" xfId="0" applyFont="1" applyBorder="1" applyAlignment="1" applyProtection="1">
      <alignment horizontal="center" vertical="center"/>
      <protection locked="0"/>
    </xf>
    <xf numFmtId="49" fontId="38" fillId="0" borderId="22" xfId="0" applyNumberFormat="1" applyFont="1" applyBorder="1" applyAlignment="1" applyProtection="1">
      <alignment horizontal="left" vertical="center" wrapText="1"/>
      <protection locked="0"/>
    </xf>
    <xf numFmtId="0" fontId="38" fillId="0" borderId="22" xfId="0" applyFont="1" applyBorder="1" applyAlignment="1" applyProtection="1">
      <alignment horizontal="left" vertical="center" wrapText="1"/>
      <protection locked="0"/>
    </xf>
    <xf numFmtId="0" fontId="38" fillId="0" borderId="22" xfId="0" applyFont="1" applyBorder="1" applyAlignment="1" applyProtection="1">
      <alignment horizontal="center" vertical="center" wrapText="1"/>
      <protection locked="0"/>
    </xf>
    <xf numFmtId="167" fontId="38" fillId="0" borderId="22" xfId="0" applyNumberFormat="1" applyFont="1" applyBorder="1" applyAlignment="1" applyProtection="1">
      <alignment vertical="center"/>
      <protection locked="0"/>
    </xf>
    <xf numFmtId="4" fontId="38" fillId="3"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protection locked="0"/>
    </xf>
    <xf numFmtId="0" fontId="39" fillId="0" borderId="3" xfId="0" applyFont="1" applyBorder="1" applyAlignment="1">
      <alignment vertical="center"/>
    </xf>
    <xf numFmtId="0" fontId="38" fillId="3" borderId="14"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13" fillId="2" borderId="0" xfId="0" applyFont="1" applyFill="1" applyAlignment="1">
      <alignment horizontal="center" vertical="center"/>
    </xf>
    <xf numFmtId="0" fontId="0" fillId="0" borderId="0" xfId="0"/>
    <xf numFmtId="164" fontId="1" fillId="0" borderId="0" xfId="0" applyNumberFormat="1" applyFont="1" applyAlignment="1">
      <alignment horizontal="left" vertical="center"/>
    </xf>
    <xf numFmtId="0" fontId="1" fillId="0" borderId="0" xfId="0" applyFont="1" applyAlignment="1">
      <alignment vertical="center"/>
    </xf>
    <xf numFmtId="4" fontId="18" fillId="0" borderId="0" xfId="0" applyNumberFormat="1" applyFont="1" applyAlignment="1">
      <alignmen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4" fontId="7" fillId="0" borderId="0" xfId="0" applyNumberFormat="1" applyFont="1" applyAlignment="1">
      <alignment vertical="center"/>
    </xf>
    <xf numFmtId="0" fontId="7" fillId="0" borderId="0" xfId="0" applyFont="1" applyAlignment="1">
      <alignment vertical="center"/>
    </xf>
    <xf numFmtId="0" fontId="30" fillId="0" borderId="0" xfId="0" applyFont="1" applyAlignment="1">
      <alignment horizontal="left" vertical="center" wrapText="1"/>
    </xf>
    <xf numFmtId="4" fontId="28" fillId="0" borderId="0" xfId="0" applyNumberFormat="1" applyFont="1" applyAlignment="1">
      <alignment horizontal="right" vertical="center"/>
    </xf>
    <xf numFmtId="0" fontId="22" fillId="5" borderId="6"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7" xfId="0" applyFont="1" applyFill="1" applyBorder="1" applyAlignment="1">
      <alignment horizontal="righ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167" fontId="22" fillId="6" borderId="22" xfId="0" applyNumberFormat="1" applyFont="1" applyFill="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2"/>
  <sheetViews>
    <sheetView showGridLines="0" workbookViewId="0"/>
  </sheetViews>
  <sheetFormatPr defaultRowHeight="10.199999999999999"/>
  <cols>
    <col min="1" max="1" width="8.28515625" style="1" customWidth="1"/>
    <col min="2" max="2" width="1.7109375" style="1" customWidth="1"/>
    <col min="3" max="3" width="4.140625" style="1" customWidth="1"/>
    <col min="4" max="31" width="2.7109375" style="1" customWidth="1"/>
    <col min="32" max="32" width="30.42578125" style="1" customWidth="1"/>
    <col min="33"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6" t="s">
        <v>0</v>
      </c>
      <c r="AZ1" s="16" t="s">
        <v>1</v>
      </c>
      <c r="BA1" s="16" t="s">
        <v>2</v>
      </c>
      <c r="BB1" s="16" t="s">
        <v>1</v>
      </c>
      <c r="BT1" s="16" t="s">
        <v>3</v>
      </c>
      <c r="BU1" s="16" t="s">
        <v>3</v>
      </c>
      <c r="BV1" s="16" t="s">
        <v>4</v>
      </c>
    </row>
    <row r="2" spans="1:74" s="1" customFormat="1" ht="36.9" customHeight="1">
      <c r="AR2" s="211" t="s">
        <v>5</v>
      </c>
      <c r="AS2" s="212"/>
      <c r="AT2" s="212"/>
      <c r="AU2" s="212"/>
      <c r="AV2" s="212"/>
      <c r="AW2" s="212"/>
      <c r="AX2" s="212"/>
      <c r="AY2" s="212"/>
      <c r="AZ2" s="212"/>
      <c r="BA2" s="212"/>
      <c r="BB2" s="212"/>
      <c r="BC2" s="212"/>
      <c r="BD2" s="212"/>
      <c r="BE2" s="212"/>
      <c r="BS2" s="17" t="s">
        <v>6</v>
      </c>
      <c r="BT2" s="17" t="s">
        <v>7</v>
      </c>
    </row>
    <row r="3" spans="1:74" s="1" customFormat="1"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 customHeight="1">
      <c r="B4" s="20"/>
      <c r="D4" s="21" t="s">
        <v>9</v>
      </c>
      <c r="AR4" s="20"/>
      <c r="AS4" s="22" t="s">
        <v>10</v>
      </c>
      <c r="BE4" s="23" t="s">
        <v>11</v>
      </c>
      <c r="BS4" s="17" t="s">
        <v>12</v>
      </c>
    </row>
    <row r="5" spans="1:74" s="1" customFormat="1" ht="12" customHeight="1">
      <c r="B5" s="20"/>
      <c r="D5" s="24" t="s">
        <v>13</v>
      </c>
      <c r="K5" s="223" t="s">
        <v>14</v>
      </c>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R5" s="20"/>
      <c r="BE5" s="220" t="s">
        <v>15</v>
      </c>
      <c r="BS5" s="17" t="s">
        <v>6</v>
      </c>
    </row>
    <row r="6" spans="1:74" s="1" customFormat="1" ht="36.9" customHeight="1">
      <c r="B6" s="20"/>
      <c r="D6" s="26" t="s">
        <v>16</v>
      </c>
      <c r="K6" s="224" t="s">
        <v>17</v>
      </c>
      <c r="L6" s="212"/>
      <c r="M6" s="212"/>
      <c r="N6" s="212"/>
      <c r="O6" s="212"/>
      <c r="P6" s="212"/>
      <c r="Q6" s="212"/>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R6" s="20"/>
      <c r="BE6" s="221"/>
      <c r="BS6" s="17" t="s">
        <v>6</v>
      </c>
    </row>
    <row r="7" spans="1:74" s="1" customFormat="1" ht="12" customHeight="1">
      <c r="B7" s="20"/>
      <c r="D7" s="27" t="s">
        <v>18</v>
      </c>
      <c r="K7" s="25" t="s">
        <v>1</v>
      </c>
      <c r="AK7" s="27" t="s">
        <v>19</v>
      </c>
      <c r="AN7" s="25" t="s">
        <v>1</v>
      </c>
      <c r="AR7" s="20"/>
      <c r="BE7" s="221"/>
      <c r="BS7" s="17" t="s">
        <v>6</v>
      </c>
    </row>
    <row r="8" spans="1:74" s="1" customFormat="1" ht="12" customHeight="1">
      <c r="B8" s="20"/>
      <c r="D8" s="27" t="s">
        <v>20</v>
      </c>
      <c r="K8" s="25" t="s">
        <v>21</v>
      </c>
      <c r="AK8" s="27" t="s">
        <v>22</v>
      </c>
      <c r="AN8" s="28" t="s">
        <v>23</v>
      </c>
      <c r="AR8" s="20"/>
      <c r="BE8" s="221"/>
      <c r="BS8" s="17" t="s">
        <v>6</v>
      </c>
    </row>
    <row r="9" spans="1:74" s="1" customFormat="1" ht="14.4" customHeight="1">
      <c r="B9" s="20"/>
      <c r="AR9" s="20"/>
      <c r="BE9" s="221"/>
      <c r="BS9" s="17" t="s">
        <v>6</v>
      </c>
    </row>
    <row r="10" spans="1:74" s="1" customFormat="1" ht="12" customHeight="1">
      <c r="B10" s="20"/>
      <c r="D10" s="27" t="s">
        <v>24</v>
      </c>
      <c r="AK10" s="27" t="s">
        <v>25</v>
      </c>
      <c r="AN10" s="25" t="s">
        <v>26</v>
      </c>
      <c r="AR10" s="20"/>
      <c r="BE10" s="221"/>
      <c r="BS10" s="17" t="s">
        <v>6</v>
      </c>
    </row>
    <row r="11" spans="1:74" s="1" customFormat="1" ht="18.45" customHeight="1">
      <c r="B11" s="20"/>
      <c r="E11" s="25" t="s">
        <v>27</v>
      </c>
      <c r="AK11" s="27" t="s">
        <v>28</v>
      </c>
      <c r="AN11" s="25" t="s">
        <v>29</v>
      </c>
      <c r="AR11" s="20"/>
      <c r="BE11" s="221"/>
      <c r="BS11" s="17" t="s">
        <v>6</v>
      </c>
    </row>
    <row r="12" spans="1:74" s="1" customFormat="1" ht="6.9" customHeight="1">
      <c r="B12" s="20"/>
      <c r="AR12" s="20"/>
      <c r="BE12" s="221"/>
      <c r="BS12" s="17" t="s">
        <v>6</v>
      </c>
    </row>
    <row r="13" spans="1:74" s="1" customFormat="1" ht="12" customHeight="1">
      <c r="B13" s="20"/>
      <c r="D13" s="27" t="s">
        <v>30</v>
      </c>
      <c r="AK13" s="27" t="s">
        <v>25</v>
      </c>
      <c r="AN13" s="29" t="s">
        <v>31</v>
      </c>
      <c r="AR13" s="20"/>
      <c r="BE13" s="221"/>
      <c r="BS13" s="17" t="s">
        <v>6</v>
      </c>
    </row>
    <row r="14" spans="1:74" ht="13.2">
      <c r="B14" s="20"/>
      <c r="E14" s="225" t="s">
        <v>31</v>
      </c>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7" t="s">
        <v>28</v>
      </c>
      <c r="AN14" s="29" t="s">
        <v>31</v>
      </c>
      <c r="AR14" s="20"/>
      <c r="BE14" s="221"/>
      <c r="BS14" s="17" t="s">
        <v>6</v>
      </c>
    </row>
    <row r="15" spans="1:74" s="1" customFormat="1" ht="6.9" customHeight="1">
      <c r="B15" s="20"/>
      <c r="AR15" s="20"/>
      <c r="BE15" s="221"/>
      <c r="BS15" s="17" t="s">
        <v>3</v>
      </c>
    </row>
    <row r="16" spans="1:74" s="1" customFormat="1" ht="12" customHeight="1">
      <c r="B16" s="20"/>
      <c r="D16" s="27" t="s">
        <v>32</v>
      </c>
      <c r="AK16" s="27" t="s">
        <v>25</v>
      </c>
      <c r="AN16" s="25" t="s">
        <v>1</v>
      </c>
      <c r="AR16" s="20"/>
      <c r="BE16" s="221"/>
      <c r="BS16" s="17" t="s">
        <v>3</v>
      </c>
    </row>
    <row r="17" spans="1:71" s="1" customFormat="1" ht="18.45" customHeight="1">
      <c r="B17" s="20"/>
      <c r="E17" s="25" t="s">
        <v>33</v>
      </c>
      <c r="AK17" s="27" t="s">
        <v>28</v>
      </c>
      <c r="AN17" s="25" t="s">
        <v>1</v>
      </c>
      <c r="AR17" s="20"/>
      <c r="BE17" s="221"/>
      <c r="BS17" s="17" t="s">
        <v>34</v>
      </c>
    </row>
    <row r="18" spans="1:71" s="1" customFormat="1" ht="6.9" customHeight="1">
      <c r="B18" s="20"/>
      <c r="AR18" s="20"/>
      <c r="BE18" s="221"/>
      <c r="BS18" s="17" t="s">
        <v>6</v>
      </c>
    </row>
    <row r="19" spans="1:71" s="1" customFormat="1" ht="12" customHeight="1">
      <c r="B19" s="20"/>
      <c r="D19" s="27" t="s">
        <v>35</v>
      </c>
      <c r="AK19" s="27" t="s">
        <v>25</v>
      </c>
      <c r="AN19" s="25" t="s">
        <v>1</v>
      </c>
      <c r="AR19" s="20"/>
      <c r="BE19" s="221"/>
      <c r="BS19" s="17" t="s">
        <v>6</v>
      </c>
    </row>
    <row r="20" spans="1:71" s="1" customFormat="1" ht="18.45" customHeight="1">
      <c r="B20" s="20"/>
      <c r="E20" s="25" t="s">
        <v>33</v>
      </c>
      <c r="AK20" s="27" t="s">
        <v>28</v>
      </c>
      <c r="AN20" s="25" t="s">
        <v>1</v>
      </c>
      <c r="AR20" s="20"/>
      <c r="BE20" s="221"/>
      <c r="BS20" s="17" t="s">
        <v>34</v>
      </c>
    </row>
    <row r="21" spans="1:71" s="1" customFormat="1" ht="6.9" customHeight="1">
      <c r="B21" s="20"/>
      <c r="AR21" s="20"/>
      <c r="BE21" s="221"/>
    </row>
    <row r="22" spans="1:71" s="1" customFormat="1" ht="12" customHeight="1">
      <c r="B22" s="20"/>
      <c r="D22" s="27" t="s">
        <v>36</v>
      </c>
      <c r="AR22" s="20"/>
      <c r="BE22" s="221"/>
    </row>
    <row r="23" spans="1:71" s="1" customFormat="1" ht="16.5" customHeight="1">
      <c r="B23" s="20"/>
      <c r="E23" s="227" t="s">
        <v>1</v>
      </c>
      <c r="F23" s="227"/>
      <c r="G23" s="227"/>
      <c r="H23" s="227"/>
      <c r="I23" s="227"/>
      <c r="J23" s="227"/>
      <c r="K23" s="227"/>
      <c r="L23" s="227"/>
      <c r="M23" s="227"/>
      <c r="N23" s="227"/>
      <c r="O23" s="227"/>
      <c r="P23" s="227"/>
      <c r="Q23" s="227"/>
      <c r="R23" s="227"/>
      <c r="S23" s="227"/>
      <c r="T23" s="227"/>
      <c r="U23" s="227"/>
      <c r="V23" s="227"/>
      <c r="W23" s="227"/>
      <c r="X23" s="227"/>
      <c r="Y23" s="227"/>
      <c r="Z23" s="227"/>
      <c r="AA23" s="227"/>
      <c r="AB23" s="227"/>
      <c r="AC23" s="227"/>
      <c r="AD23" s="227"/>
      <c r="AE23" s="227"/>
      <c r="AF23" s="227"/>
      <c r="AG23" s="227"/>
      <c r="AH23" s="227"/>
      <c r="AI23" s="227"/>
      <c r="AJ23" s="227"/>
      <c r="AK23" s="227"/>
      <c r="AL23" s="227"/>
      <c r="AM23" s="227"/>
      <c r="AN23" s="227"/>
      <c r="AR23" s="20"/>
      <c r="BE23" s="221"/>
    </row>
    <row r="24" spans="1:71" s="1" customFormat="1" ht="6.9" customHeight="1">
      <c r="B24" s="20"/>
      <c r="AR24" s="20"/>
      <c r="BE24" s="221"/>
    </row>
    <row r="25" spans="1:71" s="1" customFormat="1" ht="6.9"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21"/>
    </row>
    <row r="26" spans="1:71" s="2" customFormat="1" ht="25.95" customHeight="1">
      <c r="A26" s="32"/>
      <c r="B26" s="33"/>
      <c r="C26" s="32"/>
      <c r="D26" s="34" t="s">
        <v>37</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28">
        <f>ROUND(AG94,2)</f>
        <v>0</v>
      </c>
      <c r="AL26" s="229"/>
      <c r="AM26" s="229"/>
      <c r="AN26" s="229"/>
      <c r="AO26" s="229"/>
      <c r="AP26" s="32"/>
      <c r="AQ26" s="32"/>
      <c r="AR26" s="33"/>
      <c r="BE26" s="221"/>
    </row>
    <row r="27" spans="1:71" s="2" customFormat="1" ht="6.9" customHeight="1">
      <c r="A27" s="32"/>
      <c r="B27" s="33"/>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3"/>
      <c r="BE27" s="221"/>
    </row>
    <row r="28" spans="1:71" s="2" customFormat="1" ht="13.2">
      <c r="A28" s="32"/>
      <c r="B28" s="33"/>
      <c r="C28" s="32"/>
      <c r="D28" s="32"/>
      <c r="E28" s="32"/>
      <c r="F28" s="32"/>
      <c r="G28" s="32"/>
      <c r="H28" s="32"/>
      <c r="I28" s="32"/>
      <c r="J28" s="32"/>
      <c r="K28" s="32"/>
      <c r="L28" s="230" t="s">
        <v>38</v>
      </c>
      <c r="M28" s="230"/>
      <c r="N28" s="230"/>
      <c r="O28" s="230"/>
      <c r="P28" s="230"/>
      <c r="Q28" s="32"/>
      <c r="R28" s="32"/>
      <c r="S28" s="32"/>
      <c r="T28" s="32"/>
      <c r="U28" s="32"/>
      <c r="V28" s="32"/>
      <c r="W28" s="230" t="s">
        <v>39</v>
      </c>
      <c r="X28" s="230"/>
      <c r="Y28" s="230"/>
      <c r="Z28" s="230"/>
      <c r="AA28" s="230"/>
      <c r="AB28" s="230"/>
      <c r="AC28" s="230"/>
      <c r="AD28" s="230"/>
      <c r="AE28" s="230"/>
      <c r="AF28" s="32"/>
      <c r="AG28" s="32"/>
      <c r="AH28" s="32"/>
      <c r="AI28" s="32"/>
      <c r="AJ28" s="32"/>
      <c r="AK28" s="230" t="s">
        <v>40</v>
      </c>
      <c r="AL28" s="230"/>
      <c r="AM28" s="230"/>
      <c r="AN28" s="230"/>
      <c r="AO28" s="230"/>
      <c r="AP28" s="32"/>
      <c r="AQ28" s="32"/>
      <c r="AR28" s="33"/>
      <c r="BE28" s="221"/>
    </row>
    <row r="29" spans="1:71" s="3" customFormat="1" ht="14.4" customHeight="1">
      <c r="B29" s="37"/>
      <c r="D29" s="27" t="s">
        <v>41</v>
      </c>
      <c r="F29" s="27" t="s">
        <v>42</v>
      </c>
      <c r="L29" s="213">
        <v>0.21</v>
      </c>
      <c r="M29" s="214"/>
      <c r="N29" s="214"/>
      <c r="O29" s="214"/>
      <c r="P29" s="214"/>
      <c r="W29" s="215">
        <f>ROUND(AZ94, 2)</f>
        <v>0</v>
      </c>
      <c r="X29" s="214"/>
      <c r="Y29" s="214"/>
      <c r="Z29" s="214"/>
      <c r="AA29" s="214"/>
      <c r="AB29" s="214"/>
      <c r="AC29" s="214"/>
      <c r="AD29" s="214"/>
      <c r="AE29" s="214"/>
      <c r="AK29" s="215">
        <f>ROUND(AV94, 2)</f>
        <v>0</v>
      </c>
      <c r="AL29" s="214"/>
      <c r="AM29" s="214"/>
      <c r="AN29" s="214"/>
      <c r="AO29" s="214"/>
      <c r="AR29" s="37"/>
      <c r="BE29" s="222"/>
    </row>
    <row r="30" spans="1:71" s="3" customFormat="1" ht="14.4" customHeight="1">
      <c r="B30" s="37"/>
      <c r="F30" s="27" t="s">
        <v>43</v>
      </c>
      <c r="L30" s="213">
        <v>0.12</v>
      </c>
      <c r="M30" s="214"/>
      <c r="N30" s="214"/>
      <c r="O30" s="214"/>
      <c r="P30" s="214"/>
      <c r="W30" s="215">
        <f>ROUND(BA94, 2)</f>
        <v>0</v>
      </c>
      <c r="X30" s="214"/>
      <c r="Y30" s="214"/>
      <c r="Z30" s="214"/>
      <c r="AA30" s="214"/>
      <c r="AB30" s="214"/>
      <c r="AC30" s="214"/>
      <c r="AD30" s="214"/>
      <c r="AE30" s="214"/>
      <c r="AK30" s="215">
        <f>ROUND(AW94, 2)</f>
        <v>0</v>
      </c>
      <c r="AL30" s="214"/>
      <c r="AM30" s="214"/>
      <c r="AN30" s="214"/>
      <c r="AO30" s="214"/>
      <c r="AR30" s="37"/>
      <c r="BE30" s="222"/>
    </row>
    <row r="31" spans="1:71" s="3" customFormat="1" ht="14.4" hidden="1" customHeight="1">
      <c r="B31" s="37"/>
      <c r="F31" s="27" t="s">
        <v>44</v>
      </c>
      <c r="L31" s="213">
        <v>0.21</v>
      </c>
      <c r="M31" s="214"/>
      <c r="N31" s="214"/>
      <c r="O31" s="214"/>
      <c r="P31" s="214"/>
      <c r="W31" s="215">
        <f>ROUND(BB94, 2)</f>
        <v>0</v>
      </c>
      <c r="X31" s="214"/>
      <c r="Y31" s="214"/>
      <c r="Z31" s="214"/>
      <c r="AA31" s="214"/>
      <c r="AB31" s="214"/>
      <c r="AC31" s="214"/>
      <c r="AD31" s="214"/>
      <c r="AE31" s="214"/>
      <c r="AK31" s="215">
        <v>0</v>
      </c>
      <c r="AL31" s="214"/>
      <c r="AM31" s="214"/>
      <c r="AN31" s="214"/>
      <c r="AO31" s="214"/>
      <c r="AR31" s="37"/>
      <c r="BE31" s="222"/>
    </row>
    <row r="32" spans="1:71" s="3" customFormat="1" ht="14.4" hidden="1" customHeight="1">
      <c r="B32" s="37"/>
      <c r="F32" s="27" t="s">
        <v>45</v>
      </c>
      <c r="L32" s="213">
        <v>0.12</v>
      </c>
      <c r="M32" s="214"/>
      <c r="N32" s="214"/>
      <c r="O32" s="214"/>
      <c r="P32" s="214"/>
      <c r="W32" s="215">
        <f>ROUND(BC94, 2)</f>
        <v>0</v>
      </c>
      <c r="X32" s="214"/>
      <c r="Y32" s="214"/>
      <c r="Z32" s="214"/>
      <c r="AA32" s="214"/>
      <c r="AB32" s="214"/>
      <c r="AC32" s="214"/>
      <c r="AD32" s="214"/>
      <c r="AE32" s="214"/>
      <c r="AK32" s="215">
        <v>0</v>
      </c>
      <c r="AL32" s="214"/>
      <c r="AM32" s="214"/>
      <c r="AN32" s="214"/>
      <c r="AO32" s="214"/>
      <c r="AR32" s="37"/>
      <c r="BE32" s="222"/>
    </row>
    <row r="33" spans="1:57" s="3" customFormat="1" ht="14.4" hidden="1" customHeight="1">
      <c r="B33" s="37"/>
      <c r="F33" s="27" t="s">
        <v>46</v>
      </c>
      <c r="L33" s="213">
        <v>0</v>
      </c>
      <c r="M33" s="214"/>
      <c r="N33" s="214"/>
      <c r="O33" s="214"/>
      <c r="P33" s="214"/>
      <c r="W33" s="215">
        <f>ROUND(BD94, 2)</f>
        <v>0</v>
      </c>
      <c r="X33" s="214"/>
      <c r="Y33" s="214"/>
      <c r="Z33" s="214"/>
      <c r="AA33" s="214"/>
      <c r="AB33" s="214"/>
      <c r="AC33" s="214"/>
      <c r="AD33" s="214"/>
      <c r="AE33" s="214"/>
      <c r="AK33" s="215">
        <v>0</v>
      </c>
      <c r="AL33" s="214"/>
      <c r="AM33" s="214"/>
      <c r="AN33" s="214"/>
      <c r="AO33" s="214"/>
      <c r="AR33" s="37"/>
      <c r="BE33" s="222"/>
    </row>
    <row r="34" spans="1:57" s="2" customFormat="1" ht="6.9" customHeight="1">
      <c r="A34" s="32"/>
      <c r="B34" s="33"/>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3"/>
      <c r="BE34" s="221"/>
    </row>
    <row r="35" spans="1:57" s="2" customFormat="1" ht="25.95" customHeight="1">
      <c r="A35" s="32"/>
      <c r="B35" s="33"/>
      <c r="C35" s="38"/>
      <c r="D35" s="39" t="s">
        <v>47</v>
      </c>
      <c r="E35" s="40"/>
      <c r="F35" s="40"/>
      <c r="G35" s="40"/>
      <c r="H35" s="40"/>
      <c r="I35" s="40"/>
      <c r="J35" s="40"/>
      <c r="K35" s="40"/>
      <c r="L35" s="40"/>
      <c r="M35" s="40"/>
      <c r="N35" s="40"/>
      <c r="O35" s="40"/>
      <c r="P35" s="40"/>
      <c r="Q35" s="40"/>
      <c r="R35" s="40"/>
      <c r="S35" s="40"/>
      <c r="T35" s="41" t="s">
        <v>48</v>
      </c>
      <c r="U35" s="40"/>
      <c r="V35" s="40"/>
      <c r="W35" s="40"/>
      <c r="X35" s="219" t="s">
        <v>49</v>
      </c>
      <c r="Y35" s="217"/>
      <c r="Z35" s="217"/>
      <c r="AA35" s="217"/>
      <c r="AB35" s="217"/>
      <c r="AC35" s="40"/>
      <c r="AD35" s="40"/>
      <c r="AE35" s="40"/>
      <c r="AF35" s="40"/>
      <c r="AG35" s="40"/>
      <c r="AH35" s="40"/>
      <c r="AI35" s="40"/>
      <c r="AJ35" s="40"/>
      <c r="AK35" s="216">
        <f>SUM(AK26:AK33)</f>
        <v>0</v>
      </c>
      <c r="AL35" s="217"/>
      <c r="AM35" s="217"/>
      <c r="AN35" s="217"/>
      <c r="AO35" s="218"/>
      <c r="AP35" s="38"/>
      <c r="AQ35" s="38"/>
      <c r="AR35" s="33"/>
      <c r="BE35" s="32"/>
    </row>
    <row r="36" spans="1:57" s="2" customFormat="1" ht="6.9" customHeight="1">
      <c r="A36" s="32"/>
      <c r="B36" s="33"/>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3"/>
      <c r="BE36" s="32"/>
    </row>
    <row r="37" spans="1:57" s="2" customFormat="1" ht="14.4" customHeight="1">
      <c r="A37" s="32"/>
      <c r="B37" s="33"/>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3"/>
      <c r="BE37" s="32"/>
    </row>
    <row r="38" spans="1:57" s="1" customFormat="1" ht="14.4" customHeight="1">
      <c r="B38" s="20"/>
      <c r="AR38" s="20"/>
    </row>
    <row r="39" spans="1:57" s="1" customFormat="1" ht="14.4" customHeight="1">
      <c r="B39" s="20"/>
      <c r="AR39" s="20"/>
    </row>
    <row r="40" spans="1:57" s="1" customFormat="1" ht="14.4" customHeight="1">
      <c r="B40" s="20"/>
      <c r="AR40" s="20"/>
    </row>
    <row r="41" spans="1:57" s="1" customFormat="1" ht="14.4" customHeight="1">
      <c r="B41" s="20"/>
      <c r="AR41" s="20"/>
    </row>
    <row r="42" spans="1:57" s="1" customFormat="1" ht="14.4" customHeight="1">
      <c r="B42" s="20"/>
      <c r="AR42" s="20"/>
    </row>
    <row r="43" spans="1:57" s="1" customFormat="1" ht="14.4" customHeight="1">
      <c r="B43" s="20"/>
      <c r="AR43" s="20"/>
    </row>
    <row r="44" spans="1:57" s="1" customFormat="1" ht="14.4" customHeight="1">
      <c r="B44" s="20"/>
      <c r="AR44" s="20"/>
    </row>
    <row r="45" spans="1:57" s="1" customFormat="1" ht="14.4" customHeight="1">
      <c r="B45" s="20"/>
      <c r="AR45" s="20"/>
    </row>
    <row r="46" spans="1:57" s="1" customFormat="1" ht="14.4" customHeight="1">
      <c r="B46" s="20"/>
      <c r="AR46" s="20"/>
    </row>
    <row r="47" spans="1:57" s="1" customFormat="1" ht="14.4" customHeight="1">
      <c r="B47" s="20"/>
      <c r="AR47" s="20"/>
    </row>
    <row r="48" spans="1:57" s="1" customFormat="1" ht="14.4" customHeight="1">
      <c r="B48" s="20"/>
      <c r="AR48" s="20"/>
    </row>
    <row r="49" spans="1:57" s="2" customFormat="1" ht="14.4" customHeight="1">
      <c r="B49" s="42"/>
      <c r="D49" s="43" t="s">
        <v>50</v>
      </c>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3" t="s">
        <v>51</v>
      </c>
      <c r="AI49" s="44"/>
      <c r="AJ49" s="44"/>
      <c r="AK49" s="44"/>
      <c r="AL49" s="44"/>
      <c r="AM49" s="44"/>
      <c r="AN49" s="44"/>
      <c r="AO49" s="44"/>
      <c r="AR49" s="42"/>
    </row>
    <row r="50" spans="1:57">
      <c r="B50" s="20"/>
      <c r="AR50" s="20"/>
    </row>
    <row r="51" spans="1:57">
      <c r="B51" s="20"/>
      <c r="AR51" s="20"/>
    </row>
    <row r="52" spans="1:57">
      <c r="B52" s="20"/>
      <c r="AR52" s="20"/>
    </row>
    <row r="53" spans="1:57">
      <c r="B53" s="20"/>
      <c r="AR53" s="20"/>
    </row>
    <row r="54" spans="1:57">
      <c r="B54" s="20"/>
      <c r="AR54" s="20"/>
    </row>
    <row r="55" spans="1:57">
      <c r="B55" s="20"/>
      <c r="AR55" s="20"/>
    </row>
    <row r="56" spans="1:57">
      <c r="B56" s="20"/>
      <c r="AR56" s="20"/>
    </row>
    <row r="57" spans="1:57">
      <c r="B57" s="20"/>
      <c r="AR57" s="20"/>
    </row>
    <row r="58" spans="1:57">
      <c r="B58" s="20"/>
      <c r="AR58" s="20"/>
    </row>
    <row r="59" spans="1:57">
      <c r="B59" s="20"/>
      <c r="AR59" s="20"/>
    </row>
    <row r="60" spans="1:57" s="2" customFormat="1" ht="13.2">
      <c r="A60" s="32"/>
      <c r="B60" s="33"/>
      <c r="C60" s="32"/>
      <c r="D60" s="45" t="s">
        <v>52</v>
      </c>
      <c r="E60" s="35"/>
      <c r="F60" s="35"/>
      <c r="G60" s="35"/>
      <c r="H60" s="35"/>
      <c r="I60" s="35"/>
      <c r="J60" s="35"/>
      <c r="K60" s="35"/>
      <c r="L60" s="35"/>
      <c r="M60" s="35"/>
      <c r="N60" s="35"/>
      <c r="O60" s="35"/>
      <c r="P60" s="35"/>
      <c r="Q60" s="35"/>
      <c r="R60" s="35"/>
      <c r="S60" s="35"/>
      <c r="T60" s="35"/>
      <c r="U60" s="35"/>
      <c r="V60" s="45" t="s">
        <v>53</v>
      </c>
      <c r="W60" s="35"/>
      <c r="X60" s="35"/>
      <c r="Y60" s="35"/>
      <c r="Z60" s="35"/>
      <c r="AA60" s="35"/>
      <c r="AB60" s="35"/>
      <c r="AC60" s="35"/>
      <c r="AD60" s="35"/>
      <c r="AE60" s="35"/>
      <c r="AF60" s="35"/>
      <c r="AG60" s="35"/>
      <c r="AH60" s="45" t="s">
        <v>52</v>
      </c>
      <c r="AI60" s="35"/>
      <c r="AJ60" s="35"/>
      <c r="AK60" s="35"/>
      <c r="AL60" s="35"/>
      <c r="AM60" s="45" t="s">
        <v>53</v>
      </c>
      <c r="AN60" s="35"/>
      <c r="AO60" s="35"/>
      <c r="AP60" s="32"/>
      <c r="AQ60" s="32"/>
      <c r="AR60" s="33"/>
      <c r="BE60" s="32"/>
    </row>
    <row r="61" spans="1:57">
      <c r="B61" s="20"/>
      <c r="AR61" s="20"/>
    </row>
    <row r="62" spans="1:57">
      <c r="B62" s="20"/>
      <c r="AR62" s="20"/>
    </row>
    <row r="63" spans="1:57">
      <c r="B63" s="20"/>
      <c r="AR63" s="20"/>
    </row>
    <row r="64" spans="1:57" s="2" customFormat="1" ht="13.2">
      <c r="A64" s="32"/>
      <c r="B64" s="33"/>
      <c r="C64" s="32"/>
      <c r="D64" s="43" t="s">
        <v>54</v>
      </c>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3" t="s">
        <v>55</v>
      </c>
      <c r="AI64" s="46"/>
      <c r="AJ64" s="46"/>
      <c r="AK64" s="46"/>
      <c r="AL64" s="46"/>
      <c r="AM64" s="46"/>
      <c r="AN64" s="46"/>
      <c r="AO64" s="46"/>
      <c r="AP64" s="32"/>
      <c r="AQ64" s="32"/>
      <c r="AR64" s="33"/>
      <c r="BE64" s="32"/>
    </row>
    <row r="65" spans="1:57">
      <c r="B65" s="20"/>
      <c r="AR65" s="20"/>
    </row>
    <row r="66" spans="1:57">
      <c r="B66" s="20"/>
      <c r="AR66" s="20"/>
    </row>
    <row r="67" spans="1:57">
      <c r="B67" s="20"/>
      <c r="AR67" s="20"/>
    </row>
    <row r="68" spans="1:57">
      <c r="B68" s="20"/>
      <c r="AR68" s="20"/>
    </row>
    <row r="69" spans="1:57">
      <c r="B69" s="20"/>
      <c r="AR69" s="20"/>
    </row>
    <row r="70" spans="1:57">
      <c r="B70" s="20"/>
      <c r="AR70" s="20"/>
    </row>
    <row r="71" spans="1:57">
      <c r="B71" s="20"/>
      <c r="AR71" s="20"/>
    </row>
    <row r="72" spans="1:57">
      <c r="B72" s="20"/>
      <c r="AR72" s="20"/>
    </row>
    <row r="73" spans="1:57">
      <c r="B73" s="20"/>
      <c r="AR73" s="20"/>
    </row>
    <row r="74" spans="1:57">
      <c r="B74" s="20"/>
      <c r="AR74" s="20"/>
    </row>
    <row r="75" spans="1:57" s="2" customFormat="1" ht="13.2">
      <c r="A75" s="32"/>
      <c r="B75" s="33"/>
      <c r="C75" s="32"/>
      <c r="D75" s="45" t="s">
        <v>52</v>
      </c>
      <c r="E75" s="35"/>
      <c r="F75" s="35"/>
      <c r="G75" s="35"/>
      <c r="H75" s="35"/>
      <c r="I75" s="35"/>
      <c r="J75" s="35"/>
      <c r="K75" s="35"/>
      <c r="L75" s="35"/>
      <c r="M75" s="35"/>
      <c r="N75" s="35"/>
      <c r="O75" s="35"/>
      <c r="P75" s="35"/>
      <c r="Q75" s="35"/>
      <c r="R75" s="35"/>
      <c r="S75" s="35"/>
      <c r="T75" s="35"/>
      <c r="U75" s="35"/>
      <c r="V75" s="45" t="s">
        <v>53</v>
      </c>
      <c r="W75" s="35"/>
      <c r="X75" s="35"/>
      <c r="Y75" s="35"/>
      <c r="Z75" s="35"/>
      <c r="AA75" s="35"/>
      <c r="AB75" s="35"/>
      <c r="AC75" s="35"/>
      <c r="AD75" s="35"/>
      <c r="AE75" s="35"/>
      <c r="AF75" s="35"/>
      <c r="AG75" s="35"/>
      <c r="AH75" s="45" t="s">
        <v>52</v>
      </c>
      <c r="AI75" s="35"/>
      <c r="AJ75" s="35"/>
      <c r="AK75" s="35"/>
      <c r="AL75" s="35"/>
      <c r="AM75" s="45" t="s">
        <v>53</v>
      </c>
      <c r="AN75" s="35"/>
      <c r="AO75" s="35"/>
      <c r="AP75" s="32"/>
      <c r="AQ75" s="32"/>
      <c r="AR75" s="33"/>
      <c r="BE75" s="32"/>
    </row>
    <row r="76" spans="1:57" s="2" customFormat="1">
      <c r="A76" s="32"/>
      <c r="B76" s="33"/>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3"/>
      <c r="BE76" s="32"/>
    </row>
    <row r="77" spans="1:57" s="2" customFormat="1" ht="6.9" customHeight="1">
      <c r="A77" s="32"/>
      <c r="B77" s="47"/>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33"/>
      <c r="BE77" s="32"/>
    </row>
    <row r="81" spans="1:91" s="2" customFormat="1" ht="6.9" customHeight="1">
      <c r="A81" s="32"/>
      <c r="B81" s="49"/>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33"/>
      <c r="BE81" s="32"/>
    </row>
    <row r="82" spans="1:91" s="2" customFormat="1" ht="24.9" customHeight="1">
      <c r="A82" s="32"/>
      <c r="B82" s="33"/>
      <c r="C82" s="21" t="s">
        <v>56</v>
      </c>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3"/>
      <c r="BE82" s="32"/>
    </row>
    <row r="83" spans="1:91" s="2" customFormat="1" ht="6.9" customHeight="1">
      <c r="A83" s="32"/>
      <c r="B83" s="33"/>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3"/>
      <c r="BE83" s="32"/>
    </row>
    <row r="84" spans="1:91" s="4" customFormat="1" ht="12" customHeight="1">
      <c r="B84" s="51"/>
      <c r="C84" s="27" t="s">
        <v>13</v>
      </c>
      <c r="L84" s="4" t="str">
        <f>K5</f>
        <v>635230069</v>
      </c>
      <c r="AR84" s="51"/>
    </row>
    <row r="85" spans="1:91" s="5" customFormat="1" ht="36.9" customHeight="1">
      <c r="B85" s="52"/>
      <c r="C85" s="53" t="s">
        <v>16</v>
      </c>
      <c r="L85" s="245" t="str">
        <f>K6</f>
        <v>Oprava výhybek ve výhybně Polanka nad Odrou</v>
      </c>
      <c r="M85" s="246"/>
      <c r="N85" s="246"/>
      <c r="O85" s="246"/>
      <c r="P85" s="246"/>
      <c r="Q85" s="246"/>
      <c r="R85" s="246"/>
      <c r="S85" s="246"/>
      <c r="T85" s="246"/>
      <c r="U85" s="246"/>
      <c r="V85" s="246"/>
      <c r="W85" s="246"/>
      <c r="X85" s="246"/>
      <c r="Y85" s="246"/>
      <c r="Z85" s="246"/>
      <c r="AA85" s="246"/>
      <c r="AB85" s="246"/>
      <c r="AC85" s="246"/>
      <c r="AD85" s="246"/>
      <c r="AE85" s="246"/>
      <c r="AF85" s="246"/>
      <c r="AG85" s="246"/>
      <c r="AH85" s="246"/>
      <c r="AI85" s="246"/>
      <c r="AJ85" s="246"/>
      <c r="AK85" s="246"/>
      <c r="AL85" s="246"/>
      <c r="AM85" s="246"/>
      <c r="AN85" s="246"/>
      <c r="AO85" s="246"/>
      <c r="AR85" s="52"/>
    </row>
    <row r="86" spans="1:91" s="2" customFormat="1" ht="6.9" customHeight="1">
      <c r="A86" s="32"/>
      <c r="B86" s="33"/>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3"/>
      <c r="BE86" s="32"/>
    </row>
    <row r="87" spans="1:91" s="2" customFormat="1" ht="12" customHeight="1">
      <c r="A87" s="32"/>
      <c r="B87" s="33"/>
      <c r="C87" s="27" t="s">
        <v>20</v>
      </c>
      <c r="D87" s="32"/>
      <c r="E87" s="32"/>
      <c r="F87" s="32"/>
      <c r="G87" s="32"/>
      <c r="H87" s="32"/>
      <c r="I87" s="32"/>
      <c r="J87" s="32"/>
      <c r="K87" s="32"/>
      <c r="L87" s="54" t="str">
        <f>IF(K8="","",K8)</f>
        <v>PS Svinov</v>
      </c>
      <c r="M87" s="32"/>
      <c r="N87" s="32"/>
      <c r="O87" s="32"/>
      <c r="P87" s="32"/>
      <c r="Q87" s="32"/>
      <c r="R87" s="32"/>
      <c r="S87" s="32"/>
      <c r="T87" s="32"/>
      <c r="U87" s="32"/>
      <c r="V87" s="32"/>
      <c r="W87" s="32"/>
      <c r="X87" s="32"/>
      <c r="Y87" s="32"/>
      <c r="Z87" s="32"/>
      <c r="AA87" s="32"/>
      <c r="AB87" s="32"/>
      <c r="AC87" s="32"/>
      <c r="AD87" s="32"/>
      <c r="AE87" s="32"/>
      <c r="AF87" s="32"/>
      <c r="AG87" s="32"/>
      <c r="AH87" s="32"/>
      <c r="AI87" s="27" t="s">
        <v>22</v>
      </c>
      <c r="AJ87" s="32"/>
      <c r="AK87" s="32"/>
      <c r="AL87" s="32"/>
      <c r="AM87" s="247" t="str">
        <f>IF(AN8= "","",AN8)</f>
        <v>13. 2. 2024</v>
      </c>
      <c r="AN87" s="247"/>
      <c r="AO87" s="32"/>
      <c r="AP87" s="32"/>
      <c r="AQ87" s="32"/>
      <c r="AR87" s="33"/>
      <c r="BE87" s="32"/>
    </row>
    <row r="88" spans="1:91" s="2" customFormat="1" ht="6.9" customHeight="1">
      <c r="A88" s="32"/>
      <c r="B88" s="33"/>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3"/>
      <c r="BE88" s="32"/>
    </row>
    <row r="89" spans="1:91" s="2" customFormat="1" ht="15.15" customHeight="1">
      <c r="A89" s="32"/>
      <c r="B89" s="33"/>
      <c r="C89" s="27" t="s">
        <v>24</v>
      </c>
      <c r="D89" s="32"/>
      <c r="E89" s="32"/>
      <c r="F89" s="32"/>
      <c r="G89" s="32"/>
      <c r="H89" s="32"/>
      <c r="I89" s="32"/>
      <c r="J89" s="32"/>
      <c r="K89" s="32"/>
      <c r="L89" s="4" t="str">
        <f>IF(E11= "","",E11)</f>
        <v>Správa železnic, státní organizace, OŘ Ostrava</v>
      </c>
      <c r="M89" s="32"/>
      <c r="N89" s="32"/>
      <c r="O89" s="32"/>
      <c r="P89" s="32"/>
      <c r="Q89" s="32"/>
      <c r="R89" s="32"/>
      <c r="S89" s="32"/>
      <c r="T89" s="32"/>
      <c r="U89" s="32"/>
      <c r="V89" s="32"/>
      <c r="W89" s="32"/>
      <c r="X89" s="32"/>
      <c r="Y89" s="32"/>
      <c r="Z89" s="32"/>
      <c r="AA89" s="32"/>
      <c r="AB89" s="32"/>
      <c r="AC89" s="32"/>
      <c r="AD89" s="32"/>
      <c r="AE89" s="32"/>
      <c r="AF89" s="32"/>
      <c r="AG89" s="32"/>
      <c r="AH89" s="32"/>
      <c r="AI89" s="27" t="s">
        <v>32</v>
      </c>
      <c r="AJ89" s="32"/>
      <c r="AK89" s="32"/>
      <c r="AL89" s="32"/>
      <c r="AM89" s="248" t="str">
        <f>IF(E17="","",E17)</f>
        <v xml:space="preserve"> </v>
      </c>
      <c r="AN89" s="249"/>
      <c r="AO89" s="249"/>
      <c r="AP89" s="249"/>
      <c r="AQ89" s="32"/>
      <c r="AR89" s="33"/>
      <c r="AS89" s="250" t="s">
        <v>57</v>
      </c>
      <c r="AT89" s="251"/>
      <c r="AU89" s="56"/>
      <c r="AV89" s="56"/>
      <c r="AW89" s="56"/>
      <c r="AX89" s="56"/>
      <c r="AY89" s="56"/>
      <c r="AZ89" s="56"/>
      <c r="BA89" s="56"/>
      <c r="BB89" s="56"/>
      <c r="BC89" s="56"/>
      <c r="BD89" s="57"/>
      <c r="BE89" s="32"/>
    </row>
    <row r="90" spans="1:91" s="2" customFormat="1" ht="15.15" customHeight="1">
      <c r="A90" s="32"/>
      <c r="B90" s="33"/>
      <c r="C90" s="27" t="s">
        <v>30</v>
      </c>
      <c r="D90" s="32"/>
      <c r="E90" s="32"/>
      <c r="F90" s="32"/>
      <c r="G90" s="32"/>
      <c r="H90" s="32"/>
      <c r="I90" s="32"/>
      <c r="J90" s="32"/>
      <c r="K90" s="32"/>
      <c r="L90" s="4" t="str">
        <f>IF(E14= "Vyplň údaj","",E14)</f>
        <v/>
      </c>
      <c r="M90" s="32"/>
      <c r="N90" s="32"/>
      <c r="O90" s="32"/>
      <c r="P90" s="32"/>
      <c r="Q90" s="32"/>
      <c r="R90" s="32"/>
      <c r="S90" s="32"/>
      <c r="T90" s="32"/>
      <c r="U90" s="32"/>
      <c r="V90" s="32"/>
      <c r="W90" s="32"/>
      <c r="X90" s="32"/>
      <c r="Y90" s="32"/>
      <c r="Z90" s="32"/>
      <c r="AA90" s="32"/>
      <c r="AB90" s="32"/>
      <c r="AC90" s="32"/>
      <c r="AD90" s="32"/>
      <c r="AE90" s="32"/>
      <c r="AF90" s="32"/>
      <c r="AG90" s="32"/>
      <c r="AH90" s="32"/>
      <c r="AI90" s="27" t="s">
        <v>35</v>
      </c>
      <c r="AJ90" s="32"/>
      <c r="AK90" s="32"/>
      <c r="AL90" s="32"/>
      <c r="AM90" s="248" t="str">
        <f>IF(E20="","",E20)</f>
        <v xml:space="preserve"> </v>
      </c>
      <c r="AN90" s="249"/>
      <c r="AO90" s="249"/>
      <c r="AP90" s="249"/>
      <c r="AQ90" s="32"/>
      <c r="AR90" s="33"/>
      <c r="AS90" s="252"/>
      <c r="AT90" s="253"/>
      <c r="AU90" s="58"/>
      <c r="AV90" s="58"/>
      <c r="AW90" s="58"/>
      <c r="AX90" s="58"/>
      <c r="AY90" s="58"/>
      <c r="AZ90" s="58"/>
      <c r="BA90" s="58"/>
      <c r="BB90" s="58"/>
      <c r="BC90" s="58"/>
      <c r="BD90" s="59"/>
      <c r="BE90" s="32"/>
    </row>
    <row r="91" spans="1:91" s="2" customFormat="1" ht="10.8" customHeight="1">
      <c r="A91" s="32"/>
      <c r="B91" s="33"/>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3"/>
      <c r="AS91" s="252"/>
      <c r="AT91" s="253"/>
      <c r="AU91" s="58"/>
      <c r="AV91" s="58"/>
      <c r="AW91" s="58"/>
      <c r="AX91" s="58"/>
      <c r="AY91" s="58"/>
      <c r="AZ91" s="58"/>
      <c r="BA91" s="58"/>
      <c r="BB91" s="58"/>
      <c r="BC91" s="58"/>
      <c r="BD91" s="59"/>
      <c r="BE91" s="32"/>
    </row>
    <row r="92" spans="1:91" s="2" customFormat="1" ht="29.25" customHeight="1">
      <c r="A92" s="32"/>
      <c r="B92" s="33"/>
      <c r="C92" s="240" t="s">
        <v>58</v>
      </c>
      <c r="D92" s="241"/>
      <c r="E92" s="241"/>
      <c r="F92" s="241"/>
      <c r="G92" s="241"/>
      <c r="H92" s="60"/>
      <c r="I92" s="243" t="s">
        <v>59</v>
      </c>
      <c r="J92" s="241"/>
      <c r="K92" s="241"/>
      <c r="L92" s="241"/>
      <c r="M92" s="241"/>
      <c r="N92" s="241"/>
      <c r="O92" s="241"/>
      <c r="P92" s="241"/>
      <c r="Q92" s="241"/>
      <c r="R92" s="241"/>
      <c r="S92" s="241"/>
      <c r="T92" s="241"/>
      <c r="U92" s="241"/>
      <c r="V92" s="241"/>
      <c r="W92" s="241"/>
      <c r="X92" s="241"/>
      <c r="Y92" s="241"/>
      <c r="Z92" s="241"/>
      <c r="AA92" s="241"/>
      <c r="AB92" s="241"/>
      <c r="AC92" s="241"/>
      <c r="AD92" s="241"/>
      <c r="AE92" s="241"/>
      <c r="AF92" s="241"/>
      <c r="AG92" s="242" t="s">
        <v>60</v>
      </c>
      <c r="AH92" s="241"/>
      <c r="AI92" s="241"/>
      <c r="AJ92" s="241"/>
      <c r="AK92" s="241"/>
      <c r="AL92" s="241"/>
      <c r="AM92" s="241"/>
      <c r="AN92" s="243" t="s">
        <v>61</v>
      </c>
      <c r="AO92" s="241"/>
      <c r="AP92" s="244"/>
      <c r="AQ92" s="61" t="s">
        <v>62</v>
      </c>
      <c r="AR92" s="33"/>
      <c r="AS92" s="62" t="s">
        <v>63</v>
      </c>
      <c r="AT92" s="63" t="s">
        <v>64</v>
      </c>
      <c r="AU92" s="63" t="s">
        <v>65</v>
      </c>
      <c r="AV92" s="63" t="s">
        <v>66</v>
      </c>
      <c r="AW92" s="63" t="s">
        <v>67</v>
      </c>
      <c r="AX92" s="63" t="s">
        <v>68</v>
      </c>
      <c r="AY92" s="63" t="s">
        <v>69</v>
      </c>
      <c r="AZ92" s="63" t="s">
        <v>70</v>
      </c>
      <c r="BA92" s="63" t="s">
        <v>71</v>
      </c>
      <c r="BB92" s="63" t="s">
        <v>72</v>
      </c>
      <c r="BC92" s="63" t="s">
        <v>73</v>
      </c>
      <c r="BD92" s="64" t="s">
        <v>74</v>
      </c>
      <c r="BE92" s="32"/>
    </row>
    <row r="93" spans="1:91" s="2" customFormat="1" ht="10.8" customHeight="1">
      <c r="A93" s="32"/>
      <c r="B93" s="33"/>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3"/>
      <c r="AS93" s="65"/>
      <c r="AT93" s="66"/>
      <c r="AU93" s="66"/>
      <c r="AV93" s="66"/>
      <c r="AW93" s="66"/>
      <c r="AX93" s="66"/>
      <c r="AY93" s="66"/>
      <c r="AZ93" s="66"/>
      <c r="BA93" s="66"/>
      <c r="BB93" s="66"/>
      <c r="BC93" s="66"/>
      <c r="BD93" s="67"/>
      <c r="BE93" s="32"/>
    </row>
    <row r="94" spans="1:91" s="6" customFormat="1" ht="32.4" customHeight="1">
      <c r="B94" s="68"/>
      <c r="C94" s="69" t="s">
        <v>75</v>
      </c>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234">
        <f>ROUND(AG95+AG96+AG99+AG100,2)</f>
        <v>0</v>
      </c>
      <c r="AH94" s="234"/>
      <c r="AI94" s="234"/>
      <c r="AJ94" s="234"/>
      <c r="AK94" s="234"/>
      <c r="AL94" s="234"/>
      <c r="AM94" s="234"/>
      <c r="AN94" s="235">
        <f t="shared" ref="AN94:AN100" si="0">SUM(AG94,AT94)</f>
        <v>0</v>
      </c>
      <c r="AO94" s="235"/>
      <c r="AP94" s="235"/>
      <c r="AQ94" s="72" t="s">
        <v>1</v>
      </c>
      <c r="AR94" s="68"/>
      <c r="AS94" s="73">
        <f>ROUND(AS95+AS96+AS99+AS100,2)</f>
        <v>0</v>
      </c>
      <c r="AT94" s="74">
        <f t="shared" ref="AT94:AT100" si="1">ROUND(SUM(AV94:AW94),2)</f>
        <v>0</v>
      </c>
      <c r="AU94" s="75">
        <f>ROUND(AU95+AU96+AU99+AU100,5)</f>
        <v>0</v>
      </c>
      <c r="AV94" s="74">
        <f>ROUND(AZ94*L29,2)</f>
        <v>0</v>
      </c>
      <c r="AW94" s="74">
        <f>ROUND(BA94*L30,2)</f>
        <v>0</v>
      </c>
      <c r="AX94" s="74">
        <f>ROUND(BB94*L29,2)</f>
        <v>0</v>
      </c>
      <c r="AY94" s="74">
        <f>ROUND(BC94*L30,2)</f>
        <v>0</v>
      </c>
      <c r="AZ94" s="74">
        <f>ROUND(AZ95+AZ96+AZ99+AZ100,2)</f>
        <v>0</v>
      </c>
      <c r="BA94" s="74">
        <f>ROUND(BA95+BA96+BA99+BA100,2)</f>
        <v>0</v>
      </c>
      <c r="BB94" s="74">
        <f>ROUND(BB95+BB96+BB99+BB100,2)</f>
        <v>0</v>
      </c>
      <c r="BC94" s="74">
        <f>ROUND(BC95+BC96+BC99+BC100,2)</f>
        <v>0</v>
      </c>
      <c r="BD94" s="76">
        <f>ROUND(BD95+BD96+BD99+BD100,2)</f>
        <v>0</v>
      </c>
      <c r="BS94" s="77" t="s">
        <v>76</v>
      </c>
      <c r="BT94" s="77" t="s">
        <v>77</v>
      </c>
      <c r="BU94" s="78" t="s">
        <v>78</v>
      </c>
      <c r="BV94" s="77" t="s">
        <v>79</v>
      </c>
      <c r="BW94" s="77" t="s">
        <v>4</v>
      </c>
      <c r="BX94" s="77" t="s">
        <v>80</v>
      </c>
      <c r="CL94" s="77" t="s">
        <v>1</v>
      </c>
    </row>
    <row r="95" spans="1:91" s="7" customFormat="1" ht="25.05" customHeight="1">
      <c r="A95" s="79" t="s">
        <v>81</v>
      </c>
      <c r="B95" s="80"/>
      <c r="C95" s="81"/>
      <c r="D95" s="233" t="s">
        <v>82</v>
      </c>
      <c r="E95" s="233"/>
      <c r="F95" s="233"/>
      <c r="G95" s="233"/>
      <c r="H95" s="233"/>
      <c r="I95" s="82"/>
      <c r="J95" s="233" t="s">
        <v>83</v>
      </c>
      <c r="K95" s="233"/>
      <c r="L95" s="233"/>
      <c r="M95" s="233"/>
      <c r="N95" s="233"/>
      <c r="O95" s="233"/>
      <c r="P95" s="233"/>
      <c r="Q95" s="233"/>
      <c r="R95" s="233"/>
      <c r="S95" s="233"/>
      <c r="T95" s="233"/>
      <c r="U95" s="233"/>
      <c r="V95" s="233"/>
      <c r="W95" s="233"/>
      <c r="X95" s="233"/>
      <c r="Y95" s="233"/>
      <c r="Z95" s="233"/>
      <c r="AA95" s="233"/>
      <c r="AB95" s="233"/>
      <c r="AC95" s="233"/>
      <c r="AD95" s="233"/>
      <c r="AE95" s="233"/>
      <c r="AF95" s="233"/>
      <c r="AG95" s="231">
        <f>'SO 01 - Oprava výhybek č....'!J30</f>
        <v>0</v>
      </c>
      <c r="AH95" s="232"/>
      <c r="AI95" s="232"/>
      <c r="AJ95" s="232"/>
      <c r="AK95" s="232"/>
      <c r="AL95" s="232"/>
      <c r="AM95" s="232"/>
      <c r="AN95" s="231">
        <f t="shared" si="0"/>
        <v>0</v>
      </c>
      <c r="AO95" s="232"/>
      <c r="AP95" s="232"/>
      <c r="AQ95" s="83" t="s">
        <v>84</v>
      </c>
      <c r="AR95" s="80"/>
      <c r="AS95" s="84">
        <v>0</v>
      </c>
      <c r="AT95" s="85">
        <f t="shared" si="1"/>
        <v>0</v>
      </c>
      <c r="AU95" s="86">
        <f>'SO 01 - Oprava výhybek č....'!P119</f>
        <v>0</v>
      </c>
      <c r="AV95" s="85">
        <f>'SO 01 - Oprava výhybek č....'!J33</f>
        <v>0</v>
      </c>
      <c r="AW95" s="85">
        <f>'SO 01 - Oprava výhybek č....'!J34</f>
        <v>0</v>
      </c>
      <c r="AX95" s="85">
        <f>'SO 01 - Oprava výhybek č....'!J35</f>
        <v>0</v>
      </c>
      <c r="AY95" s="85">
        <f>'SO 01 - Oprava výhybek č....'!J36</f>
        <v>0</v>
      </c>
      <c r="AZ95" s="85">
        <f>'SO 01 - Oprava výhybek č....'!F33</f>
        <v>0</v>
      </c>
      <c r="BA95" s="85">
        <f>'SO 01 - Oprava výhybek č....'!F34</f>
        <v>0</v>
      </c>
      <c r="BB95" s="85">
        <f>'SO 01 - Oprava výhybek č....'!F35</f>
        <v>0</v>
      </c>
      <c r="BC95" s="85">
        <f>'SO 01 - Oprava výhybek č....'!F36</f>
        <v>0</v>
      </c>
      <c r="BD95" s="87">
        <f>'SO 01 - Oprava výhybek č....'!F37</f>
        <v>0</v>
      </c>
      <c r="BT95" s="88" t="s">
        <v>85</v>
      </c>
      <c r="BV95" s="88" t="s">
        <v>79</v>
      </c>
      <c r="BW95" s="88" t="s">
        <v>86</v>
      </c>
      <c r="BX95" s="88" t="s">
        <v>4</v>
      </c>
      <c r="CL95" s="88" t="s">
        <v>1</v>
      </c>
      <c r="CM95" s="88" t="s">
        <v>87</v>
      </c>
    </row>
    <row r="96" spans="1:91" s="7" customFormat="1" ht="25.05" customHeight="1">
      <c r="B96" s="80"/>
      <c r="C96" s="81"/>
      <c r="D96" s="233" t="s">
        <v>88</v>
      </c>
      <c r="E96" s="233"/>
      <c r="F96" s="233"/>
      <c r="G96" s="233"/>
      <c r="H96" s="233"/>
      <c r="I96" s="82"/>
      <c r="J96" s="233" t="s">
        <v>89</v>
      </c>
      <c r="K96" s="233"/>
      <c r="L96" s="233"/>
      <c r="M96" s="233"/>
      <c r="N96" s="233"/>
      <c r="O96" s="233"/>
      <c r="P96" s="233"/>
      <c r="Q96" s="233"/>
      <c r="R96" s="233"/>
      <c r="S96" s="233"/>
      <c r="T96" s="233"/>
      <c r="U96" s="233"/>
      <c r="V96" s="233"/>
      <c r="W96" s="233"/>
      <c r="X96" s="233"/>
      <c r="Y96" s="233"/>
      <c r="Z96" s="233"/>
      <c r="AA96" s="233"/>
      <c r="AB96" s="233"/>
      <c r="AC96" s="233"/>
      <c r="AD96" s="233"/>
      <c r="AE96" s="233"/>
      <c r="AF96" s="233"/>
      <c r="AG96" s="239">
        <f>ROUND(SUM(AG97:AG98),2)</f>
        <v>0</v>
      </c>
      <c r="AH96" s="232"/>
      <c r="AI96" s="232"/>
      <c r="AJ96" s="232"/>
      <c r="AK96" s="232"/>
      <c r="AL96" s="232"/>
      <c r="AM96" s="232"/>
      <c r="AN96" s="231">
        <f t="shared" si="0"/>
        <v>0</v>
      </c>
      <c r="AO96" s="232"/>
      <c r="AP96" s="232"/>
      <c r="AQ96" s="83" t="s">
        <v>90</v>
      </c>
      <c r="AR96" s="80"/>
      <c r="AS96" s="84">
        <f>ROUND(SUM(AS97:AS98),2)</f>
        <v>0</v>
      </c>
      <c r="AT96" s="85">
        <f t="shared" si="1"/>
        <v>0</v>
      </c>
      <c r="AU96" s="86">
        <f>ROUND(SUM(AU97:AU98),5)</f>
        <v>0</v>
      </c>
      <c r="AV96" s="85">
        <f>ROUND(AZ96*L29,2)</f>
        <v>0</v>
      </c>
      <c r="AW96" s="85">
        <f>ROUND(BA96*L30,2)</f>
        <v>0</v>
      </c>
      <c r="AX96" s="85">
        <f>ROUND(BB96*L29,2)</f>
        <v>0</v>
      </c>
      <c r="AY96" s="85">
        <f>ROUND(BC96*L30,2)</f>
        <v>0</v>
      </c>
      <c r="AZ96" s="85">
        <f>ROUND(SUM(AZ97:AZ98),2)</f>
        <v>0</v>
      </c>
      <c r="BA96" s="85">
        <f>ROUND(SUM(BA97:BA98),2)</f>
        <v>0</v>
      </c>
      <c r="BB96" s="85">
        <f>ROUND(SUM(BB97:BB98),2)</f>
        <v>0</v>
      </c>
      <c r="BC96" s="85">
        <f>ROUND(SUM(BC97:BC98),2)</f>
        <v>0</v>
      </c>
      <c r="BD96" s="87">
        <f>ROUND(SUM(BD97:BD98),2)</f>
        <v>0</v>
      </c>
      <c r="BS96" s="88" t="s">
        <v>76</v>
      </c>
      <c r="BT96" s="88" t="s">
        <v>85</v>
      </c>
      <c r="BU96" s="88" t="s">
        <v>78</v>
      </c>
      <c r="BV96" s="88" t="s">
        <v>79</v>
      </c>
      <c r="BW96" s="88" t="s">
        <v>91</v>
      </c>
      <c r="BX96" s="88" t="s">
        <v>4</v>
      </c>
      <c r="CL96" s="88" t="s">
        <v>92</v>
      </c>
      <c r="CM96" s="88" t="s">
        <v>87</v>
      </c>
    </row>
    <row r="97" spans="1:91" s="4" customFormat="1" ht="25.05" customHeight="1">
      <c r="A97" s="79" t="s">
        <v>81</v>
      </c>
      <c r="B97" s="51"/>
      <c r="C97" s="10"/>
      <c r="D97" s="10"/>
      <c r="E97" s="238" t="s">
        <v>93</v>
      </c>
      <c r="F97" s="238"/>
      <c r="G97" s="238"/>
      <c r="H97" s="238"/>
      <c r="I97" s="238"/>
      <c r="J97" s="10"/>
      <c r="K97" s="238" t="s">
        <v>94</v>
      </c>
      <c r="L97" s="238"/>
      <c r="M97" s="238"/>
      <c r="N97" s="238"/>
      <c r="O97" s="238"/>
      <c r="P97" s="238"/>
      <c r="Q97" s="238"/>
      <c r="R97" s="238"/>
      <c r="S97" s="238"/>
      <c r="T97" s="238"/>
      <c r="U97" s="238"/>
      <c r="V97" s="238"/>
      <c r="W97" s="238"/>
      <c r="X97" s="238"/>
      <c r="Y97" s="238"/>
      <c r="Z97" s="238"/>
      <c r="AA97" s="238"/>
      <c r="AB97" s="238"/>
      <c r="AC97" s="238"/>
      <c r="AD97" s="238"/>
      <c r="AE97" s="238"/>
      <c r="AF97" s="238"/>
      <c r="AG97" s="236">
        <f>'SO 02-01 - Sborník ÚOŽI'!J32</f>
        <v>0</v>
      </c>
      <c r="AH97" s="237"/>
      <c r="AI97" s="237"/>
      <c r="AJ97" s="237"/>
      <c r="AK97" s="237"/>
      <c r="AL97" s="237"/>
      <c r="AM97" s="237"/>
      <c r="AN97" s="236">
        <f t="shared" si="0"/>
        <v>0</v>
      </c>
      <c r="AO97" s="237"/>
      <c r="AP97" s="237"/>
      <c r="AQ97" s="89" t="s">
        <v>95</v>
      </c>
      <c r="AR97" s="51"/>
      <c r="AS97" s="90">
        <v>0</v>
      </c>
      <c r="AT97" s="91">
        <f t="shared" si="1"/>
        <v>0</v>
      </c>
      <c r="AU97" s="92">
        <f>'SO 02-01 - Sborník ÚOŽI'!P128</f>
        <v>0</v>
      </c>
      <c r="AV97" s="91">
        <f>'SO 02-01 - Sborník ÚOŽI'!J35</f>
        <v>0</v>
      </c>
      <c r="AW97" s="91">
        <f>'SO 02-01 - Sborník ÚOŽI'!J36</f>
        <v>0</v>
      </c>
      <c r="AX97" s="91">
        <f>'SO 02-01 - Sborník ÚOŽI'!J37</f>
        <v>0</v>
      </c>
      <c r="AY97" s="91">
        <f>'SO 02-01 - Sborník ÚOŽI'!J38</f>
        <v>0</v>
      </c>
      <c r="AZ97" s="91">
        <f>'SO 02-01 - Sborník ÚOŽI'!F35</f>
        <v>0</v>
      </c>
      <c r="BA97" s="91">
        <f>'SO 02-01 - Sborník ÚOŽI'!F36</f>
        <v>0</v>
      </c>
      <c r="BB97" s="91">
        <f>'SO 02-01 - Sborník ÚOŽI'!F37</f>
        <v>0</v>
      </c>
      <c r="BC97" s="91">
        <f>'SO 02-01 - Sborník ÚOŽI'!F38</f>
        <v>0</v>
      </c>
      <c r="BD97" s="93">
        <f>'SO 02-01 - Sborník ÚOŽI'!F39</f>
        <v>0</v>
      </c>
      <c r="BT97" s="25" t="s">
        <v>87</v>
      </c>
      <c r="BV97" s="25" t="s">
        <v>79</v>
      </c>
      <c r="BW97" s="25" t="s">
        <v>96</v>
      </c>
      <c r="BX97" s="25" t="s">
        <v>91</v>
      </c>
      <c r="CL97" s="25" t="s">
        <v>92</v>
      </c>
    </row>
    <row r="98" spans="1:91" s="4" customFormat="1" ht="25.05" customHeight="1">
      <c r="A98" s="79" t="s">
        <v>81</v>
      </c>
      <c r="B98" s="51"/>
      <c r="C98" s="10"/>
      <c r="D98" s="10"/>
      <c r="E98" s="238" t="s">
        <v>97</v>
      </c>
      <c r="F98" s="238"/>
      <c r="G98" s="238"/>
      <c r="H98" s="238"/>
      <c r="I98" s="238"/>
      <c r="J98" s="10"/>
      <c r="K98" s="238" t="s">
        <v>98</v>
      </c>
      <c r="L98" s="238"/>
      <c r="M98" s="238"/>
      <c r="N98" s="238"/>
      <c r="O98" s="238"/>
      <c r="P98" s="238"/>
      <c r="Q98" s="238"/>
      <c r="R98" s="238"/>
      <c r="S98" s="238"/>
      <c r="T98" s="238"/>
      <c r="U98" s="238"/>
      <c r="V98" s="238"/>
      <c r="W98" s="238"/>
      <c r="X98" s="238"/>
      <c r="Y98" s="238"/>
      <c r="Z98" s="238"/>
      <c r="AA98" s="238"/>
      <c r="AB98" s="238"/>
      <c r="AC98" s="238"/>
      <c r="AD98" s="238"/>
      <c r="AE98" s="238"/>
      <c r="AF98" s="238"/>
      <c r="AG98" s="236">
        <f>'SO 02-02 - ÚRS'!J32</f>
        <v>0</v>
      </c>
      <c r="AH98" s="237"/>
      <c r="AI98" s="237"/>
      <c r="AJ98" s="237"/>
      <c r="AK98" s="237"/>
      <c r="AL98" s="237"/>
      <c r="AM98" s="237"/>
      <c r="AN98" s="236">
        <f t="shared" si="0"/>
        <v>0</v>
      </c>
      <c r="AO98" s="237"/>
      <c r="AP98" s="237"/>
      <c r="AQ98" s="89" t="s">
        <v>95</v>
      </c>
      <c r="AR98" s="51"/>
      <c r="AS98" s="90">
        <v>0</v>
      </c>
      <c r="AT98" s="91">
        <f t="shared" si="1"/>
        <v>0</v>
      </c>
      <c r="AU98" s="92">
        <f>'SO 02-02 - ÚRS'!P122</f>
        <v>0</v>
      </c>
      <c r="AV98" s="91">
        <f>'SO 02-02 - ÚRS'!J35</f>
        <v>0</v>
      </c>
      <c r="AW98" s="91">
        <f>'SO 02-02 - ÚRS'!J36</f>
        <v>0</v>
      </c>
      <c r="AX98" s="91">
        <f>'SO 02-02 - ÚRS'!J37</f>
        <v>0</v>
      </c>
      <c r="AY98" s="91">
        <f>'SO 02-02 - ÚRS'!J38</f>
        <v>0</v>
      </c>
      <c r="AZ98" s="91">
        <f>'SO 02-02 - ÚRS'!F35</f>
        <v>0</v>
      </c>
      <c r="BA98" s="91">
        <f>'SO 02-02 - ÚRS'!F36</f>
        <v>0</v>
      </c>
      <c r="BB98" s="91">
        <f>'SO 02-02 - ÚRS'!F37</f>
        <v>0</v>
      </c>
      <c r="BC98" s="91">
        <f>'SO 02-02 - ÚRS'!F38</f>
        <v>0</v>
      </c>
      <c r="BD98" s="93">
        <f>'SO 02-02 - ÚRS'!F39</f>
        <v>0</v>
      </c>
      <c r="BT98" s="25" t="s">
        <v>87</v>
      </c>
      <c r="BV98" s="25" t="s">
        <v>79</v>
      </c>
      <c r="BW98" s="25" t="s">
        <v>99</v>
      </c>
      <c r="BX98" s="25" t="s">
        <v>91</v>
      </c>
      <c r="CL98" s="25" t="s">
        <v>92</v>
      </c>
    </row>
    <row r="99" spans="1:91" s="7" customFormat="1" ht="25.05" customHeight="1">
      <c r="A99" s="79" t="s">
        <v>81</v>
      </c>
      <c r="B99" s="80"/>
      <c r="C99" s="81"/>
      <c r="D99" s="233" t="s">
        <v>100</v>
      </c>
      <c r="E99" s="233"/>
      <c r="F99" s="233"/>
      <c r="G99" s="233"/>
      <c r="H99" s="233"/>
      <c r="I99" s="82"/>
      <c r="J99" s="233" t="s">
        <v>101</v>
      </c>
      <c r="K99" s="233"/>
      <c r="L99" s="233"/>
      <c r="M99" s="233"/>
      <c r="N99" s="233"/>
      <c r="O99" s="233"/>
      <c r="P99" s="233"/>
      <c r="Q99" s="233"/>
      <c r="R99" s="233"/>
      <c r="S99" s="233"/>
      <c r="T99" s="233"/>
      <c r="U99" s="233"/>
      <c r="V99" s="233"/>
      <c r="W99" s="233"/>
      <c r="X99" s="233"/>
      <c r="Y99" s="233"/>
      <c r="Z99" s="233"/>
      <c r="AA99" s="233"/>
      <c r="AB99" s="233"/>
      <c r="AC99" s="233"/>
      <c r="AD99" s="233"/>
      <c r="AE99" s="233"/>
      <c r="AF99" s="233"/>
      <c r="AG99" s="231">
        <f>'SO 03 - Oprava EOV výhybe...'!J30</f>
        <v>0</v>
      </c>
      <c r="AH99" s="232"/>
      <c r="AI99" s="232"/>
      <c r="AJ99" s="232"/>
      <c r="AK99" s="232"/>
      <c r="AL99" s="232"/>
      <c r="AM99" s="232"/>
      <c r="AN99" s="231">
        <f t="shared" si="0"/>
        <v>0</v>
      </c>
      <c r="AO99" s="232"/>
      <c r="AP99" s="232"/>
      <c r="AQ99" s="83" t="s">
        <v>84</v>
      </c>
      <c r="AR99" s="80"/>
      <c r="AS99" s="84">
        <v>0</v>
      </c>
      <c r="AT99" s="85">
        <f t="shared" si="1"/>
        <v>0</v>
      </c>
      <c r="AU99" s="86">
        <f>'SO 03 - Oprava EOV výhybe...'!P117</f>
        <v>0</v>
      </c>
      <c r="AV99" s="85">
        <f>'SO 03 - Oprava EOV výhybe...'!J33</f>
        <v>0</v>
      </c>
      <c r="AW99" s="85">
        <f>'SO 03 - Oprava EOV výhybe...'!J34</f>
        <v>0</v>
      </c>
      <c r="AX99" s="85">
        <f>'SO 03 - Oprava EOV výhybe...'!J35</f>
        <v>0</v>
      </c>
      <c r="AY99" s="85">
        <f>'SO 03 - Oprava EOV výhybe...'!J36</f>
        <v>0</v>
      </c>
      <c r="AZ99" s="85">
        <f>'SO 03 - Oprava EOV výhybe...'!F33</f>
        <v>0</v>
      </c>
      <c r="BA99" s="85">
        <f>'SO 03 - Oprava EOV výhybe...'!F34</f>
        <v>0</v>
      </c>
      <c r="BB99" s="85">
        <f>'SO 03 - Oprava EOV výhybe...'!F35</f>
        <v>0</v>
      </c>
      <c r="BC99" s="85">
        <f>'SO 03 - Oprava EOV výhybe...'!F36</f>
        <v>0</v>
      </c>
      <c r="BD99" s="87">
        <f>'SO 03 - Oprava EOV výhybe...'!F37</f>
        <v>0</v>
      </c>
      <c r="BT99" s="88" t="s">
        <v>85</v>
      </c>
      <c r="BV99" s="88" t="s">
        <v>79</v>
      </c>
      <c r="BW99" s="88" t="s">
        <v>102</v>
      </c>
      <c r="BX99" s="88" t="s">
        <v>4</v>
      </c>
      <c r="CL99" s="88" t="s">
        <v>1</v>
      </c>
      <c r="CM99" s="88" t="s">
        <v>87</v>
      </c>
    </row>
    <row r="100" spans="1:91" s="7" customFormat="1" ht="25.05" customHeight="1">
      <c r="A100" s="79" t="s">
        <v>81</v>
      </c>
      <c r="B100" s="80"/>
      <c r="C100" s="81"/>
      <c r="D100" s="233" t="s">
        <v>103</v>
      </c>
      <c r="E100" s="233"/>
      <c r="F100" s="233"/>
      <c r="G100" s="233"/>
      <c r="H100" s="233"/>
      <c r="I100" s="82"/>
      <c r="J100" s="233" t="s">
        <v>17</v>
      </c>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1">
        <f>'VON - Oprava výhybek ve v...'!J30</f>
        <v>0</v>
      </c>
      <c r="AH100" s="232"/>
      <c r="AI100" s="232"/>
      <c r="AJ100" s="232"/>
      <c r="AK100" s="232"/>
      <c r="AL100" s="232"/>
      <c r="AM100" s="232"/>
      <c r="AN100" s="231">
        <f t="shared" si="0"/>
        <v>0</v>
      </c>
      <c r="AO100" s="232"/>
      <c r="AP100" s="232"/>
      <c r="AQ100" s="83" t="s">
        <v>84</v>
      </c>
      <c r="AR100" s="80"/>
      <c r="AS100" s="94">
        <v>0</v>
      </c>
      <c r="AT100" s="95">
        <f t="shared" si="1"/>
        <v>0</v>
      </c>
      <c r="AU100" s="96">
        <f>'VON - Oprava výhybek ve v...'!P117</f>
        <v>0</v>
      </c>
      <c r="AV100" s="95">
        <f>'VON - Oprava výhybek ve v...'!J33</f>
        <v>0</v>
      </c>
      <c r="AW100" s="95">
        <f>'VON - Oprava výhybek ve v...'!J34</f>
        <v>0</v>
      </c>
      <c r="AX100" s="95">
        <f>'VON - Oprava výhybek ve v...'!J35</f>
        <v>0</v>
      </c>
      <c r="AY100" s="95">
        <f>'VON - Oprava výhybek ve v...'!J36</f>
        <v>0</v>
      </c>
      <c r="AZ100" s="95">
        <f>'VON - Oprava výhybek ve v...'!F33</f>
        <v>0</v>
      </c>
      <c r="BA100" s="95">
        <f>'VON - Oprava výhybek ve v...'!F34</f>
        <v>0</v>
      </c>
      <c r="BB100" s="95">
        <f>'VON - Oprava výhybek ve v...'!F35</f>
        <v>0</v>
      </c>
      <c r="BC100" s="95">
        <f>'VON - Oprava výhybek ve v...'!F36</f>
        <v>0</v>
      </c>
      <c r="BD100" s="97">
        <f>'VON - Oprava výhybek ve v...'!F37</f>
        <v>0</v>
      </c>
      <c r="BT100" s="88" t="s">
        <v>85</v>
      </c>
      <c r="BV100" s="88" t="s">
        <v>79</v>
      </c>
      <c r="BW100" s="88" t="s">
        <v>104</v>
      </c>
      <c r="BX100" s="88" t="s">
        <v>4</v>
      </c>
      <c r="CL100" s="88" t="s">
        <v>1</v>
      </c>
      <c r="CM100" s="88" t="s">
        <v>87</v>
      </c>
    </row>
    <row r="101" spans="1:91" s="2" customFormat="1" ht="30" customHeight="1">
      <c r="A101" s="32"/>
      <c r="B101" s="33"/>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c r="AP101" s="32"/>
      <c r="AQ101" s="32"/>
      <c r="AR101" s="33"/>
      <c r="AS101" s="32"/>
      <c r="AT101" s="32"/>
      <c r="AU101" s="32"/>
      <c r="AV101" s="32"/>
      <c r="AW101" s="32"/>
      <c r="AX101" s="32"/>
      <c r="AY101" s="32"/>
      <c r="AZ101" s="32"/>
      <c r="BA101" s="32"/>
      <c r="BB101" s="32"/>
      <c r="BC101" s="32"/>
      <c r="BD101" s="32"/>
      <c r="BE101" s="32"/>
    </row>
    <row r="102" spans="1:91" s="2" customFormat="1" ht="6.9" customHeight="1">
      <c r="A102" s="32"/>
      <c r="B102" s="47"/>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c r="AA102" s="48"/>
      <c r="AB102" s="48"/>
      <c r="AC102" s="48"/>
      <c r="AD102" s="48"/>
      <c r="AE102" s="48"/>
      <c r="AF102" s="48"/>
      <c r="AG102" s="48"/>
      <c r="AH102" s="48"/>
      <c r="AI102" s="48"/>
      <c r="AJ102" s="48"/>
      <c r="AK102" s="48"/>
      <c r="AL102" s="48"/>
      <c r="AM102" s="48"/>
      <c r="AN102" s="48"/>
      <c r="AO102" s="48"/>
      <c r="AP102" s="48"/>
      <c r="AQ102" s="48"/>
      <c r="AR102" s="33"/>
      <c r="AS102" s="32"/>
      <c r="AT102" s="32"/>
      <c r="AU102" s="32"/>
      <c r="AV102" s="32"/>
      <c r="AW102" s="32"/>
      <c r="AX102" s="32"/>
      <c r="AY102" s="32"/>
      <c r="AZ102" s="32"/>
      <c r="BA102" s="32"/>
      <c r="BB102" s="32"/>
      <c r="BC102" s="32"/>
      <c r="BD102" s="32"/>
      <c r="BE102" s="32"/>
    </row>
  </sheetData>
  <mergeCells count="62">
    <mergeCell ref="AS89:AT91"/>
    <mergeCell ref="AM90:AP90"/>
    <mergeCell ref="E97:I97"/>
    <mergeCell ref="AG97:AM97"/>
    <mergeCell ref="C92:G92"/>
    <mergeCell ref="AG92:AM92"/>
    <mergeCell ref="AN92:AP92"/>
    <mergeCell ref="I92:AF92"/>
    <mergeCell ref="AN95:AP95"/>
    <mergeCell ref="D95:H95"/>
    <mergeCell ref="J95:AF95"/>
    <mergeCell ref="AG95:AM95"/>
    <mergeCell ref="D100:H100"/>
    <mergeCell ref="J100:AF100"/>
    <mergeCell ref="AG94:AM94"/>
    <mergeCell ref="AN94:AP94"/>
    <mergeCell ref="AG98:AM98"/>
    <mergeCell ref="AN98:AP98"/>
    <mergeCell ref="E98:I98"/>
    <mergeCell ref="K98:AF98"/>
    <mergeCell ref="AN99:AP99"/>
    <mergeCell ref="AG99:AM99"/>
    <mergeCell ref="D99:H99"/>
    <mergeCell ref="J99:AF99"/>
    <mergeCell ref="D96:H96"/>
    <mergeCell ref="J96:AF96"/>
    <mergeCell ref="AN96:AP96"/>
    <mergeCell ref="AG96:AM96"/>
    <mergeCell ref="W30:AE30"/>
    <mergeCell ref="AK30:AO30"/>
    <mergeCell ref="L30:P30"/>
    <mergeCell ref="W31:AE31"/>
    <mergeCell ref="AN100:AP100"/>
    <mergeCell ref="AG100:AM100"/>
    <mergeCell ref="K97:AF97"/>
    <mergeCell ref="AN97:AP97"/>
    <mergeCell ref="L85:AO85"/>
    <mergeCell ref="AM87:AN87"/>
    <mergeCell ref="AM89:AP89"/>
    <mergeCell ref="AK26:AO26"/>
    <mergeCell ref="L28:P28"/>
    <mergeCell ref="W28:AE28"/>
    <mergeCell ref="AK28:AO28"/>
    <mergeCell ref="AK29:AO29"/>
    <mergeCell ref="W29:AE29"/>
    <mergeCell ref="L29:P29"/>
    <mergeCell ref="AR2:BE2"/>
    <mergeCell ref="L33:P33"/>
    <mergeCell ref="W33:AE33"/>
    <mergeCell ref="AK33:AO33"/>
    <mergeCell ref="AK35:AO35"/>
    <mergeCell ref="X35:AB35"/>
    <mergeCell ref="L31:P31"/>
    <mergeCell ref="AK31:AO31"/>
    <mergeCell ref="L32:P32"/>
    <mergeCell ref="W32:AE32"/>
    <mergeCell ref="AK32:AO32"/>
    <mergeCell ref="BE5:BE34"/>
    <mergeCell ref="K5:AO5"/>
    <mergeCell ref="K6:AO6"/>
    <mergeCell ref="E14:AJ14"/>
    <mergeCell ref="E23:AN23"/>
  </mergeCells>
  <hyperlinks>
    <hyperlink ref="A95" location="'SO 01 - Oprava výhybek č....'!C2" display="/"/>
    <hyperlink ref="A97" location="'SO 02-01 - Sborník ÚOŽI'!C2" display="/"/>
    <hyperlink ref="A98" location="'SO 02-02 - ÚRS'!C2" display="/"/>
    <hyperlink ref="A99" location="'SO 03 - Oprava EOV výhybe...'!C2" display="/"/>
    <hyperlink ref="A100" location="'VON - Oprava výhybek ve v...'!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02"/>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1" t="s">
        <v>5</v>
      </c>
      <c r="M2" s="212"/>
      <c r="N2" s="212"/>
      <c r="O2" s="212"/>
      <c r="P2" s="212"/>
      <c r="Q2" s="212"/>
      <c r="R2" s="212"/>
      <c r="S2" s="212"/>
      <c r="T2" s="212"/>
      <c r="U2" s="212"/>
      <c r="V2" s="212"/>
      <c r="AT2" s="17" t="s">
        <v>86</v>
      </c>
    </row>
    <row r="3" spans="1:46" s="1" customFormat="1" ht="6.9" customHeight="1">
      <c r="B3" s="18"/>
      <c r="C3" s="19"/>
      <c r="D3" s="19"/>
      <c r="E3" s="19"/>
      <c r="F3" s="19"/>
      <c r="G3" s="19"/>
      <c r="H3" s="19"/>
      <c r="I3" s="19"/>
      <c r="J3" s="19"/>
      <c r="K3" s="19"/>
      <c r="L3" s="20"/>
      <c r="AT3" s="17" t="s">
        <v>87</v>
      </c>
    </row>
    <row r="4" spans="1:46" s="1" customFormat="1" ht="24.9" customHeight="1">
      <c r="B4" s="20"/>
      <c r="D4" s="21" t="s">
        <v>105</v>
      </c>
      <c r="L4" s="20"/>
      <c r="M4" s="98" t="s">
        <v>10</v>
      </c>
      <c r="AT4" s="17" t="s">
        <v>3</v>
      </c>
    </row>
    <row r="5" spans="1:46" s="1" customFormat="1" ht="6.9" customHeight="1">
      <c r="B5" s="20"/>
      <c r="L5" s="20"/>
    </row>
    <row r="6" spans="1:46" s="1" customFormat="1" ht="12" customHeight="1">
      <c r="B6" s="20"/>
      <c r="D6" s="27" t="s">
        <v>16</v>
      </c>
      <c r="L6" s="20"/>
    </row>
    <row r="7" spans="1:46" s="1" customFormat="1" ht="16.5" customHeight="1">
      <c r="B7" s="20"/>
      <c r="E7" s="255" t="str">
        <f>'Rekapitulace stavby'!K6</f>
        <v>Oprava výhybek ve výhybně Polanka nad Odrou</v>
      </c>
      <c r="F7" s="256"/>
      <c r="G7" s="256"/>
      <c r="H7" s="256"/>
      <c r="L7" s="20"/>
    </row>
    <row r="8" spans="1:46" s="2" customFormat="1" ht="12" customHeight="1">
      <c r="A8" s="32"/>
      <c r="B8" s="33"/>
      <c r="C8" s="32"/>
      <c r="D8" s="27" t="s">
        <v>106</v>
      </c>
      <c r="E8" s="32"/>
      <c r="F8" s="32"/>
      <c r="G8" s="32"/>
      <c r="H8" s="32"/>
      <c r="I8" s="32"/>
      <c r="J8" s="32"/>
      <c r="K8" s="32"/>
      <c r="L8" s="42"/>
      <c r="S8" s="32"/>
      <c r="T8" s="32"/>
      <c r="U8" s="32"/>
      <c r="V8" s="32"/>
      <c r="W8" s="32"/>
      <c r="X8" s="32"/>
      <c r="Y8" s="32"/>
      <c r="Z8" s="32"/>
      <c r="AA8" s="32"/>
      <c r="AB8" s="32"/>
      <c r="AC8" s="32"/>
      <c r="AD8" s="32"/>
      <c r="AE8" s="32"/>
    </row>
    <row r="9" spans="1:46" s="2" customFormat="1" ht="16.5" customHeight="1">
      <c r="A9" s="32"/>
      <c r="B9" s="33"/>
      <c r="C9" s="32"/>
      <c r="D9" s="32"/>
      <c r="E9" s="245" t="s">
        <v>107</v>
      </c>
      <c r="F9" s="254"/>
      <c r="G9" s="254"/>
      <c r="H9" s="254"/>
      <c r="I9" s="32"/>
      <c r="J9" s="32"/>
      <c r="K9" s="32"/>
      <c r="L9" s="42"/>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42"/>
      <c r="S10" s="32"/>
      <c r="T10" s="32"/>
      <c r="U10" s="32"/>
      <c r="V10" s="32"/>
      <c r="W10" s="32"/>
      <c r="X10" s="32"/>
      <c r="Y10" s="32"/>
      <c r="Z10" s="32"/>
      <c r="AA10" s="32"/>
      <c r="AB10" s="32"/>
      <c r="AC10" s="32"/>
      <c r="AD10" s="32"/>
      <c r="AE10" s="32"/>
    </row>
    <row r="11" spans="1:46" s="2" customFormat="1" ht="12" customHeight="1">
      <c r="A11" s="32"/>
      <c r="B11" s="33"/>
      <c r="C11" s="32"/>
      <c r="D11" s="27" t="s">
        <v>18</v>
      </c>
      <c r="E11" s="32"/>
      <c r="F11" s="25" t="s">
        <v>1</v>
      </c>
      <c r="G11" s="32"/>
      <c r="H11" s="32"/>
      <c r="I11" s="27" t="s">
        <v>19</v>
      </c>
      <c r="J11" s="25" t="s">
        <v>1</v>
      </c>
      <c r="K11" s="32"/>
      <c r="L11" s="42"/>
      <c r="S11" s="32"/>
      <c r="T11" s="32"/>
      <c r="U11" s="32"/>
      <c r="V11" s="32"/>
      <c r="W11" s="32"/>
      <c r="X11" s="32"/>
      <c r="Y11" s="32"/>
      <c r="Z11" s="32"/>
      <c r="AA11" s="32"/>
      <c r="AB11" s="32"/>
      <c r="AC11" s="32"/>
      <c r="AD11" s="32"/>
      <c r="AE11" s="32"/>
    </row>
    <row r="12" spans="1:46" s="2" customFormat="1" ht="12" customHeight="1">
      <c r="A12" s="32"/>
      <c r="B12" s="33"/>
      <c r="C12" s="32"/>
      <c r="D12" s="27" t="s">
        <v>20</v>
      </c>
      <c r="E12" s="32"/>
      <c r="F12" s="25" t="s">
        <v>21</v>
      </c>
      <c r="G12" s="32"/>
      <c r="H12" s="32"/>
      <c r="I12" s="27" t="s">
        <v>22</v>
      </c>
      <c r="J12" s="55" t="str">
        <f>'Rekapitulace stavby'!AN8</f>
        <v>13. 2. 2024</v>
      </c>
      <c r="K12" s="32"/>
      <c r="L12" s="42"/>
      <c r="S12" s="32"/>
      <c r="T12" s="32"/>
      <c r="U12" s="32"/>
      <c r="V12" s="32"/>
      <c r="W12" s="32"/>
      <c r="X12" s="32"/>
      <c r="Y12" s="32"/>
      <c r="Z12" s="32"/>
      <c r="AA12" s="32"/>
      <c r="AB12" s="32"/>
      <c r="AC12" s="32"/>
      <c r="AD12" s="32"/>
      <c r="AE12" s="32"/>
    </row>
    <row r="13" spans="1:46" s="2" customFormat="1" ht="10.8" customHeight="1">
      <c r="A13" s="32"/>
      <c r="B13" s="33"/>
      <c r="C13" s="32"/>
      <c r="D13" s="32"/>
      <c r="E13" s="32"/>
      <c r="F13" s="32"/>
      <c r="G13" s="32"/>
      <c r="H13" s="32"/>
      <c r="I13" s="32"/>
      <c r="J13" s="32"/>
      <c r="K13" s="32"/>
      <c r="L13" s="42"/>
      <c r="S13" s="32"/>
      <c r="T13" s="32"/>
      <c r="U13" s="32"/>
      <c r="V13" s="32"/>
      <c r="W13" s="32"/>
      <c r="X13" s="32"/>
      <c r="Y13" s="32"/>
      <c r="Z13" s="32"/>
      <c r="AA13" s="32"/>
      <c r="AB13" s="32"/>
      <c r="AC13" s="32"/>
      <c r="AD13" s="32"/>
      <c r="AE13" s="32"/>
    </row>
    <row r="14" spans="1:46" s="2" customFormat="1" ht="12" customHeight="1">
      <c r="A14" s="32"/>
      <c r="B14" s="33"/>
      <c r="C14" s="32"/>
      <c r="D14" s="27" t="s">
        <v>24</v>
      </c>
      <c r="E14" s="32"/>
      <c r="F14" s="32"/>
      <c r="G14" s="32"/>
      <c r="H14" s="32"/>
      <c r="I14" s="27" t="s">
        <v>25</v>
      </c>
      <c r="J14" s="25" t="s">
        <v>26</v>
      </c>
      <c r="K14" s="32"/>
      <c r="L14" s="42"/>
      <c r="S14" s="32"/>
      <c r="T14" s="32"/>
      <c r="U14" s="32"/>
      <c r="V14" s="32"/>
      <c r="W14" s="32"/>
      <c r="X14" s="32"/>
      <c r="Y14" s="32"/>
      <c r="Z14" s="32"/>
      <c r="AA14" s="32"/>
      <c r="AB14" s="32"/>
      <c r="AC14" s="32"/>
      <c r="AD14" s="32"/>
      <c r="AE14" s="32"/>
    </row>
    <row r="15" spans="1:46" s="2" customFormat="1" ht="18" customHeight="1">
      <c r="A15" s="32"/>
      <c r="B15" s="33"/>
      <c r="C15" s="32"/>
      <c r="D15" s="32"/>
      <c r="E15" s="25" t="s">
        <v>27</v>
      </c>
      <c r="F15" s="32"/>
      <c r="G15" s="32"/>
      <c r="H15" s="32"/>
      <c r="I15" s="27" t="s">
        <v>28</v>
      </c>
      <c r="J15" s="25" t="s">
        <v>29</v>
      </c>
      <c r="K15" s="32"/>
      <c r="L15" s="42"/>
      <c r="S15" s="32"/>
      <c r="T15" s="32"/>
      <c r="U15" s="32"/>
      <c r="V15" s="32"/>
      <c r="W15" s="32"/>
      <c r="X15" s="32"/>
      <c r="Y15" s="32"/>
      <c r="Z15" s="32"/>
      <c r="AA15" s="32"/>
      <c r="AB15" s="32"/>
      <c r="AC15" s="32"/>
      <c r="AD15" s="32"/>
      <c r="AE15" s="32"/>
    </row>
    <row r="16" spans="1:46" s="2" customFormat="1" ht="6.9" customHeight="1">
      <c r="A16" s="32"/>
      <c r="B16" s="33"/>
      <c r="C16" s="32"/>
      <c r="D16" s="32"/>
      <c r="E16" s="32"/>
      <c r="F16" s="32"/>
      <c r="G16" s="32"/>
      <c r="H16" s="32"/>
      <c r="I16" s="32"/>
      <c r="J16" s="32"/>
      <c r="K16" s="32"/>
      <c r="L16" s="42"/>
      <c r="S16" s="32"/>
      <c r="T16" s="32"/>
      <c r="U16" s="32"/>
      <c r="V16" s="32"/>
      <c r="W16" s="32"/>
      <c r="X16" s="32"/>
      <c r="Y16" s="32"/>
      <c r="Z16" s="32"/>
      <c r="AA16" s="32"/>
      <c r="AB16" s="32"/>
      <c r="AC16" s="32"/>
      <c r="AD16" s="32"/>
      <c r="AE16" s="32"/>
    </row>
    <row r="17" spans="1:31" s="2" customFormat="1" ht="12" customHeight="1">
      <c r="A17" s="32"/>
      <c r="B17" s="33"/>
      <c r="C17" s="32"/>
      <c r="D17" s="27" t="s">
        <v>30</v>
      </c>
      <c r="E17" s="32"/>
      <c r="F17" s="32"/>
      <c r="G17" s="32"/>
      <c r="H17" s="32"/>
      <c r="I17" s="27" t="s">
        <v>25</v>
      </c>
      <c r="J17" s="28" t="str">
        <f>'Rekapitulace stavby'!AN13</f>
        <v>Vyplň údaj</v>
      </c>
      <c r="K17" s="32"/>
      <c r="L17" s="42"/>
      <c r="S17" s="32"/>
      <c r="T17" s="32"/>
      <c r="U17" s="32"/>
      <c r="V17" s="32"/>
      <c r="W17" s="32"/>
      <c r="X17" s="32"/>
      <c r="Y17" s="32"/>
      <c r="Z17" s="32"/>
      <c r="AA17" s="32"/>
      <c r="AB17" s="32"/>
      <c r="AC17" s="32"/>
      <c r="AD17" s="32"/>
      <c r="AE17" s="32"/>
    </row>
    <row r="18" spans="1:31" s="2" customFormat="1" ht="18" customHeight="1">
      <c r="A18" s="32"/>
      <c r="B18" s="33"/>
      <c r="C18" s="32"/>
      <c r="D18" s="32"/>
      <c r="E18" s="257" t="str">
        <f>'Rekapitulace stavby'!E14</f>
        <v>Vyplň údaj</v>
      </c>
      <c r="F18" s="223"/>
      <c r="G18" s="223"/>
      <c r="H18" s="223"/>
      <c r="I18" s="27" t="s">
        <v>28</v>
      </c>
      <c r="J18" s="28" t="str">
        <f>'Rekapitulace stavby'!AN14</f>
        <v>Vyplň údaj</v>
      </c>
      <c r="K18" s="32"/>
      <c r="L18" s="42"/>
      <c r="S18" s="32"/>
      <c r="T18" s="32"/>
      <c r="U18" s="32"/>
      <c r="V18" s="32"/>
      <c r="W18" s="32"/>
      <c r="X18" s="32"/>
      <c r="Y18" s="32"/>
      <c r="Z18" s="32"/>
      <c r="AA18" s="32"/>
      <c r="AB18" s="32"/>
      <c r="AC18" s="32"/>
      <c r="AD18" s="32"/>
      <c r="AE18" s="32"/>
    </row>
    <row r="19" spans="1:31" s="2" customFormat="1" ht="6.9" customHeight="1">
      <c r="A19" s="32"/>
      <c r="B19" s="33"/>
      <c r="C19" s="32"/>
      <c r="D19" s="32"/>
      <c r="E19" s="32"/>
      <c r="F19" s="32"/>
      <c r="G19" s="32"/>
      <c r="H19" s="32"/>
      <c r="I19" s="32"/>
      <c r="J19" s="32"/>
      <c r="K19" s="32"/>
      <c r="L19" s="42"/>
      <c r="S19" s="32"/>
      <c r="T19" s="32"/>
      <c r="U19" s="32"/>
      <c r="V19" s="32"/>
      <c r="W19" s="32"/>
      <c r="X19" s="32"/>
      <c r="Y19" s="32"/>
      <c r="Z19" s="32"/>
      <c r="AA19" s="32"/>
      <c r="AB19" s="32"/>
      <c r="AC19" s="32"/>
      <c r="AD19" s="32"/>
      <c r="AE19" s="32"/>
    </row>
    <row r="20" spans="1:31" s="2" customFormat="1" ht="12" customHeight="1">
      <c r="A20" s="32"/>
      <c r="B20" s="33"/>
      <c r="C20" s="32"/>
      <c r="D20" s="27" t="s">
        <v>32</v>
      </c>
      <c r="E20" s="32"/>
      <c r="F20" s="32"/>
      <c r="G20" s="32"/>
      <c r="H20" s="32"/>
      <c r="I20" s="27" t="s">
        <v>25</v>
      </c>
      <c r="J20" s="25" t="str">
        <f>IF('Rekapitulace stavby'!AN16="","",'Rekapitulace stavby'!AN16)</f>
        <v/>
      </c>
      <c r="K20" s="32"/>
      <c r="L20" s="42"/>
      <c r="S20" s="32"/>
      <c r="T20" s="32"/>
      <c r="U20" s="32"/>
      <c r="V20" s="32"/>
      <c r="W20" s="32"/>
      <c r="X20" s="32"/>
      <c r="Y20" s="32"/>
      <c r="Z20" s="32"/>
      <c r="AA20" s="32"/>
      <c r="AB20" s="32"/>
      <c r="AC20" s="32"/>
      <c r="AD20" s="32"/>
      <c r="AE20" s="32"/>
    </row>
    <row r="21" spans="1:31" s="2" customFormat="1" ht="18" customHeight="1">
      <c r="A21" s="32"/>
      <c r="B21" s="33"/>
      <c r="C21" s="32"/>
      <c r="D21" s="32"/>
      <c r="E21" s="25" t="str">
        <f>IF('Rekapitulace stavby'!E17="","",'Rekapitulace stavby'!E17)</f>
        <v xml:space="preserve"> </v>
      </c>
      <c r="F21" s="32"/>
      <c r="G21" s="32"/>
      <c r="H21" s="32"/>
      <c r="I21" s="27" t="s">
        <v>28</v>
      </c>
      <c r="J21" s="25" t="str">
        <f>IF('Rekapitulace stavby'!AN17="","",'Rekapitulace stavby'!AN17)</f>
        <v/>
      </c>
      <c r="K21" s="32"/>
      <c r="L21" s="42"/>
      <c r="S21" s="32"/>
      <c r="T21" s="32"/>
      <c r="U21" s="32"/>
      <c r="V21" s="32"/>
      <c r="W21" s="32"/>
      <c r="X21" s="32"/>
      <c r="Y21" s="32"/>
      <c r="Z21" s="32"/>
      <c r="AA21" s="32"/>
      <c r="AB21" s="32"/>
      <c r="AC21" s="32"/>
      <c r="AD21" s="32"/>
      <c r="AE21" s="32"/>
    </row>
    <row r="22" spans="1:31" s="2" customFormat="1" ht="6.9" customHeight="1">
      <c r="A22" s="32"/>
      <c r="B22" s="33"/>
      <c r="C22" s="32"/>
      <c r="D22" s="32"/>
      <c r="E22" s="32"/>
      <c r="F22" s="32"/>
      <c r="G22" s="32"/>
      <c r="H22" s="32"/>
      <c r="I22" s="32"/>
      <c r="J22" s="32"/>
      <c r="K22" s="32"/>
      <c r="L22" s="42"/>
      <c r="S22" s="32"/>
      <c r="T22" s="32"/>
      <c r="U22" s="32"/>
      <c r="V22" s="32"/>
      <c r="W22" s="32"/>
      <c r="X22" s="32"/>
      <c r="Y22" s="32"/>
      <c r="Z22" s="32"/>
      <c r="AA22" s="32"/>
      <c r="AB22" s="32"/>
      <c r="AC22" s="32"/>
      <c r="AD22" s="32"/>
      <c r="AE22" s="32"/>
    </row>
    <row r="23" spans="1:31" s="2" customFormat="1" ht="12" customHeight="1">
      <c r="A23" s="32"/>
      <c r="B23" s="33"/>
      <c r="C23" s="32"/>
      <c r="D23" s="27" t="s">
        <v>35</v>
      </c>
      <c r="E23" s="32"/>
      <c r="F23" s="32"/>
      <c r="G23" s="32"/>
      <c r="H23" s="32"/>
      <c r="I23" s="27" t="s">
        <v>25</v>
      </c>
      <c r="J23" s="25" t="str">
        <f>IF('Rekapitulace stavby'!AN19="","",'Rekapitulace stavby'!AN19)</f>
        <v/>
      </c>
      <c r="K23" s="32"/>
      <c r="L23" s="42"/>
      <c r="S23" s="32"/>
      <c r="T23" s="32"/>
      <c r="U23" s="32"/>
      <c r="V23" s="32"/>
      <c r="W23" s="32"/>
      <c r="X23" s="32"/>
      <c r="Y23" s="32"/>
      <c r="Z23" s="32"/>
      <c r="AA23" s="32"/>
      <c r="AB23" s="32"/>
      <c r="AC23" s="32"/>
      <c r="AD23" s="32"/>
      <c r="AE23" s="32"/>
    </row>
    <row r="24" spans="1:31" s="2" customFormat="1" ht="18" customHeight="1">
      <c r="A24" s="32"/>
      <c r="B24" s="33"/>
      <c r="C24" s="32"/>
      <c r="D24" s="32"/>
      <c r="E24" s="25" t="str">
        <f>IF('Rekapitulace stavby'!E20="","",'Rekapitulace stavby'!E20)</f>
        <v xml:space="preserve"> </v>
      </c>
      <c r="F24" s="32"/>
      <c r="G24" s="32"/>
      <c r="H24" s="32"/>
      <c r="I24" s="27" t="s">
        <v>28</v>
      </c>
      <c r="J24" s="25" t="str">
        <f>IF('Rekapitulace stavby'!AN20="","",'Rekapitulace stavby'!AN20)</f>
        <v/>
      </c>
      <c r="K24" s="32"/>
      <c r="L24" s="42"/>
      <c r="S24" s="32"/>
      <c r="T24" s="32"/>
      <c r="U24" s="32"/>
      <c r="V24" s="32"/>
      <c r="W24" s="32"/>
      <c r="X24" s="32"/>
      <c r="Y24" s="32"/>
      <c r="Z24" s="32"/>
      <c r="AA24" s="32"/>
      <c r="AB24" s="32"/>
      <c r="AC24" s="32"/>
      <c r="AD24" s="32"/>
      <c r="AE24" s="32"/>
    </row>
    <row r="25" spans="1:31" s="2" customFormat="1" ht="6.9" customHeight="1">
      <c r="A25" s="32"/>
      <c r="B25" s="33"/>
      <c r="C25" s="32"/>
      <c r="D25" s="32"/>
      <c r="E25" s="32"/>
      <c r="F25" s="32"/>
      <c r="G25" s="32"/>
      <c r="H25" s="32"/>
      <c r="I25" s="32"/>
      <c r="J25" s="32"/>
      <c r="K25" s="32"/>
      <c r="L25" s="42"/>
      <c r="S25" s="32"/>
      <c r="T25" s="32"/>
      <c r="U25" s="32"/>
      <c r="V25" s="32"/>
      <c r="W25" s="32"/>
      <c r="X25" s="32"/>
      <c r="Y25" s="32"/>
      <c r="Z25" s="32"/>
      <c r="AA25" s="32"/>
      <c r="AB25" s="32"/>
      <c r="AC25" s="32"/>
      <c r="AD25" s="32"/>
      <c r="AE25" s="32"/>
    </row>
    <row r="26" spans="1:31" s="2" customFormat="1" ht="12" customHeight="1">
      <c r="A26" s="32"/>
      <c r="B26" s="33"/>
      <c r="C26" s="32"/>
      <c r="D26" s="27" t="s">
        <v>36</v>
      </c>
      <c r="E26" s="32"/>
      <c r="F26" s="32"/>
      <c r="G26" s="32"/>
      <c r="H26" s="32"/>
      <c r="I26" s="32"/>
      <c r="J26" s="32"/>
      <c r="K26" s="32"/>
      <c r="L26" s="42"/>
      <c r="S26" s="32"/>
      <c r="T26" s="32"/>
      <c r="U26" s="32"/>
      <c r="V26" s="32"/>
      <c r="W26" s="32"/>
      <c r="X26" s="32"/>
      <c r="Y26" s="32"/>
      <c r="Z26" s="32"/>
      <c r="AA26" s="32"/>
      <c r="AB26" s="32"/>
      <c r="AC26" s="32"/>
      <c r="AD26" s="32"/>
      <c r="AE26" s="32"/>
    </row>
    <row r="27" spans="1:31" s="8" customFormat="1" ht="16.5" customHeight="1">
      <c r="A27" s="99"/>
      <c r="B27" s="100"/>
      <c r="C27" s="99"/>
      <c r="D27" s="99"/>
      <c r="E27" s="227" t="s">
        <v>1</v>
      </c>
      <c r="F27" s="227"/>
      <c r="G27" s="227"/>
      <c r="H27" s="227"/>
      <c r="I27" s="99"/>
      <c r="J27" s="99"/>
      <c r="K27" s="99"/>
      <c r="L27" s="101"/>
      <c r="S27" s="99"/>
      <c r="T27" s="99"/>
      <c r="U27" s="99"/>
      <c r="V27" s="99"/>
      <c r="W27" s="99"/>
      <c r="X27" s="99"/>
      <c r="Y27" s="99"/>
      <c r="Z27" s="99"/>
      <c r="AA27" s="99"/>
      <c r="AB27" s="99"/>
      <c r="AC27" s="99"/>
      <c r="AD27" s="99"/>
      <c r="AE27" s="99"/>
    </row>
    <row r="28" spans="1:31" s="2" customFormat="1" ht="6.9" customHeight="1">
      <c r="A28" s="32"/>
      <c r="B28" s="33"/>
      <c r="C28" s="32"/>
      <c r="D28" s="32"/>
      <c r="E28" s="32"/>
      <c r="F28" s="32"/>
      <c r="G28" s="32"/>
      <c r="H28" s="32"/>
      <c r="I28" s="32"/>
      <c r="J28" s="32"/>
      <c r="K28" s="32"/>
      <c r="L28" s="42"/>
      <c r="S28" s="32"/>
      <c r="T28" s="32"/>
      <c r="U28" s="32"/>
      <c r="V28" s="32"/>
      <c r="W28" s="32"/>
      <c r="X28" s="32"/>
      <c r="Y28" s="32"/>
      <c r="Z28" s="32"/>
      <c r="AA28" s="32"/>
      <c r="AB28" s="32"/>
      <c r="AC28" s="32"/>
      <c r="AD28" s="32"/>
      <c r="AE28" s="32"/>
    </row>
    <row r="29" spans="1:31" s="2" customFormat="1" ht="6.9" customHeight="1">
      <c r="A29" s="32"/>
      <c r="B29" s="33"/>
      <c r="C29" s="32"/>
      <c r="D29" s="66"/>
      <c r="E29" s="66"/>
      <c r="F29" s="66"/>
      <c r="G29" s="66"/>
      <c r="H29" s="66"/>
      <c r="I29" s="66"/>
      <c r="J29" s="66"/>
      <c r="K29" s="66"/>
      <c r="L29" s="42"/>
      <c r="S29" s="32"/>
      <c r="T29" s="32"/>
      <c r="U29" s="32"/>
      <c r="V29" s="32"/>
      <c r="W29" s="32"/>
      <c r="X29" s="32"/>
      <c r="Y29" s="32"/>
      <c r="Z29" s="32"/>
      <c r="AA29" s="32"/>
      <c r="AB29" s="32"/>
      <c r="AC29" s="32"/>
      <c r="AD29" s="32"/>
      <c r="AE29" s="32"/>
    </row>
    <row r="30" spans="1:31" s="2" customFormat="1" ht="25.35" customHeight="1">
      <c r="A30" s="32"/>
      <c r="B30" s="33"/>
      <c r="C30" s="32"/>
      <c r="D30" s="102" t="s">
        <v>37</v>
      </c>
      <c r="E30" s="32"/>
      <c r="F30" s="32"/>
      <c r="G30" s="32"/>
      <c r="H30" s="32"/>
      <c r="I30" s="32"/>
      <c r="J30" s="71">
        <f>ROUND(J119, 2)</f>
        <v>0</v>
      </c>
      <c r="K30" s="32"/>
      <c r="L30" s="42"/>
      <c r="S30" s="32"/>
      <c r="T30" s="32"/>
      <c r="U30" s="32"/>
      <c r="V30" s="32"/>
      <c r="W30" s="32"/>
      <c r="X30" s="32"/>
      <c r="Y30" s="32"/>
      <c r="Z30" s="32"/>
      <c r="AA30" s="32"/>
      <c r="AB30" s="32"/>
      <c r="AC30" s="32"/>
      <c r="AD30" s="32"/>
      <c r="AE30" s="32"/>
    </row>
    <row r="31" spans="1:31" s="2" customFormat="1" ht="6.9"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14.4" customHeight="1">
      <c r="A32" s="32"/>
      <c r="B32" s="33"/>
      <c r="C32" s="32"/>
      <c r="D32" s="32"/>
      <c r="E32" s="32"/>
      <c r="F32" s="36" t="s">
        <v>39</v>
      </c>
      <c r="G32" s="32"/>
      <c r="H32" s="32"/>
      <c r="I32" s="36" t="s">
        <v>38</v>
      </c>
      <c r="J32" s="36" t="s">
        <v>40</v>
      </c>
      <c r="K32" s="32"/>
      <c r="L32" s="42"/>
      <c r="S32" s="32"/>
      <c r="T32" s="32"/>
      <c r="U32" s="32"/>
      <c r="V32" s="32"/>
      <c r="W32" s="32"/>
      <c r="X32" s="32"/>
      <c r="Y32" s="32"/>
      <c r="Z32" s="32"/>
      <c r="AA32" s="32"/>
      <c r="AB32" s="32"/>
      <c r="AC32" s="32"/>
      <c r="AD32" s="32"/>
      <c r="AE32" s="32"/>
    </row>
    <row r="33" spans="1:31" s="2" customFormat="1" ht="14.4" customHeight="1">
      <c r="A33" s="32"/>
      <c r="B33" s="33"/>
      <c r="C33" s="32"/>
      <c r="D33" s="103" t="s">
        <v>41</v>
      </c>
      <c r="E33" s="27" t="s">
        <v>42</v>
      </c>
      <c r="F33" s="104">
        <f>ROUND((SUM(BE119:BE401)),  2)</f>
        <v>0</v>
      </c>
      <c r="G33" s="32"/>
      <c r="H33" s="32"/>
      <c r="I33" s="105">
        <v>0.21</v>
      </c>
      <c r="J33" s="104">
        <f>ROUND(((SUM(BE119:BE401))*I33),  2)</f>
        <v>0</v>
      </c>
      <c r="K33" s="32"/>
      <c r="L33" s="42"/>
      <c r="S33" s="32"/>
      <c r="T33" s="32"/>
      <c r="U33" s="32"/>
      <c r="V33" s="32"/>
      <c r="W33" s="32"/>
      <c r="X33" s="32"/>
      <c r="Y33" s="32"/>
      <c r="Z33" s="32"/>
      <c r="AA33" s="32"/>
      <c r="AB33" s="32"/>
      <c r="AC33" s="32"/>
      <c r="AD33" s="32"/>
      <c r="AE33" s="32"/>
    </row>
    <row r="34" spans="1:31" s="2" customFormat="1" ht="14.4" customHeight="1">
      <c r="A34" s="32"/>
      <c r="B34" s="33"/>
      <c r="C34" s="32"/>
      <c r="D34" s="32"/>
      <c r="E34" s="27" t="s">
        <v>43</v>
      </c>
      <c r="F34" s="104">
        <f>ROUND((SUM(BF119:BF401)),  2)</f>
        <v>0</v>
      </c>
      <c r="G34" s="32"/>
      <c r="H34" s="32"/>
      <c r="I34" s="105">
        <v>0.12</v>
      </c>
      <c r="J34" s="104">
        <f>ROUND(((SUM(BF119:BF401))*I34),  2)</f>
        <v>0</v>
      </c>
      <c r="K34" s="32"/>
      <c r="L34" s="42"/>
      <c r="S34" s="32"/>
      <c r="T34" s="32"/>
      <c r="U34" s="32"/>
      <c r="V34" s="32"/>
      <c r="W34" s="32"/>
      <c r="X34" s="32"/>
      <c r="Y34" s="32"/>
      <c r="Z34" s="32"/>
      <c r="AA34" s="32"/>
      <c r="AB34" s="32"/>
      <c r="AC34" s="32"/>
      <c r="AD34" s="32"/>
      <c r="AE34" s="32"/>
    </row>
    <row r="35" spans="1:31" s="2" customFormat="1" ht="14.4" hidden="1" customHeight="1">
      <c r="A35" s="32"/>
      <c r="B35" s="33"/>
      <c r="C35" s="32"/>
      <c r="D35" s="32"/>
      <c r="E35" s="27" t="s">
        <v>44</v>
      </c>
      <c r="F35" s="104">
        <f>ROUND((SUM(BG119:BG401)),  2)</f>
        <v>0</v>
      </c>
      <c r="G35" s="32"/>
      <c r="H35" s="32"/>
      <c r="I35" s="105">
        <v>0.21</v>
      </c>
      <c r="J35" s="104">
        <f>0</f>
        <v>0</v>
      </c>
      <c r="K35" s="32"/>
      <c r="L35" s="42"/>
      <c r="S35" s="32"/>
      <c r="T35" s="32"/>
      <c r="U35" s="32"/>
      <c r="V35" s="32"/>
      <c r="W35" s="32"/>
      <c r="X35" s="32"/>
      <c r="Y35" s="32"/>
      <c r="Z35" s="32"/>
      <c r="AA35" s="32"/>
      <c r="AB35" s="32"/>
      <c r="AC35" s="32"/>
      <c r="AD35" s="32"/>
      <c r="AE35" s="32"/>
    </row>
    <row r="36" spans="1:31" s="2" customFormat="1" ht="14.4" hidden="1" customHeight="1">
      <c r="A36" s="32"/>
      <c r="B36" s="33"/>
      <c r="C36" s="32"/>
      <c r="D36" s="32"/>
      <c r="E36" s="27" t="s">
        <v>45</v>
      </c>
      <c r="F36" s="104">
        <f>ROUND((SUM(BH119:BH401)),  2)</f>
        <v>0</v>
      </c>
      <c r="G36" s="32"/>
      <c r="H36" s="32"/>
      <c r="I36" s="105">
        <v>0.12</v>
      </c>
      <c r="J36" s="104">
        <f>0</f>
        <v>0</v>
      </c>
      <c r="K36" s="32"/>
      <c r="L36" s="42"/>
      <c r="S36" s="32"/>
      <c r="T36" s="32"/>
      <c r="U36" s="32"/>
      <c r="V36" s="32"/>
      <c r="W36" s="32"/>
      <c r="X36" s="32"/>
      <c r="Y36" s="32"/>
      <c r="Z36" s="32"/>
      <c r="AA36" s="32"/>
      <c r="AB36" s="32"/>
      <c r="AC36" s="32"/>
      <c r="AD36" s="32"/>
      <c r="AE36" s="32"/>
    </row>
    <row r="37" spans="1:31" s="2" customFormat="1" ht="14.4" hidden="1" customHeight="1">
      <c r="A37" s="32"/>
      <c r="B37" s="33"/>
      <c r="C37" s="32"/>
      <c r="D37" s="32"/>
      <c r="E37" s="27" t="s">
        <v>46</v>
      </c>
      <c r="F37" s="104">
        <f>ROUND((SUM(BI119:BI401)),  2)</f>
        <v>0</v>
      </c>
      <c r="G37" s="32"/>
      <c r="H37" s="32"/>
      <c r="I37" s="105">
        <v>0</v>
      </c>
      <c r="J37" s="104">
        <f>0</f>
        <v>0</v>
      </c>
      <c r="K37" s="32"/>
      <c r="L37" s="42"/>
      <c r="S37" s="32"/>
      <c r="T37" s="32"/>
      <c r="U37" s="32"/>
      <c r="V37" s="32"/>
      <c r="W37" s="32"/>
      <c r="X37" s="32"/>
      <c r="Y37" s="32"/>
      <c r="Z37" s="32"/>
      <c r="AA37" s="32"/>
      <c r="AB37" s="32"/>
      <c r="AC37" s="32"/>
      <c r="AD37" s="32"/>
      <c r="AE37" s="32"/>
    </row>
    <row r="38" spans="1:31" s="2" customFormat="1" ht="6.9" customHeight="1">
      <c r="A38" s="32"/>
      <c r="B38" s="33"/>
      <c r="C38" s="32"/>
      <c r="D38" s="32"/>
      <c r="E38" s="32"/>
      <c r="F38" s="32"/>
      <c r="G38" s="32"/>
      <c r="H38" s="32"/>
      <c r="I38" s="32"/>
      <c r="J38" s="32"/>
      <c r="K38" s="32"/>
      <c r="L38" s="42"/>
      <c r="S38" s="32"/>
      <c r="T38" s="32"/>
      <c r="U38" s="32"/>
      <c r="V38" s="32"/>
      <c r="W38" s="32"/>
      <c r="X38" s="32"/>
      <c r="Y38" s="32"/>
      <c r="Z38" s="32"/>
      <c r="AA38" s="32"/>
      <c r="AB38" s="32"/>
      <c r="AC38" s="32"/>
      <c r="AD38" s="32"/>
      <c r="AE38" s="32"/>
    </row>
    <row r="39" spans="1:31" s="2" customFormat="1" ht="25.35" customHeight="1">
      <c r="A39" s="32"/>
      <c r="B39" s="33"/>
      <c r="C39" s="106"/>
      <c r="D39" s="107" t="s">
        <v>47</v>
      </c>
      <c r="E39" s="60"/>
      <c r="F39" s="60"/>
      <c r="G39" s="108" t="s">
        <v>48</v>
      </c>
      <c r="H39" s="109" t="s">
        <v>49</v>
      </c>
      <c r="I39" s="60"/>
      <c r="J39" s="110">
        <f>SUM(J30:J37)</f>
        <v>0</v>
      </c>
      <c r="K39" s="111"/>
      <c r="L39" s="42"/>
      <c r="S39" s="32"/>
      <c r="T39" s="32"/>
      <c r="U39" s="32"/>
      <c r="V39" s="32"/>
      <c r="W39" s="32"/>
      <c r="X39" s="32"/>
      <c r="Y39" s="32"/>
      <c r="Z39" s="32"/>
      <c r="AA39" s="32"/>
      <c r="AB39" s="32"/>
      <c r="AC39" s="32"/>
      <c r="AD39" s="32"/>
      <c r="AE39" s="32"/>
    </row>
    <row r="40" spans="1:31" s="2" customFormat="1" ht="14.4"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42"/>
      <c r="D50" s="43" t="s">
        <v>50</v>
      </c>
      <c r="E50" s="44"/>
      <c r="F50" s="44"/>
      <c r="G50" s="43" t="s">
        <v>51</v>
      </c>
      <c r="H50" s="44"/>
      <c r="I50" s="44"/>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32"/>
      <c r="B61" s="33"/>
      <c r="C61" s="32"/>
      <c r="D61" s="45" t="s">
        <v>52</v>
      </c>
      <c r="E61" s="35"/>
      <c r="F61" s="112" t="s">
        <v>53</v>
      </c>
      <c r="G61" s="45" t="s">
        <v>52</v>
      </c>
      <c r="H61" s="35"/>
      <c r="I61" s="35"/>
      <c r="J61" s="113" t="s">
        <v>53</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3.2">
      <c r="A65" s="32"/>
      <c r="B65" s="33"/>
      <c r="C65" s="32"/>
      <c r="D65" s="43" t="s">
        <v>54</v>
      </c>
      <c r="E65" s="46"/>
      <c r="F65" s="46"/>
      <c r="G65" s="43" t="s">
        <v>55</v>
      </c>
      <c r="H65" s="46"/>
      <c r="I65" s="46"/>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32"/>
      <c r="B76" s="33"/>
      <c r="C76" s="32"/>
      <c r="D76" s="45" t="s">
        <v>52</v>
      </c>
      <c r="E76" s="35"/>
      <c r="F76" s="112" t="s">
        <v>53</v>
      </c>
      <c r="G76" s="45" t="s">
        <v>52</v>
      </c>
      <c r="H76" s="35"/>
      <c r="I76" s="35"/>
      <c r="J76" s="113" t="s">
        <v>53</v>
      </c>
      <c r="K76" s="35"/>
      <c r="L76" s="42"/>
      <c r="S76" s="32"/>
      <c r="T76" s="32"/>
      <c r="U76" s="32"/>
      <c r="V76" s="32"/>
      <c r="W76" s="32"/>
      <c r="X76" s="32"/>
      <c r="Y76" s="32"/>
      <c r="Z76" s="32"/>
      <c r="AA76" s="32"/>
      <c r="AB76" s="32"/>
      <c r="AC76" s="32"/>
      <c r="AD76" s="32"/>
      <c r="AE76" s="32"/>
    </row>
    <row r="77" spans="1:31" s="2" customFormat="1" ht="14.4"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47" s="2" customFormat="1" ht="6.9"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47" s="2" customFormat="1" ht="24.9" customHeight="1">
      <c r="A82" s="32"/>
      <c r="B82" s="33"/>
      <c r="C82" s="21" t="s">
        <v>108</v>
      </c>
      <c r="D82" s="32"/>
      <c r="E82" s="32"/>
      <c r="F82" s="32"/>
      <c r="G82" s="32"/>
      <c r="H82" s="32"/>
      <c r="I82" s="32"/>
      <c r="J82" s="32"/>
      <c r="K82" s="32"/>
      <c r="L82" s="42"/>
      <c r="S82" s="32"/>
      <c r="T82" s="32"/>
      <c r="U82" s="32"/>
      <c r="V82" s="32"/>
      <c r="W82" s="32"/>
      <c r="X82" s="32"/>
      <c r="Y82" s="32"/>
      <c r="Z82" s="32"/>
      <c r="AA82" s="32"/>
      <c r="AB82" s="32"/>
      <c r="AC82" s="32"/>
      <c r="AD82" s="32"/>
      <c r="AE82" s="32"/>
    </row>
    <row r="83" spans="1:47" s="2" customFormat="1" ht="6.9"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55" t="str">
        <f>E7</f>
        <v>Oprava výhybek ve výhybně Polanka nad Odrou</v>
      </c>
      <c r="F85" s="256"/>
      <c r="G85" s="256"/>
      <c r="H85" s="256"/>
      <c r="I85" s="32"/>
      <c r="J85" s="32"/>
      <c r="K85" s="32"/>
      <c r="L85" s="42"/>
      <c r="S85" s="32"/>
      <c r="T85" s="32"/>
      <c r="U85" s="32"/>
      <c r="V85" s="32"/>
      <c r="W85" s="32"/>
      <c r="X85" s="32"/>
      <c r="Y85" s="32"/>
      <c r="Z85" s="32"/>
      <c r="AA85" s="32"/>
      <c r="AB85" s="32"/>
      <c r="AC85" s="32"/>
      <c r="AD85" s="32"/>
      <c r="AE85" s="32"/>
    </row>
    <row r="86" spans="1:47" s="2" customFormat="1" ht="12" customHeight="1">
      <c r="A86" s="32"/>
      <c r="B86" s="33"/>
      <c r="C86" s="27" t="s">
        <v>106</v>
      </c>
      <c r="D86" s="32"/>
      <c r="E86" s="32"/>
      <c r="F86" s="32"/>
      <c r="G86" s="32"/>
      <c r="H86" s="32"/>
      <c r="I86" s="32"/>
      <c r="J86" s="32"/>
      <c r="K86" s="32"/>
      <c r="L86" s="42"/>
      <c r="S86" s="32"/>
      <c r="T86" s="32"/>
      <c r="U86" s="32"/>
      <c r="V86" s="32"/>
      <c r="W86" s="32"/>
      <c r="X86" s="32"/>
      <c r="Y86" s="32"/>
      <c r="Z86" s="32"/>
      <c r="AA86" s="32"/>
      <c r="AB86" s="32"/>
      <c r="AC86" s="32"/>
      <c r="AD86" s="32"/>
      <c r="AE86" s="32"/>
    </row>
    <row r="87" spans="1:47" s="2" customFormat="1" ht="16.5" customHeight="1">
      <c r="A87" s="32"/>
      <c r="B87" s="33"/>
      <c r="C87" s="32"/>
      <c r="D87" s="32"/>
      <c r="E87" s="245" t="str">
        <f>E9</f>
        <v xml:space="preserve">SO 01 - Oprava výhybek č. 26, 28, 29 ve výhybně Polanka nad Odrou - ST </v>
      </c>
      <c r="F87" s="254"/>
      <c r="G87" s="254"/>
      <c r="H87" s="254"/>
      <c r="I87" s="32"/>
      <c r="J87" s="32"/>
      <c r="K87" s="32"/>
      <c r="L87" s="42"/>
      <c r="S87" s="32"/>
      <c r="T87" s="32"/>
      <c r="U87" s="32"/>
      <c r="V87" s="32"/>
      <c r="W87" s="32"/>
      <c r="X87" s="32"/>
      <c r="Y87" s="32"/>
      <c r="Z87" s="32"/>
      <c r="AA87" s="32"/>
      <c r="AB87" s="32"/>
      <c r="AC87" s="32"/>
      <c r="AD87" s="32"/>
      <c r="AE87" s="32"/>
    </row>
    <row r="88" spans="1:47" s="2" customFormat="1" ht="6.9" customHeight="1">
      <c r="A88" s="32"/>
      <c r="B88" s="33"/>
      <c r="C88" s="32"/>
      <c r="D88" s="32"/>
      <c r="E88" s="32"/>
      <c r="F88" s="32"/>
      <c r="G88" s="32"/>
      <c r="H88" s="32"/>
      <c r="I88" s="32"/>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PS Svinov</v>
      </c>
      <c r="G89" s="32"/>
      <c r="H89" s="32"/>
      <c r="I89" s="27" t="s">
        <v>22</v>
      </c>
      <c r="J89" s="55" t="str">
        <f>IF(J12="","",J12)</f>
        <v>13. 2. 2024</v>
      </c>
      <c r="K89" s="32"/>
      <c r="L89" s="42"/>
      <c r="S89" s="32"/>
      <c r="T89" s="32"/>
      <c r="U89" s="32"/>
      <c r="V89" s="32"/>
      <c r="W89" s="32"/>
      <c r="X89" s="32"/>
      <c r="Y89" s="32"/>
      <c r="Z89" s="32"/>
      <c r="AA89" s="32"/>
      <c r="AB89" s="32"/>
      <c r="AC89" s="32"/>
      <c r="AD89" s="32"/>
      <c r="AE89" s="32"/>
    </row>
    <row r="90" spans="1:47" s="2" customFormat="1" ht="6.9"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47" s="2" customFormat="1" ht="15.15" customHeight="1">
      <c r="A91" s="32"/>
      <c r="B91" s="33"/>
      <c r="C91" s="27" t="s">
        <v>24</v>
      </c>
      <c r="D91" s="32"/>
      <c r="E91" s="32"/>
      <c r="F91" s="25" t="str">
        <f>E15</f>
        <v>Správa železnic, státní organizace, OŘ Ostrava</v>
      </c>
      <c r="G91" s="32"/>
      <c r="H91" s="32"/>
      <c r="I91" s="27" t="s">
        <v>32</v>
      </c>
      <c r="J91" s="30" t="str">
        <f>E21</f>
        <v xml:space="preserve"> </v>
      </c>
      <c r="K91" s="32"/>
      <c r="L91" s="42"/>
      <c r="S91" s="32"/>
      <c r="T91" s="32"/>
      <c r="U91" s="32"/>
      <c r="V91" s="32"/>
      <c r="W91" s="32"/>
      <c r="X91" s="32"/>
      <c r="Y91" s="32"/>
      <c r="Z91" s="32"/>
      <c r="AA91" s="32"/>
      <c r="AB91" s="32"/>
      <c r="AC91" s="32"/>
      <c r="AD91" s="32"/>
      <c r="AE91" s="32"/>
    </row>
    <row r="92" spans="1:47" s="2" customFormat="1" ht="15.15" customHeight="1">
      <c r="A92" s="32"/>
      <c r="B92" s="33"/>
      <c r="C92" s="27" t="s">
        <v>30</v>
      </c>
      <c r="D92" s="32"/>
      <c r="E92" s="32"/>
      <c r="F92" s="25" t="str">
        <f>IF(E18="","",E18)</f>
        <v>Vyplň údaj</v>
      </c>
      <c r="G92" s="32"/>
      <c r="H92" s="32"/>
      <c r="I92" s="27" t="s">
        <v>35</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32"/>
      <c r="J93" s="32"/>
      <c r="K93" s="32"/>
      <c r="L93" s="42"/>
      <c r="S93" s="32"/>
      <c r="T93" s="32"/>
      <c r="U93" s="32"/>
      <c r="V93" s="32"/>
      <c r="W93" s="32"/>
      <c r="X93" s="32"/>
      <c r="Y93" s="32"/>
      <c r="Z93" s="32"/>
      <c r="AA93" s="32"/>
      <c r="AB93" s="32"/>
      <c r="AC93" s="32"/>
      <c r="AD93" s="32"/>
      <c r="AE93" s="32"/>
    </row>
    <row r="94" spans="1:47" s="2" customFormat="1" ht="29.25" customHeight="1">
      <c r="A94" s="32"/>
      <c r="B94" s="33"/>
      <c r="C94" s="114" t="s">
        <v>109</v>
      </c>
      <c r="D94" s="106"/>
      <c r="E94" s="106"/>
      <c r="F94" s="106"/>
      <c r="G94" s="106"/>
      <c r="H94" s="106"/>
      <c r="I94" s="106"/>
      <c r="J94" s="115" t="s">
        <v>110</v>
      </c>
      <c r="K94" s="106"/>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47" s="2" customFormat="1" ht="22.8" customHeight="1">
      <c r="A96" s="32"/>
      <c r="B96" s="33"/>
      <c r="C96" s="116" t="s">
        <v>111</v>
      </c>
      <c r="D96" s="32"/>
      <c r="E96" s="32"/>
      <c r="F96" s="32"/>
      <c r="G96" s="32"/>
      <c r="H96" s="32"/>
      <c r="I96" s="32"/>
      <c r="J96" s="71">
        <f>J119</f>
        <v>0</v>
      </c>
      <c r="K96" s="32"/>
      <c r="L96" s="42"/>
      <c r="S96" s="32"/>
      <c r="T96" s="32"/>
      <c r="U96" s="32"/>
      <c r="V96" s="32"/>
      <c r="W96" s="32"/>
      <c r="X96" s="32"/>
      <c r="Y96" s="32"/>
      <c r="Z96" s="32"/>
      <c r="AA96" s="32"/>
      <c r="AB96" s="32"/>
      <c r="AC96" s="32"/>
      <c r="AD96" s="32"/>
      <c r="AE96" s="32"/>
      <c r="AU96" s="17" t="s">
        <v>112</v>
      </c>
    </row>
    <row r="97" spans="1:31" s="9" customFormat="1" ht="24.9" customHeight="1">
      <c r="B97" s="117"/>
      <c r="D97" s="118" t="s">
        <v>113</v>
      </c>
      <c r="E97" s="119"/>
      <c r="F97" s="119"/>
      <c r="G97" s="119"/>
      <c r="H97" s="119"/>
      <c r="I97" s="119"/>
      <c r="J97" s="120">
        <f>J120</f>
        <v>0</v>
      </c>
      <c r="L97" s="117"/>
    </row>
    <row r="98" spans="1:31" s="10" customFormat="1" ht="19.95" customHeight="1">
      <c r="B98" s="121"/>
      <c r="D98" s="122" t="s">
        <v>114</v>
      </c>
      <c r="E98" s="123"/>
      <c r="F98" s="123"/>
      <c r="G98" s="123"/>
      <c r="H98" s="123"/>
      <c r="I98" s="123"/>
      <c r="J98" s="124">
        <f>J121</f>
        <v>0</v>
      </c>
      <c r="L98" s="121"/>
    </row>
    <row r="99" spans="1:31" s="9" customFormat="1" ht="24.9" customHeight="1">
      <c r="B99" s="117"/>
      <c r="D99" s="118" t="s">
        <v>115</v>
      </c>
      <c r="E99" s="119"/>
      <c r="F99" s="119"/>
      <c r="G99" s="119"/>
      <c r="H99" s="119"/>
      <c r="I99" s="119"/>
      <c r="J99" s="120">
        <f>J343</f>
        <v>0</v>
      </c>
      <c r="L99" s="117"/>
    </row>
    <row r="100" spans="1:31" s="2" customFormat="1" ht="21.75" customHeight="1">
      <c r="A100" s="32"/>
      <c r="B100" s="33"/>
      <c r="C100" s="32"/>
      <c r="D100" s="32"/>
      <c r="E100" s="32"/>
      <c r="F100" s="32"/>
      <c r="G100" s="32"/>
      <c r="H100" s="32"/>
      <c r="I100" s="32"/>
      <c r="J100" s="32"/>
      <c r="K100" s="32"/>
      <c r="L100" s="42"/>
      <c r="S100" s="32"/>
      <c r="T100" s="32"/>
      <c r="U100" s="32"/>
      <c r="V100" s="32"/>
      <c r="W100" s="32"/>
      <c r="X100" s="32"/>
      <c r="Y100" s="32"/>
      <c r="Z100" s="32"/>
      <c r="AA100" s="32"/>
      <c r="AB100" s="32"/>
      <c r="AC100" s="32"/>
      <c r="AD100" s="32"/>
      <c r="AE100" s="32"/>
    </row>
    <row r="101" spans="1:31" s="2" customFormat="1" ht="6.9" customHeight="1">
      <c r="A101" s="32"/>
      <c r="B101" s="47"/>
      <c r="C101" s="48"/>
      <c r="D101" s="48"/>
      <c r="E101" s="48"/>
      <c r="F101" s="48"/>
      <c r="G101" s="48"/>
      <c r="H101" s="48"/>
      <c r="I101" s="48"/>
      <c r="J101" s="48"/>
      <c r="K101" s="48"/>
      <c r="L101" s="42"/>
      <c r="S101" s="32"/>
      <c r="T101" s="32"/>
      <c r="U101" s="32"/>
      <c r="V101" s="32"/>
      <c r="W101" s="32"/>
      <c r="X101" s="32"/>
      <c r="Y101" s="32"/>
      <c r="Z101" s="32"/>
      <c r="AA101" s="32"/>
      <c r="AB101" s="32"/>
      <c r="AC101" s="32"/>
      <c r="AD101" s="32"/>
      <c r="AE101" s="32"/>
    </row>
    <row r="105" spans="1:31" s="2" customFormat="1" ht="6.9" customHeight="1">
      <c r="A105" s="32"/>
      <c r="B105" s="49"/>
      <c r="C105" s="50"/>
      <c r="D105" s="50"/>
      <c r="E105" s="50"/>
      <c r="F105" s="50"/>
      <c r="G105" s="50"/>
      <c r="H105" s="50"/>
      <c r="I105" s="50"/>
      <c r="J105" s="50"/>
      <c r="K105" s="50"/>
      <c r="L105" s="42"/>
      <c r="S105" s="32"/>
      <c r="T105" s="32"/>
      <c r="U105" s="32"/>
      <c r="V105" s="32"/>
      <c r="W105" s="32"/>
      <c r="X105" s="32"/>
      <c r="Y105" s="32"/>
      <c r="Z105" s="32"/>
      <c r="AA105" s="32"/>
      <c r="AB105" s="32"/>
      <c r="AC105" s="32"/>
      <c r="AD105" s="32"/>
      <c r="AE105" s="32"/>
    </row>
    <row r="106" spans="1:31" s="2" customFormat="1" ht="24.9" customHeight="1">
      <c r="A106" s="32"/>
      <c r="B106" s="33"/>
      <c r="C106" s="21" t="s">
        <v>116</v>
      </c>
      <c r="D106" s="32"/>
      <c r="E106" s="32"/>
      <c r="F106" s="32"/>
      <c r="G106" s="32"/>
      <c r="H106" s="32"/>
      <c r="I106" s="32"/>
      <c r="J106" s="32"/>
      <c r="K106" s="32"/>
      <c r="L106" s="42"/>
      <c r="S106" s="32"/>
      <c r="T106" s="32"/>
      <c r="U106" s="32"/>
      <c r="V106" s="32"/>
      <c r="W106" s="32"/>
      <c r="X106" s="32"/>
      <c r="Y106" s="32"/>
      <c r="Z106" s="32"/>
      <c r="AA106" s="32"/>
      <c r="AB106" s="32"/>
      <c r="AC106" s="32"/>
      <c r="AD106" s="32"/>
      <c r="AE106" s="32"/>
    </row>
    <row r="107" spans="1:31" s="2" customFormat="1" ht="6.9" customHeight="1">
      <c r="A107" s="32"/>
      <c r="B107" s="33"/>
      <c r="C107" s="32"/>
      <c r="D107" s="32"/>
      <c r="E107" s="32"/>
      <c r="F107" s="32"/>
      <c r="G107" s="32"/>
      <c r="H107" s="32"/>
      <c r="I107" s="32"/>
      <c r="J107" s="32"/>
      <c r="K107" s="32"/>
      <c r="L107" s="42"/>
      <c r="S107" s="32"/>
      <c r="T107" s="32"/>
      <c r="U107" s="32"/>
      <c r="V107" s="32"/>
      <c r="W107" s="32"/>
      <c r="X107" s="32"/>
      <c r="Y107" s="32"/>
      <c r="Z107" s="32"/>
      <c r="AA107" s="32"/>
      <c r="AB107" s="32"/>
      <c r="AC107" s="32"/>
      <c r="AD107" s="32"/>
      <c r="AE107" s="32"/>
    </row>
    <row r="108" spans="1:31" s="2" customFormat="1" ht="12" customHeight="1">
      <c r="A108" s="32"/>
      <c r="B108" s="33"/>
      <c r="C108" s="27" t="s">
        <v>16</v>
      </c>
      <c r="D108" s="32"/>
      <c r="E108" s="32"/>
      <c r="F108" s="32"/>
      <c r="G108" s="32"/>
      <c r="H108" s="32"/>
      <c r="I108" s="32"/>
      <c r="J108" s="32"/>
      <c r="K108" s="32"/>
      <c r="L108" s="42"/>
      <c r="S108" s="32"/>
      <c r="T108" s="32"/>
      <c r="U108" s="32"/>
      <c r="V108" s="32"/>
      <c r="W108" s="32"/>
      <c r="X108" s="32"/>
      <c r="Y108" s="32"/>
      <c r="Z108" s="32"/>
      <c r="AA108" s="32"/>
      <c r="AB108" s="32"/>
      <c r="AC108" s="32"/>
      <c r="AD108" s="32"/>
      <c r="AE108" s="32"/>
    </row>
    <row r="109" spans="1:31" s="2" customFormat="1" ht="16.5" customHeight="1">
      <c r="A109" s="32"/>
      <c r="B109" s="33"/>
      <c r="C109" s="32"/>
      <c r="D109" s="32"/>
      <c r="E109" s="255" t="str">
        <f>E7</f>
        <v>Oprava výhybek ve výhybně Polanka nad Odrou</v>
      </c>
      <c r="F109" s="256"/>
      <c r="G109" s="256"/>
      <c r="H109" s="256"/>
      <c r="I109" s="32"/>
      <c r="J109" s="32"/>
      <c r="K109" s="32"/>
      <c r="L109" s="42"/>
      <c r="S109" s="32"/>
      <c r="T109" s="32"/>
      <c r="U109" s="32"/>
      <c r="V109" s="32"/>
      <c r="W109" s="32"/>
      <c r="X109" s="32"/>
      <c r="Y109" s="32"/>
      <c r="Z109" s="32"/>
      <c r="AA109" s="32"/>
      <c r="AB109" s="32"/>
      <c r="AC109" s="32"/>
      <c r="AD109" s="32"/>
      <c r="AE109" s="32"/>
    </row>
    <row r="110" spans="1:31" s="2" customFormat="1" ht="12" customHeight="1">
      <c r="A110" s="32"/>
      <c r="B110" s="33"/>
      <c r="C110" s="27" t="s">
        <v>106</v>
      </c>
      <c r="D110" s="32"/>
      <c r="E110" s="32"/>
      <c r="F110" s="32"/>
      <c r="G110" s="32"/>
      <c r="H110" s="32"/>
      <c r="I110" s="32"/>
      <c r="J110" s="32"/>
      <c r="K110" s="32"/>
      <c r="L110" s="42"/>
      <c r="S110" s="32"/>
      <c r="T110" s="32"/>
      <c r="U110" s="32"/>
      <c r="V110" s="32"/>
      <c r="W110" s="32"/>
      <c r="X110" s="32"/>
      <c r="Y110" s="32"/>
      <c r="Z110" s="32"/>
      <c r="AA110" s="32"/>
      <c r="AB110" s="32"/>
      <c r="AC110" s="32"/>
      <c r="AD110" s="32"/>
      <c r="AE110" s="32"/>
    </row>
    <row r="111" spans="1:31" s="2" customFormat="1" ht="16.5" customHeight="1">
      <c r="A111" s="32"/>
      <c r="B111" s="33"/>
      <c r="C111" s="32"/>
      <c r="D111" s="32"/>
      <c r="E111" s="245" t="str">
        <f>E9</f>
        <v xml:space="preserve">SO 01 - Oprava výhybek č. 26, 28, 29 ve výhybně Polanka nad Odrou - ST </v>
      </c>
      <c r="F111" s="254"/>
      <c r="G111" s="254"/>
      <c r="H111" s="254"/>
      <c r="I111" s="32"/>
      <c r="J111" s="32"/>
      <c r="K111" s="32"/>
      <c r="L111" s="42"/>
      <c r="S111" s="32"/>
      <c r="T111" s="32"/>
      <c r="U111" s="32"/>
      <c r="V111" s="32"/>
      <c r="W111" s="32"/>
      <c r="X111" s="32"/>
      <c r="Y111" s="32"/>
      <c r="Z111" s="32"/>
      <c r="AA111" s="32"/>
      <c r="AB111" s="32"/>
      <c r="AC111" s="32"/>
      <c r="AD111" s="32"/>
      <c r="AE111" s="32"/>
    </row>
    <row r="112" spans="1:31" s="2" customFormat="1" ht="6.9" customHeight="1">
      <c r="A112" s="32"/>
      <c r="B112" s="33"/>
      <c r="C112" s="32"/>
      <c r="D112" s="32"/>
      <c r="E112" s="32"/>
      <c r="F112" s="32"/>
      <c r="G112" s="32"/>
      <c r="H112" s="32"/>
      <c r="I112" s="32"/>
      <c r="J112" s="32"/>
      <c r="K112" s="32"/>
      <c r="L112" s="42"/>
      <c r="S112" s="32"/>
      <c r="T112" s="32"/>
      <c r="U112" s="32"/>
      <c r="V112" s="32"/>
      <c r="W112" s="32"/>
      <c r="X112" s="32"/>
      <c r="Y112" s="32"/>
      <c r="Z112" s="32"/>
      <c r="AA112" s="32"/>
      <c r="AB112" s="32"/>
      <c r="AC112" s="32"/>
      <c r="AD112" s="32"/>
      <c r="AE112" s="32"/>
    </row>
    <row r="113" spans="1:65" s="2" customFormat="1" ht="12" customHeight="1">
      <c r="A113" s="32"/>
      <c r="B113" s="33"/>
      <c r="C113" s="27" t="s">
        <v>20</v>
      </c>
      <c r="D113" s="32"/>
      <c r="E113" s="32"/>
      <c r="F113" s="25" t="str">
        <f>F12</f>
        <v>PS Svinov</v>
      </c>
      <c r="G113" s="32"/>
      <c r="H113" s="32"/>
      <c r="I113" s="27" t="s">
        <v>22</v>
      </c>
      <c r="J113" s="55" t="str">
        <f>IF(J12="","",J12)</f>
        <v>13. 2. 2024</v>
      </c>
      <c r="K113" s="32"/>
      <c r="L113" s="42"/>
      <c r="S113" s="32"/>
      <c r="T113" s="32"/>
      <c r="U113" s="32"/>
      <c r="V113" s="32"/>
      <c r="W113" s="32"/>
      <c r="X113" s="32"/>
      <c r="Y113" s="32"/>
      <c r="Z113" s="32"/>
      <c r="AA113" s="32"/>
      <c r="AB113" s="32"/>
      <c r="AC113" s="32"/>
      <c r="AD113" s="32"/>
      <c r="AE113" s="32"/>
    </row>
    <row r="114" spans="1:65" s="2" customFormat="1" ht="6.9" customHeight="1">
      <c r="A114" s="32"/>
      <c r="B114" s="33"/>
      <c r="C114" s="32"/>
      <c r="D114" s="32"/>
      <c r="E114" s="32"/>
      <c r="F114" s="32"/>
      <c r="G114" s="32"/>
      <c r="H114" s="32"/>
      <c r="I114" s="32"/>
      <c r="J114" s="32"/>
      <c r="K114" s="32"/>
      <c r="L114" s="42"/>
      <c r="S114" s="32"/>
      <c r="T114" s="32"/>
      <c r="U114" s="32"/>
      <c r="V114" s="32"/>
      <c r="W114" s="32"/>
      <c r="X114" s="32"/>
      <c r="Y114" s="32"/>
      <c r="Z114" s="32"/>
      <c r="AA114" s="32"/>
      <c r="AB114" s="32"/>
      <c r="AC114" s="32"/>
      <c r="AD114" s="32"/>
      <c r="AE114" s="32"/>
    </row>
    <row r="115" spans="1:65" s="2" customFormat="1" ht="15.15" customHeight="1">
      <c r="A115" s="32"/>
      <c r="B115" s="33"/>
      <c r="C115" s="27" t="s">
        <v>24</v>
      </c>
      <c r="D115" s="32"/>
      <c r="E115" s="32"/>
      <c r="F115" s="25" t="str">
        <f>E15</f>
        <v>Správa železnic, státní organizace, OŘ Ostrava</v>
      </c>
      <c r="G115" s="32"/>
      <c r="H115" s="32"/>
      <c r="I115" s="27" t="s">
        <v>32</v>
      </c>
      <c r="J115" s="30" t="str">
        <f>E21</f>
        <v xml:space="preserve"> </v>
      </c>
      <c r="K115" s="32"/>
      <c r="L115" s="42"/>
      <c r="S115" s="32"/>
      <c r="T115" s="32"/>
      <c r="U115" s="32"/>
      <c r="V115" s="32"/>
      <c r="W115" s="32"/>
      <c r="X115" s="32"/>
      <c r="Y115" s="32"/>
      <c r="Z115" s="32"/>
      <c r="AA115" s="32"/>
      <c r="AB115" s="32"/>
      <c r="AC115" s="32"/>
      <c r="AD115" s="32"/>
      <c r="AE115" s="32"/>
    </row>
    <row r="116" spans="1:65" s="2" customFormat="1" ht="15.15" customHeight="1">
      <c r="A116" s="32"/>
      <c r="B116" s="33"/>
      <c r="C116" s="27" t="s">
        <v>30</v>
      </c>
      <c r="D116" s="32"/>
      <c r="E116" s="32"/>
      <c r="F116" s="25" t="str">
        <f>IF(E18="","",E18)</f>
        <v>Vyplň údaj</v>
      </c>
      <c r="G116" s="32"/>
      <c r="H116" s="32"/>
      <c r="I116" s="27" t="s">
        <v>35</v>
      </c>
      <c r="J116" s="30" t="str">
        <f>E24</f>
        <v xml:space="preserve"> </v>
      </c>
      <c r="K116" s="32"/>
      <c r="L116" s="42"/>
      <c r="S116" s="32"/>
      <c r="T116" s="32"/>
      <c r="U116" s="32"/>
      <c r="V116" s="32"/>
      <c r="W116" s="32"/>
      <c r="X116" s="32"/>
      <c r="Y116" s="32"/>
      <c r="Z116" s="32"/>
      <c r="AA116" s="32"/>
      <c r="AB116" s="32"/>
      <c r="AC116" s="32"/>
      <c r="AD116" s="32"/>
      <c r="AE116" s="32"/>
    </row>
    <row r="117" spans="1:65" s="2" customFormat="1" ht="10.35" customHeight="1">
      <c r="A117" s="32"/>
      <c r="B117" s="33"/>
      <c r="C117" s="32"/>
      <c r="D117" s="32"/>
      <c r="E117" s="32"/>
      <c r="F117" s="32"/>
      <c r="G117" s="32"/>
      <c r="H117" s="32"/>
      <c r="I117" s="32"/>
      <c r="J117" s="32"/>
      <c r="K117" s="32"/>
      <c r="L117" s="42"/>
      <c r="S117" s="32"/>
      <c r="T117" s="32"/>
      <c r="U117" s="32"/>
      <c r="V117" s="32"/>
      <c r="W117" s="32"/>
      <c r="X117" s="32"/>
      <c r="Y117" s="32"/>
      <c r="Z117" s="32"/>
      <c r="AA117" s="32"/>
      <c r="AB117" s="32"/>
      <c r="AC117" s="32"/>
      <c r="AD117" s="32"/>
      <c r="AE117" s="32"/>
    </row>
    <row r="118" spans="1:65" s="11" customFormat="1" ht="29.25" customHeight="1">
      <c r="A118" s="125"/>
      <c r="B118" s="126"/>
      <c r="C118" s="127" t="s">
        <v>117</v>
      </c>
      <c r="D118" s="128" t="s">
        <v>62</v>
      </c>
      <c r="E118" s="128" t="s">
        <v>58</v>
      </c>
      <c r="F118" s="128" t="s">
        <v>59</v>
      </c>
      <c r="G118" s="128" t="s">
        <v>118</v>
      </c>
      <c r="H118" s="128" t="s">
        <v>119</v>
      </c>
      <c r="I118" s="128" t="s">
        <v>120</v>
      </c>
      <c r="J118" s="128" t="s">
        <v>110</v>
      </c>
      <c r="K118" s="129" t="s">
        <v>121</v>
      </c>
      <c r="L118" s="130"/>
      <c r="M118" s="62" t="s">
        <v>1</v>
      </c>
      <c r="N118" s="63" t="s">
        <v>41</v>
      </c>
      <c r="O118" s="63" t="s">
        <v>122</v>
      </c>
      <c r="P118" s="63" t="s">
        <v>123</v>
      </c>
      <c r="Q118" s="63" t="s">
        <v>124</v>
      </c>
      <c r="R118" s="63" t="s">
        <v>125</v>
      </c>
      <c r="S118" s="63" t="s">
        <v>126</v>
      </c>
      <c r="T118" s="64" t="s">
        <v>127</v>
      </c>
      <c r="U118" s="125"/>
      <c r="V118" s="125"/>
      <c r="W118" s="125"/>
      <c r="X118" s="125"/>
      <c r="Y118" s="125"/>
      <c r="Z118" s="125"/>
      <c r="AA118" s="125"/>
      <c r="AB118" s="125"/>
      <c r="AC118" s="125"/>
      <c r="AD118" s="125"/>
      <c r="AE118" s="125"/>
    </row>
    <row r="119" spans="1:65" s="2" customFormat="1" ht="22.8" customHeight="1">
      <c r="A119" s="32"/>
      <c r="B119" s="33"/>
      <c r="C119" s="69" t="s">
        <v>128</v>
      </c>
      <c r="D119" s="32"/>
      <c r="E119" s="32"/>
      <c r="F119" s="32"/>
      <c r="G119" s="32"/>
      <c r="H119" s="32"/>
      <c r="I119" s="32"/>
      <c r="J119" s="131">
        <f>BK119</f>
        <v>0</v>
      </c>
      <c r="K119" s="32"/>
      <c r="L119" s="33"/>
      <c r="M119" s="65"/>
      <c r="N119" s="56"/>
      <c r="O119" s="66"/>
      <c r="P119" s="132">
        <f>P120+P343</f>
        <v>0</v>
      </c>
      <c r="Q119" s="66"/>
      <c r="R119" s="132">
        <f>R120+R343</f>
        <v>2072.4455344000003</v>
      </c>
      <c r="S119" s="66"/>
      <c r="T119" s="133">
        <f>T120+T343</f>
        <v>0.05</v>
      </c>
      <c r="U119" s="32"/>
      <c r="V119" s="32"/>
      <c r="W119" s="32"/>
      <c r="X119" s="32"/>
      <c r="Y119" s="32"/>
      <c r="Z119" s="32"/>
      <c r="AA119" s="32"/>
      <c r="AB119" s="32"/>
      <c r="AC119" s="32"/>
      <c r="AD119" s="32"/>
      <c r="AE119" s="32"/>
      <c r="AT119" s="17" t="s">
        <v>76</v>
      </c>
      <c r="AU119" s="17" t="s">
        <v>112</v>
      </c>
      <c r="BK119" s="134">
        <f>BK120+BK343</f>
        <v>0</v>
      </c>
    </row>
    <row r="120" spans="1:65" s="12" customFormat="1" ht="25.95" customHeight="1">
      <c r="B120" s="135"/>
      <c r="D120" s="136" t="s">
        <v>76</v>
      </c>
      <c r="E120" s="137" t="s">
        <v>129</v>
      </c>
      <c r="F120" s="137" t="s">
        <v>130</v>
      </c>
      <c r="I120" s="138"/>
      <c r="J120" s="139">
        <f>BK120</f>
        <v>0</v>
      </c>
      <c r="L120" s="135"/>
      <c r="M120" s="140"/>
      <c r="N120" s="141"/>
      <c r="O120" s="141"/>
      <c r="P120" s="142">
        <f>P121</f>
        <v>0</v>
      </c>
      <c r="Q120" s="141"/>
      <c r="R120" s="142">
        <f>R121</f>
        <v>2072.4455344000003</v>
      </c>
      <c r="S120" s="141"/>
      <c r="T120" s="143">
        <f>T121</f>
        <v>0.05</v>
      </c>
      <c r="AR120" s="136" t="s">
        <v>85</v>
      </c>
      <c r="AT120" s="144" t="s">
        <v>76</v>
      </c>
      <c r="AU120" s="144" t="s">
        <v>77</v>
      </c>
      <c r="AY120" s="136" t="s">
        <v>131</v>
      </c>
      <c r="BK120" s="145">
        <f>BK121</f>
        <v>0</v>
      </c>
    </row>
    <row r="121" spans="1:65" s="12" customFormat="1" ht="22.8" customHeight="1">
      <c r="B121" s="135"/>
      <c r="D121" s="136" t="s">
        <v>76</v>
      </c>
      <c r="E121" s="146" t="s">
        <v>132</v>
      </c>
      <c r="F121" s="146" t="s">
        <v>133</v>
      </c>
      <c r="I121" s="138"/>
      <c r="J121" s="147">
        <f>BK121</f>
        <v>0</v>
      </c>
      <c r="L121" s="135"/>
      <c r="M121" s="140"/>
      <c r="N121" s="141"/>
      <c r="O121" s="141"/>
      <c r="P121" s="142">
        <f>SUM(P122:P342)</f>
        <v>0</v>
      </c>
      <c r="Q121" s="141"/>
      <c r="R121" s="142">
        <f>SUM(R122:R342)</f>
        <v>2072.4455344000003</v>
      </c>
      <c r="S121" s="141"/>
      <c r="T121" s="143">
        <f>SUM(T122:T342)</f>
        <v>0.05</v>
      </c>
      <c r="AR121" s="136" t="s">
        <v>85</v>
      </c>
      <c r="AT121" s="144" t="s">
        <v>76</v>
      </c>
      <c r="AU121" s="144" t="s">
        <v>85</v>
      </c>
      <c r="AY121" s="136" t="s">
        <v>131</v>
      </c>
      <c r="BK121" s="145">
        <f>SUM(BK122:BK342)</f>
        <v>0</v>
      </c>
    </row>
    <row r="122" spans="1:65" s="2" customFormat="1" ht="16.5" customHeight="1">
      <c r="A122" s="32"/>
      <c r="B122" s="148"/>
      <c r="C122" s="149" t="s">
        <v>85</v>
      </c>
      <c r="D122" s="149" t="s">
        <v>134</v>
      </c>
      <c r="E122" s="150" t="s">
        <v>135</v>
      </c>
      <c r="F122" s="151" t="s">
        <v>136</v>
      </c>
      <c r="G122" s="152" t="s">
        <v>137</v>
      </c>
      <c r="H122" s="153">
        <v>70</v>
      </c>
      <c r="I122" s="154"/>
      <c r="J122" s="155">
        <f>ROUND(I122*H122,2)</f>
        <v>0</v>
      </c>
      <c r="K122" s="151" t="s">
        <v>138</v>
      </c>
      <c r="L122" s="33"/>
      <c r="M122" s="156" t="s">
        <v>1</v>
      </c>
      <c r="N122" s="157" t="s">
        <v>42</v>
      </c>
      <c r="O122" s="58"/>
      <c r="P122" s="158">
        <f>O122*H122</f>
        <v>0</v>
      </c>
      <c r="Q122" s="158">
        <v>0</v>
      </c>
      <c r="R122" s="158">
        <f>Q122*H122</f>
        <v>0</v>
      </c>
      <c r="S122" s="158">
        <v>0</v>
      </c>
      <c r="T122" s="159">
        <f>S122*H122</f>
        <v>0</v>
      </c>
      <c r="U122" s="32"/>
      <c r="V122" s="32"/>
      <c r="W122" s="32"/>
      <c r="X122" s="32"/>
      <c r="Y122" s="32"/>
      <c r="Z122" s="32"/>
      <c r="AA122" s="32"/>
      <c r="AB122" s="32"/>
      <c r="AC122" s="32"/>
      <c r="AD122" s="32"/>
      <c r="AE122" s="32"/>
      <c r="AR122" s="160" t="s">
        <v>139</v>
      </c>
      <c r="AT122" s="160" t="s">
        <v>134</v>
      </c>
      <c r="AU122" s="160" t="s">
        <v>87</v>
      </c>
      <c r="AY122" s="17" t="s">
        <v>131</v>
      </c>
      <c r="BE122" s="161">
        <f>IF(N122="základní",J122,0)</f>
        <v>0</v>
      </c>
      <c r="BF122" s="161">
        <f>IF(N122="snížená",J122,0)</f>
        <v>0</v>
      </c>
      <c r="BG122" s="161">
        <f>IF(N122="zákl. přenesená",J122,0)</f>
        <v>0</v>
      </c>
      <c r="BH122" s="161">
        <f>IF(N122="sníž. přenesená",J122,0)</f>
        <v>0</v>
      </c>
      <c r="BI122" s="161">
        <f>IF(N122="nulová",J122,0)</f>
        <v>0</v>
      </c>
      <c r="BJ122" s="17" t="s">
        <v>85</v>
      </c>
      <c r="BK122" s="161">
        <f>ROUND(I122*H122,2)</f>
        <v>0</v>
      </c>
      <c r="BL122" s="17" t="s">
        <v>139</v>
      </c>
      <c r="BM122" s="160" t="s">
        <v>140</v>
      </c>
    </row>
    <row r="123" spans="1:65" s="2" customFormat="1" ht="19.2">
      <c r="A123" s="32"/>
      <c r="B123" s="33"/>
      <c r="C123" s="32"/>
      <c r="D123" s="162" t="s">
        <v>141</v>
      </c>
      <c r="E123" s="32"/>
      <c r="F123" s="163" t="s">
        <v>142</v>
      </c>
      <c r="G123" s="32"/>
      <c r="H123" s="32"/>
      <c r="I123" s="164"/>
      <c r="J123" s="32"/>
      <c r="K123" s="32"/>
      <c r="L123" s="33"/>
      <c r="M123" s="165"/>
      <c r="N123" s="166"/>
      <c r="O123" s="58"/>
      <c r="P123" s="58"/>
      <c r="Q123" s="58"/>
      <c r="R123" s="58"/>
      <c r="S123" s="58"/>
      <c r="T123" s="59"/>
      <c r="U123" s="32"/>
      <c r="V123" s="32"/>
      <c r="W123" s="32"/>
      <c r="X123" s="32"/>
      <c r="Y123" s="32"/>
      <c r="Z123" s="32"/>
      <c r="AA123" s="32"/>
      <c r="AB123" s="32"/>
      <c r="AC123" s="32"/>
      <c r="AD123" s="32"/>
      <c r="AE123" s="32"/>
      <c r="AT123" s="17" t="s">
        <v>141</v>
      </c>
      <c r="AU123" s="17" t="s">
        <v>87</v>
      </c>
    </row>
    <row r="124" spans="1:65" s="2" customFormat="1" ht="16.5" customHeight="1">
      <c r="A124" s="32"/>
      <c r="B124" s="148"/>
      <c r="C124" s="149" t="s">
        <v>87</v>
      </c>
      <c r="D124" s="149" t="s">
        <v>134</v>
      </c>
      <c r="E124" s="150" t="s">
        <v>143</v>
      </c>
      <c r="F124" s="151" t="s">
        <v>144</v>
      </c>
      <c r="G124" s="152" t="s">
        <v>137</v>
      </c>
      <c r="H124" s="153">
        <v>12</v>
      </c>
      <c r="I124" s="154"/>
      <c r="J124" s="155">
        <f>ROUND(I124*H124,2)</f>
        <v>0</v>
      </c>
      <c r="K124" s="151" t="s">
        <v>138</v>
      </c>
      <c r="L124" s="33"/>
      <c r="M124" s="156" t="s">
        <v>1</v>
      </c>
      <c r="N124" s="157" t="s">
        <v>42</v>
      </c>
      <c r="O124" s="58"/>
      <c r="P124" s="158">
        <f>O124*H124</f>
        <v>0</v>
      </c>
      <c r="Q124" s="158">
        <v>0</v>
      </c>
      <c r="R124" s="158">
        <f>Q124*H124</f>
        <v>0</v>
      </c>
      <c r="S124" s="158">
        <v>0</v>
      </c>
      <c r="T124" s="159">
        <f>S124*H124</f>
        <v>0</v>
      </c>
      <c r="U124" s="32"/>
      <c r="V124" s="32"/>
      <c r="W124" s="32"/>
      <c r="X124" s="32"/>
      <c r="Y124" s="32"/>
      <c r="Z124" s="32"/>
      <c r="AA124" s="32"/>
      <c r="AB124" s="32"/>
      <c r="AC124" s="32"/>
      <c r="AD124" s="32"/>
      <c r="AE124" s="32"/>
      <c r="AR124" s="160" t="s">
        <v>139</v>
      </c>
      <c r="AT124" s="160" t="s">
        <v>134</v>
      </c>
      <c r="AU124" s="160" t="s">
        <v>87</v>
      </c>
      <c r="AY124" s="17" t="s">
        <v>131</v>
      </c>
      <c r="BE124" s="161">
        <f>IF(N124="základní",J124,0)</f>
        <v>0</v>
      </c>
      <c r="BF124" s="161">
        <f>IF(N124="snížená",J124,0)</f>
        <v>0</v>
      </c>
      <c r="BG124" s="161">
        <f>IF(N124="zákl. přenesená",J124,0)</f>
        <v>0</v>
      </c>
      <c r="BH124" s="161">
        <f>IF(N124="sníž. přenesená",J124,0)</f>
        <v>0</v>
      </c>
      <c r="BI124" s="161">
        <f>IF(N124="nulová",J124,0)</f>
        <v>0</v>
      </c>
      <c r="BJ124" s="17" t="s">
        <v>85</v>
      </c>
      <c r="BK124" s="161">
        <f>ROUND(I124*H124,2)</f>
        <v>0</v>
      </c>
      <c r="BL124" s="17" t="s">
        <v>139</v>
      </c>
      <c r="BM124" s="160" t="s">
        <v>145</v>
      </c>
    </row>
    <row r="125" spans="1:65" s="2" customFormat="1">
      <c r="A125" s="32"/>
      <c r="B125" s="33"/>
      <c r="C125" s="32"/>
      <c r="D125" s="162" t="s">
        <v>141</v>
      </c>
      <c r="E125" s="32"/>
      <c r="F125" s="163" t="s">
        <v>144</v>
      </c>
      <c r="G125" s="32"/>
      <c r="H125" s="32"/>
      <c r="I125" s="164"/>
      <c r="J125" s="32"/>
      <c r="K125" s="32"/>
      <c r="L125" s="33"/>
      <c r="M125" s="165"/>
      <c r="N125" s="166"/>
      <c r="O125" s="58"/>
      <c r="P125" s="58"/>
      <c r="Q125" s="58"/>
      <c r="R125" s="58"/>
      <c r="S125" s="58"/>
      <c r="T125" s="59"/>
      <c r="U125" s="32"/>
      <c r="V125" s="32"/>
      <c r="W125" s="32"/>
      <c r="X125" s="32"/>
      <c r="Y125" s="32"/>
      <c r="Z125" s="32"/>
      <c r="AA125" s="32"/>
      <c r="AB125" s="32"/>
      <c r="AC125" s="32"/>
      <c r="AD125" s="32"/>
      <c r="AE125" s="32"/>
      <c r="AT125" s="17" t="s">
        <v>141</v>
      </c>
      <c r="AU125" s="17" t="s">
        <v>87</v>
      </c>
    </row>
    <row r="126" spans="1:65" s="2" customFormat="1" ht="16.5" customHeight="1">
      <c r="A126" s="32"/>
      <c r="B126" s="148"/>
      <c r="C126" s="149" t="s">
        <v>146</v>
      </c>
      <c r="D126" s="149" t="s">
        <v>134</v>
      </c>
      <c r="E126" s="150" t="s">
        <v>147</v>
      </c>
      <c r="F126" s="151" t="s">
        <v>148</v>
      </c>
      <c r="G126" s="152" t="s">
        <v>149</v>
      </c>
      <c r="H126" s="153">
        <v>166.72800000000001</v>
      </c>
      <c r="I126" s="154"/>
      <c r="J126" s="155">
        <f>ROUND(I126*H126,2)</f>
        <v>0</v>
      </c>
      <c r="K126" s="151" t="s">
        <v>138</v>
      </c>
      <c r="L126" s="33"/>
      <c r="M126" s="156" t="s">
        <v>1</v>
      </c>
      <c r="N126" s="157" t="s">
        <v>42</v>
      </c>
      <c r="O126" s="58"/>
      <c r="P126" s="158">
        <f>O126*H126</f>
        <v>0</v>
      </c>
      <c r="Q126" s="158">
        <v>0</v>
      </c>
      <c r="R126" s="158">
        <f>Q126*H126</f>
        <v>0</v>
      </c>
      <c r="S126" s="158">
        <v>0</v>
      </c>
      <c r="T126" s="159">
        <f>S126*H126</f>
        <v>0</v>
      </c>
      <c r="U126" s="32"/>
      <c r="V126" s="32"/>
      <c r="W126" s="32"/>
      <c r="X126" s="32"/>
      <c r="Y126" s="32"/>
      <c r="Z126" s="32"/>
      <c r="AA126" s="32"/>
      <c r="AB126" s="32"/>
      <c r="AC126" s="32"/>
      <c r="AD126" s="32"/>
      <c r="AE126" s="32"/>
      <c r="AR126" s="160" t="s">
        <v>139</v>
      </c>
      <c r="AT126" s="160" t="s">
        <v>134</v>
      </c>
      <c r="AU126" s="160" t="s">
        <v>87</v>
      </c>
      <c r="AY126" s="17" t="s">
        <v>131</v>
      </c>
      <c r="BE126" s="161">
        <f>IF(N126="základní",J126,0)</f>
        <v>0</v>
      </c>
      <c r="BF126" s="161">
        <f>IF(N126="snížená",J126,0)</f>
        <v>0</v>
      </c>
      <c r="BG126" s="161">
        <f>IF(N126="zákl. přenesená",J126,0)</f>
        <v>0</v>
      </c>
      <c r="BH126" s="161">
        <f>IF(N126="sníž. přenesená",J126,0)</f>
        <v>0</v>
      </c>
      <c r="BI126" s="161">
        <f>IF(N126="nulová",J126,0)</f>
        <v>0</v>
      </c>
      <c r="BJ126" s="17" t="s">
        <v>85</v>
      </c>
      <c r="BK126" s="161">
        <f>ROUND(I126*H126,2)</f>
        <v>0</v>
      </c>
      <c r="BL126" s="17" t="s">
        <v>139</v>
      </c>
      <c r="BM126" s="160" t="s">
        <v>150</v>
      </c>
    </row>
    <row r="127" spans="1:65" s="2" customFormat="1" ht="28.8">
      <c r="A127" s="32"/>
      <c r="B127" s="33"/>
      <c r="C127" s="32"/>
      <c r="D127" s="162" t="s">
        <v>141</v>
      </c>
      <c r="E127" s="32"/>
      <c r="F127" s="163" t="s">
        <v>151</v>
      </c>
      <c r="G127" s="32"/>
      <c r="H127" s="32"/>
      <c r="I127" s="164"/>
      <c r="J127" s="32"/>
      <c r="K127" s="32"/>
      <c r="L127" s="33"/>
      <c r="M127" s="165"/>
      <c r="N127" s="166"/>
      <c r="O127" s="58"/>
      <c r="P127" s="58"/>
      <c r="Q127" s="58"/>
      <c r="R127" s="58"/>
      <c r="S127" s="58"/>
      <c r="T127" s="59"/>
      <c r="U127" s="32"/>
      <c r="V127" s="32"/>
      <c r="W127" s="32"/>
      <c r="X127" s="32"/>
      <c r="Y127" s="32"/>
      <c r="Z127" s="32"/>
      <c r="AA127" s="32"/>
      <c r="AB127" s="32"/>
      <c r="AC127" s="32"/>
      <c r="AD127" s="32"/>
      <c r="AE127" s="32"/>
      <c r="AT127" s="17" t="s">
        <v>141</v>
      </c>
      <c r="AU127" s="17" t="s">
        <v>87</v>
      </c>
    </row>
    <row r="128" spans="1:65" s="13" customFormat="1">
      <c r="B128" s="167"/>
      <c r="D128" s="162" t="s">
        <v>152</v>
      </c>
      <c r="E128" s="168" t="s">
        <v>1</v>
      </c>
      <c r="F128" s="169" t="s">
        <v>153</v>
      </c>
      <c r="H128" s="170">
        <v>166.72800000000001</v>
      </c>
      <c r="I128" s="171"/>
      <c r="L128" s="167"/>
      <c r="M128" s="172"/>
      <c r="N128" s="173"/>
      <c r="O128" s="173"/>
      <c r="P128" s="173"/>
      <c r="Q128" s="173"/>
      <c r="R128" s="173"/>
      <c r="S128" s="173"/>
      <c r="T128" s="174"/>
      <c r="AT128" s="168" t="s">
        <v>152</v>
      </c>
      <c r="AU128" s="168" t="s">
        <v>87</v>
      </c>
      <c r="AV128" s="13" t="s">
        <v>87</v>
      </c>
      <c r="AW128" s="13" t="s">
        <v>34</v>
      </c>
      <c r="AX128" s="13" t="s">
        <v>85</v>
      </c>
      <c r="AY128" s="168" t="s">
        <v>131</v>
      </c>
    </row>
    <row r="129" spans="1:65" s="2" customFormat="1" ht="16.5" customHeight="1">
      <c r="A129" s="32"/>
      <c r="B129" s="148"/>
      <c r="C129" s="149" t="s">
        <v>139</v>
      </c>
      <c r="D129" s="149" t="s">
        <v>134</v>
      </c>
      <c r="E129" s="150" t="s">
        <v>154</v>
      </c>
      <c r="F129" s="151" t="s">
        <v>155</v>
      </c>
      <c r="G129" s="152" t="s">
        <v>156</v>
      </c>
      <c r="H129" s="153">
        <v>6.2E-2</v>
      </c>
      <c r="I129" s="154"/>
      <c r="J129" s="155">
        <f>ROUND(I129*H129,2)</f>
        <v>0</v>
      </c>
      <c r="K129" s="151" t="s">
        <v>138</v>
      </c>
      <c r="L129" s="33"/>
      <c r="M129" s="156" t="s">
        <v>1</v>
      </c>
      <c r="N129" s="157" t="s">
        <v>42</v>
      </c>
      <c r="O129" s="58"/>
      <c r="P129" s="158">
        <f>O129*H129</f>
        <v>0</v>
      </c>
      <c r="Q129" s="158">
        <v>0</v>
      </c>
      <c r="R129" s="158">
        <f>Q129*H129</f>
        <v>0</v>
      </c>
      <c r="S129" s="158">
        <v>0</v>
      </c>
      <c r="T129" s="159">
        <f>S129*H129</f>
        <v>0</v>
      </c>
      <c r="U129" s="32"/>
      <c r="V129" s="32"/>
      <c r="W129" s="32"/>
      <c r="X129" s="32"/>
      <c r="Y129" s="32"/>
      <c r="Z129" s="32"/>
      <c r="AA129" s="32"/>
      <c r="AB129" s="32"/>
      <c r="AC129" s="32"/>
      <c r="AD129" s="32"/>
      <c r="AE129" s="32"/>
      <c r="AR129" s="160" t="s">
        <v>139</v>
      </c>
      <c r="AT129" s="160" t="s">
        <v>134</v>
      </c>
      <c r="AU129" s="160" t="s">
        <v>87</v>
      </c>
      <c r="AY129" s="17" t="s">
        <v>131</v>
      </c>
      <c r="BE129" s="161">
        <f>IF(N129="základní",J129,0)</f>
        <v>0</v>
      </c>
      <c r="BF129" s="161">
        <f>IF(N129="snížená",J129,0)</f>
        <v>0</v>
      </c>
      <c r="BG129" s="161">
        <f>IF(N129="zákl. přenesená",J129,0)</f>
        <v>0</v>
      </c>
      <c r="BH129" s="161">
        <f>IF(N129="sníž. přenesená",J129,0)</f>
        <v>0</v>
      </c>
      <c r="BI129" s="161">
        <f>IF(N129="nulová",J129,0)</f>
        <v>0</v>
      </c>
      <c r="BJ129" s="17" t="s">
        <v>85</v>
      </c>
      <c r="BK129" s="161">
        <f>ROUND(I129*H129,2)</f>
        <v>0</v>
      </c>
      <c r="BL129" s="17" t="s">
        <v>139</v>
      </c>
      <c r="BM129" s="160" t="s">
        <v>157</v>
      </c>
    </row>
    <row r="130" spans="1:65" s="2" customFormat="1" ht="28.8">
      <c r="A130" s="32"/>
      <c r="B130" s="33"/>
      <c r="C130" s="32"/>
      <c r="D130" s="162" t="s">
        <v>141</v>
      </c>
      <c r="E130" s="32"/>
      <c r="F130" s="163" t="s">
        <v>158</v>
      </c>
      <c r="G130" s="32"/>
      <c r="H130" s="32"/>
      <c r="I130" s="164"/>
      <c r="J130" s="32"/>
      <c r="K130" s="32"/>
      <c r="L130" s="33"/>
      <c r="M130" s="165"/>
      <c r="N130" s="166"/>
      <c r="O130" s="58"/>
      <c r="P130" s="58"/>
      <c r="Q130" s="58"/>
      <c r="R130" s="58"/>
      <c r="S130" s="58"/>
      <c r="T130" s="59"/>
      <c r="U130" s="32"/>
      <c r="V130" s="32"/>
      <c r="W130" s="32"/>
      <c r="X130" s="32"/>
      <c r="Y130" s="32"/>
      <c r="Z130" s="32"/>
      <c r="AA130" s="32"/>
      <c r="AB130" s="32"/>
      <c r="AC130" s="32"/>
      <c r="AD130" s="32"/>
      <c r="AE130" s="32"/>
      <c r="AT130" s="17" t="s">
        <v>141</v>
      </c>
      <c r="AU130" s="17" t="s">
        <v>87</v>
      </c>
    </row>
    <row r="131" spans="1:65" s="13" customFormat="1">
      <c r="B131" s="167"/>
      <c r="D131" s="162" t="s">
        <v>152</v>
      </c>
      <c r="E131" s="168" t="s">
        <v>1</v>
      </c>
      <c r="F131" s="169" t="s">
        <v>159</v>
      </c>
      <c r="H131" s="170">
        <v>6.2E-2</v>
      </c>
      <c r="I131" s="171"/>
      <c r="L131" s="167"/>
      <c r="M131" s="172"/>
      <c r="N131" s="173"/>
      <c r="O131" s="173"/>
      <c r="P131" s="173"/>
      <c r="Q131" s="173"/>
      <c r="R131" s="173"/>
      <c r="S131" s="173"/>
      <c r="T131" s="174"/>
      <c r="AT131" s="168" t="s">
        <v>152</v>
      </c>
      <c r="AU131" s="168" t="s">
        <v>87</v>
      </c>
      <c r="AV131" s="13" t="s">
        <v>87</v>
      </c>
      <c r="AW131" s="13" t="s">
        <v>34</v>
      </c>
      <c r="AX131" s="13" t="s">
        <v>85</v>
      </c>
      <c r="AY131" s="168" t="s">
        <v>131</v>
      </c>
    </row>
    <row r="132" spans="1:65" s="2" customFormat="1" ht="16.5" customHeight="1">
      <c r="A132" s="32"/>
      <c r="B132" s="148"/>
      <c r="C132" s="149" t="s">
        <v>132</v>
      </c>
      <c r="D132" s="149" t="s">
        <v>134</v>
      </c>
      <c r="E132" s="150" t="s">
        <v>160</v>
      </c>
      <c r="F132" s="151" t="s">
        <v>161</v>
      </c>
      <c r="G132" s="152" t="s">
        <v>162</v>
      </c>
      <c r="H132" s="153">
        <v>282.22500000000002</v>
      </c>
      <c r="I132" s="154"/>
      <c r="J132" s="155">
        <f>ROUND(I132*H132,2)</f>
        <v>0</v>
      </c>
      <c r="K132" s="151" t="s">
        <v>138</v>
      </c>
      <c r="L132" s="33"/>
      <c r="M132" s="156" t="s">
        <v>1</v>
      </c>
      <c r="N132" s="157" t="s">
        <v>42</v>
      </c>
      <c r="O132" s="58"/>
      <c r="P132" s="158">
        <f>O132*H132</f>
        <v>0</v>
      </c>
      <c r="Q132" s="158">
        <v>0</v>
      </c>
      <c r="R132" s="158">
        <f>Q132*H132</f>
        <v>0</v>
      </c>
      <c r="S132" s="158">
        <v>0</v>
      </c>
      <c r="T132" s="159">
        <f>S132*H132</f>
        <v>0</v>
      </c>
      <c r="U132" s="32"/>
      <c r="V132" s="32"/>
      <c r="W132" s="32"/>
      <c r="X132" s="32"/>
      <c r="Y132" s="32"/>
      <c r="Z132" s="32"/>
      <c r="AA132" s="32"/>
      <c r="AB132" s="32"/>
      <c r="AC132" s="32"/>
      <c r="AD132" s="32"/>
      <c r="AE132" s="32"/>
      <c r="AR132" s="160" t="s">
        <v>139</v>
      </c>
      <c r="AT132" s="160" t="s">
        <v>134</v>
      </c>
      <c r="AU132" s="160" t="s">
        <v>87</v>
      </c>
      <c r="AY132" s="17" t="s">
        <v>131</v>
      </c>
      <c r="BE132" s="161">
        <f>IF(N132="základní",J132,0)</f>
        <v>0</v>
      </c>
      <c r="BF132" s="161">
        <f>IF(N132="snížená",J132,0)</f>
        <v>0</v>
      </c>
      <c r="BG132" s="161">
        <f>IF(N132="zákl. přenesená",J132,0)</f>
        <v>0</v>
      </c>
      <c r="BH132" s="161">
        <f>IF(N132="sníž. přenesená",J132,0)</f>
        <v>0</v>
      </c>
      <c r="BI132" s="161">
        <f>IF(N132="nulová",J132,0)</f>
        <v>0</v>
      </c>
      <c r="BJ132" s="17" t="s">
        <v>85</v>
      </c>
      <c r="BK132" s="161">
        <f>ROUND(I132*H132,2)</f>
        <v>0</v>
      </c>
      <c r="BL132" s="17" t="s">
        <v>139</v>
      </c>
      <c r="BM132" s="160" t="s">
        <v>163</v>
      </c>
    </row>
    <row r="133" spans="1:65" s="2" customFormat="1" ht="28.8">
      <c r="A133" s="32"/>
      <c r="B133" s="33"/>
      <c r="C133" s="32"/>
      <c r="D133" s="162" t="s">
        <v>141</v>
      </c>
      <c r="E133" s="32"/>
      <c r="F133" s="163" t="s">
        <v>164</v>
      </c>
      <c r="G133" s="32"/>
      <c r="H133" s="32"/>
      <c r="I133" s="164"/>
      <c r="J133" s="32"/>
      <c r="K133" s="32"/>
      <c r="L133" s="33"/>
      <c r="M133" s="165"/>
      <c r="N133" s="166"/>
      <c r="O133" s="58"/>
      <c r="P133" s="58"/>
      <c r="Q133" s="58"/>
      <c r="R133" s="58"/>
      <c r="S133" s="58"/>
      <c r="T133" s="59"/>
      <c r="U133" s="32"/>
      <c r="V133" s="32"/>
      <c r="W133" s="32"/>
      <c r="X133" s="32"/>
      <c r="Y133" s="32"/>
      <c r="Z133" s="32"/>
      <c r="AA133" s="32"/>
      <c r="AB133" s="32"/>
      <c r="AC133" s="32"/>
      <c r="AD133" s="32"/>
      <c r="AE133" s="32"/>
      <c r="AT133" s="17" t="s">
        <v>141</v>
      </c>
      <c r="AU133" s="17" t="s">
        <v>87</v>
      </c>
    </row>
    <row r="134" spans="1:65" s="13" customFormat="1">
      <c r="B134" s="167"/>
      <c r="D134" s="162" t="s">
        <v>152</v>
      </c>
      <c r="E134" s="168" t="s">
        <v>1</v>
      </c>
      <c r="F134" s="169" t="s">
        <v>165</v>
      </c>
      <c r="H134" s="170">
        <v>282.22500000000002</v>
      </c>
      <c r="I134" s="171"/>
      <c r="L134" s="167"/>
      <c r="M134" s="172"/>
      <c r="N134" s="173"/>
      <c r="O134" s="173"/>
      <c r="P134" s="173"/>
      <c r="Q134" s="173"/>
      <c r="R134" s="173"/>
      <c r="S134" s="173"/>
      <c r="T134" s="174"/>
      <c r="AT134" s="168" t="s">
        <v>152</v>
      </c>
      <c r="AU134" s="168" t="s">
        <v>87</v>
      </c>
      <c r="AV134" s="13" t="s">
        <v>87</v>
      </c>
      <c r="AW134" s="13" t="s">
        <v>34</v>
      </c>
      <c r="AX134" s="13" t="s">
        <v>85</v>
      </c>
      <c r="AY134" s="168" t="s">
        <v>131</v>
      </c>
    </row>
    <row r="135" spans="1:65" s="2" customFormat="1" ht="16.5" customHeight="1">
      <c r="A135" s="32"/>
      <c r="B135" s="148"/>
      <c r="C135" s="149" t="s">
        <v>166</v>
      </c>
      <c r="D135" s="149" t="s">
        <v>134</v>
      </c>
      <c r="E135" s="150" t="s">
        <v>167</v>
      </c>
      <c r="F135" s="151" t="s">
        <v>168</v>
      </c>
      <c r="G135" s="152" t="s">
        <v>162</v>
      </c>
      <c r="H135" s="153">
        <v>98.915000000000006</v>
      </c>
      <c r="I135" s="154"/>
      <c r="J135" s="155">
        <f>ROUND(I135*H135,2)</f>
        <v>0</v>
      </c>
      <c r="K135" s="151" t="s">
        <v>138</v>
      </c>
      <c r="L135" s="33"/>
      <c r="M135" s="156" t="s">
        <v>1</v>
      </c>
      <c r="N135" s="157" t="s">
        <v>42</v>
      </c>
      <c r="O135" s="58"/>
      <c r="P135" s="158">
        <f>O135*H135</f>
        <v>0</v>
      </c>
      <c r="Q135" s="158">
        <v>0</v>
      </c>
      <c r="R135" s="158">
        <f>Q135*H135</f>
        <v>0</v>
      </c>
      <c r="S135" s="158">
        <v>0</v>
      </c>
      <c r="T135" s="159">
        <f>S135*H135</f>
        <v>0</v>
      </c>
      <c r="U135" s="32"/>
      <c r="V135" s="32"/>
      <c r="W135" s="32"/>
      <c r="X135" s="32"/>
      <c r="Y135" s="32"/>
      <c r="Z135" s="32"/>
      <c r="AA135" s="32"/>
      <c r="AB135" s="32"/>
      <c r="AC135" s="32"/>
      <c r="AD135" s="32"/>
      <c r="AE135" s="32"/>
      <c r="AR135" s="160" t="s">
        <v>139</v>
      </c>
      <c r="AT135" s="160" t="s">
        <v>134</v>
      </c>
      <c r="AU135" s="160" t="s">
        <v>87</v>
      </c>
      <c r="AY135" s="17" t="s">
        <v>131</v>
      </c>
      <c r="BE135" s="161">
        <f>IF(N135="základní",J135,0)</f>
        <v>0</v>
      </c>
      <c r="BF135" s="161">
        <f>IF(N135="snížená",J135,0)</f>
        <v>0</v>
      </c>
      <c r="BG135" s="161">
        <f>IF(N135="zákl. přenesená",J135,0)</f>
        <v>0</v>
      </c>
      <c r="BH135" s="161">
        <f>IF(N135="sníž. přenesená",J135,0)</f>
        <v>0</v>
      </c>
      <c r="BI135" s="161">
        <f>IF(N135="nulová",J135,0)</f>
        <v>0</v>
      </c>
      <c r="BJ135" s="17" t="s">
        <v>85</v>
      </c>
      <c r="BK135" s="161">
        <f>ROUND(I135*H135,2)</f>
        <v>0</v>
      </c>
      <c r="BL135" s="17" t="s">
        <v>139</v>
      </c>
      <c r="BM135" s="160" t="s">
        <v>169</v>
      </c>
    </row>
    <row r="136" spans="1:65" s="2" customFormat="1" ht="28.8">
      <c r="A136" s="32"/>
      <c r="B136" s="33"/>
      <c r="C136" s="32"/>
      <c r="D136" s="162" t="s">
        <v>141</v>
      </c>
      <c r="E136" s="32"/>
      <c r="F136" s="163" t="s">
        <v>170</v>
      </c>
      <c r="G136" s="32"/>
      <c r="H136" s="32"/>
      <c r="I136" s="164"/>
      <c r="J136" s="32"/>
      <c r="K136" s="32"/>
      <c r="L136" s="33"/>
      <c r="M136" s="165"/>
      <c r="N136" s="166"/>
      <c r="O136" s="58"/>
      <c r="P136" s="58"/>
      <c r="Q136" s="58"/>
      <c r="R136" s="58"/>
      <c r="S136" s="58"/>
      <c r="T136" s="59"/>
      <c r="U136" s="32"/>
      <c r="V136" s="32"/>
      <c r="W136" s="32"/>
      <c r="X136" s="32"/>
      <c r="Y136" s="32"/>
      <c r="Z136" s="32"/>
      <c r="AA136" s="32"/>
      <c r="AB136" s="32"/>
      <c r="AC136" s="32"/>
      <c r="AD136" s="32"/>
      <c r="AE136" s="32"/>
      <c r="AT136" s="17" t="s">
        <v>141</v>
      </c>
      <c r="AU136" s="17" t="s">
        <v>87</v>
      </c>
    </row>
    <row r="137" spans="1:65" s="13" customFormat="1">
      <c r="B137" s="167"/>
      <c r="D137" s="162" t="s">
        <v>152</v>
      </c>
      <c r="E137" s="168" t="s">
        <v>1</v>
      </c>
      <c r="F137" s="169" t="s">
        <v>171</v>
      </c>
      <c r="H137" s="170">
        <v>98.915000000000006</v>
      </c>
      <c r="I137" s="171"/>
      <c r="L137" s="167"/>
      <c r="M137" s="172"/>
      <c r="N137" s="173"/>
      <c r="O137" s="173"/>
      <c r="P137" s="173"/>
      <c r="Q137" s="173"/>
      <c r="R137" s="173"/>
      <c r="S137" s="173"/>
      <c r="T137" s="174"/>
      <c r="AT137" s="168" t="s">
        <v>152</v>
      </c>
      <c r="AU137" s="168" t="s">
        <v>87</v>
      </c>
      <c r="AV137" s="13" t="s">
        <v>87</v>
      </c>
      <c r="AW137" s="13" t="s">
        <v>34</v>
      </c>
      <c r="AX137" s="13" t="s">
        <v>85</v>
      </c>
      <c r="AY137" s="168" t="s">
        <v>131</v>
      </c>
    </row>
    <row r="138" spans="1:65" s="2" customFormat="1" ht="16.5" customHeight="1">
      <c r="A138" s="32"/>
      <c r="B138" s="148"/>
      <c r="C138" s="149" t="s">
        <v>172</v>
      </c>
      <c r="D138" s="149" t="s">
        <v>134</v>
      </c>
      <c r="E138" s="150" t="s">
        <v>173</v>
      </c>
      <c r="F138" s="151" t="s">
        <v>174</v>
      </c>
      <c r="G138" s="152" t="s">
        <v>162</v>
      </c>
      <c r="H138" s="153">
        <v>579.00400000000002</v>
      </c>
      <c r="I138" s="154"/>
      <c r="J138" s="155">
        <f>ROUND(I138*H138,2)</f>
        <v>0</v>
      </c>
      <c r="K138" s="151" t="s">
        <v>138</v>
      </c>
      <c r="L138" s="33"/>
      <c r="M138" s="156" t="s">
        <v>1</v>
      </c>
      <c r="N138" s="157" t="s">
        <v>42</v>
      </c>
      <c r="O138" s="58"/>
      <c r="P138" s="158">
        <f>O138*H138</f>
        <v>0</v>
      </c>
      <c r="Q138" s="158">
        <v>0</v>
      </c>
      <c r="R138" s="158">
        <f>Q138*H138</f>
        <v>0</v>
      </c>
      <c r="S138" s="158">
        <v>0</v>
      </c>
      <c r="T138" s="159">
        <f>S138*H138</f>
        <v>0</v>
      </c>
      <c r="U138" s="32"/>
      <c r="V138" s="32"/>
      <c r="W138" s="32"/>
      <c r="X138" s="32"/>
      <c r="Y138" s="32"/>
      <c r="Z138" s="32"/>
      <c r="AA138" s="32"/>
      <c r="AB138" s="32"/>
      <c r="AC138" s="32"/>
      <c r="AD138" s="32"/>
      <c r="AE138" s="32"/>
      <c r="AR138" s="160" t="s">
        <v>139</v>
      </c>
      <c r="AT138" s="160" t="s">
        <v>134</v>
      </c>
      <c r="AU138" s="160" t="s">
        <v>87</v>
      </c>
      <c r="AY138" s="17" t="s">
        <v>131</v>
      </c>
      <c r="BE138" s="161">
        <f>IF(N138="základní",J138,0)</f>
        <v>0</v>
      </c>
      <c r="BF138" s="161">
        <f>IF(N138="snížená",J138,0)</f>
        <v>0</v>
      </c>
      <c r="BG138" s="161">
        <f>IF(N138="zákl. přenesená",J138,0)</f>
        <v>0</v>
      </c>
      <c r="BH138" s="161">
        <f>IF(N138="sníž. přenesená",J138,0)</f>
        <v>0</v>
      </c>
      <c r="BI138" s="161">
        <f>IF(N138="nulová",J138,0)</f>
        <v>0</v>
      </c>
      <c r="BJ138" s="17" t="s">
        <v>85</v>
      </c>
      <c r="BK138" s="161">
        <f>ROUND(I138*H138,2)</f>
        <v>0</v>
      </c>
      <c r="BL138" s="17" t="s">
        <v>139</v>
      </c>
      <c r="BM138" s="160" t="s">
        <v>175</v>
      </c>
    </row>
    <row r="139" spans="1:65" s="2" customFormat="1" ht="19.2">
      <c r="A139" s="32"/>
      <c r="B139" s="33"/>
      <c r="C139" s="32"/>
      <c r="D139" s="162" t="s">
        <v>141</v>
      </c>
      <c r="E139" s="32"/>
      <c r="F139" s="163" t="s">
        <v>176</v>
      </c>
      <c r="G139" s="32"/>
      <c r="H139" s="32"/>
      <c r="I139" s="164"/>
      <c r="J139" s="32"/>
      <c r="K139" s="32"/>
      <c r="L139" s="33"/>
      <c r="M139" s="165"/>
      <c r="N139" s="166"/>
      <c r="O139" s="58"/>
      <c r="P139" s="58"/>
      <c r="Q139" s="58"/>
      <c r="R139" s="58"/>
      <c r="S139" s="58"/>
      <c r="T139" s="59"/>
      <c r="U139" s="32"/>
      <c r="V139" s="32"/>
      <c r="W139" s="32"/>
      <c r="X139" s="32"/>
      <c r="Y139" s="32"/>
      <c r="Z139" s="32"/>
      <c r="AA139" s="32"/>
      <c r="AB139" s="32"/>
      <c r="AC139" s="32"/>
      <c r="AD139" s="32"/>
      <c r="AE139" s="32"/>
      <c r="AT139" s="17" t="s">
        <v>141</v>
      </c>
      <c r="AU139" s="17" t="s">
        <v>87</v>
      </c>
    </row>
    <row r="140" spans="1:65" s="13" customFormat="1">
      <c r="B140" s="167"/>
      <c r="D140" s="162" t="s">
        <v>152</v>
      </c>
      <c r="E140" s="168" t="s">
        <v>1</v>
      </c>
      <c r="F140" s="169" t="s">
        <v>177</v>
      </c>
      <c r="H140" s="170">
        <v>442.57400000000001</v>
      </c>
      <c r="I140" s="171"/>
      <c r="L140" s="167"/>
      <c r="M140" s="172"/>
      <c r="N140" s="173"/>
      <c r="O140" s="173"/>
      <c r="P140" s="173"/>
      <c r="Q140" s="173"/>
      <c r="R140" s="173"/>
      <c r="S140" s="173"/>
      <c r="T140" s="174"/>
      <c r="AT140" s="168" t="s">
        <v>152</v>
      </c>
      <c r="AU140" s="168" t="s">
        <v>87</v>
      </c>
      <c r="AV140" s="13" t="s">
        <v>87</v>
      </c>
      <c r="AW140" s="13" t="s">
        <v>34</v>
      </c>
      <c r="AX140" s="13" t="s">
        <v>77</v>
      </c>
      <c r="AY140" s="168" t="s">
        <v>131</v>
      </c>
    </row>
    <row r="141" spans="1:65" s="13" customFormat="1">
      <c r="B141" s="167"/>
      <c r="D141" s="162" t="s">
        <v>152</v>
      </c>
      <c r="E141" s="168" t="s">
        <v>1</v>
      </c>
      <c r="F141" s="169" t="s">
        <v>178</v>
      </c>
      <c r="H141" s="170">
        <v>136.43</v>
      </c>
      <c r="I141" s="171"/>
      <c r="L141" s="167"/>
      <c r="M141" s="172"/>
      <c r="N141" s="173"/>
      <c r="O141" s="173"/>
      <c r="P141" s="173"/>
      <c r="Q141" s="173"/>
      <c r="R141" s="173"/>
      <c r="S141" s="173"/>
      <c r="T141" s="174"/>
      <c r="AT141" s="168" t="s">
        <v>152</v>
      </c>
      <c r="AU141" s="168" t="s">
        <v>87</v>
      </c>
      <c r="AV141" s="13" t="s">
        <v>87</v>
      </c>
      <c r="AW141" s="13" t="s">
        <v>34</v>
      </c>
      <c r="AX141" s="13" t="s">
        <v>77</v>
      </c>
      <c r="AY141" s="168" t="s">
        <v>131</v>
      </c>
    </row>
    <row r="142" spans="1:65" s="14" customFormat="1">
      <c r="B142" s="175"/>
      <c r="D142" s="162" t="s">
        <v>152</v>
      </c>
      <c r="E142" s="176" t="s">
        <v>1</v>
      </c>
      <c r="F142" s="177" t="s">
        <v>179</v>
      </c>
      <c r="H142" s="178">
        <v>579.00400000000002</v>
      </c>
      <c r="I142" s="179"/>
      <c r="L142" s="175"/>
      <c r="M142" s="180"/>
      <c r="N142" s="181"/>
      <c r="O142" s="181"/>
      <c r="P142" s="181"/>
      <c r="Q142" s="181"/>
      <c r="R142" s="181"/>
      <c r="S142" s="181"/>
      <c r="T142" s="182"/>
      <c r="AT142" s="176" t="s">
        <v>152</v>
      </c>
      <c r="AU142" s="176" t="s">
        <v>87</v>
      </c>
      <c r="AV142" s="14" t="s">
        <v>139</v>
      </c>
      <c r="AW142" s="14" t="s">
        <v>34</v>
      </c>
      <c r="AX142" s="14" t="s">
        <v>85</v>
      </c>
      <c r="AY142" s="176" t="s">
        <v>131</v>
      </c>
    </row>
    <row r="143" spans="1:65" s="2" customFormat="1" ht="16.5" customHeight="1">
      <c r="A143" s="32"/>
      <c r="B143" s="148"/>
      <c r="C143" s="149" t="s">
        <v>180</v>
      </c>
      <c r="D143" s="149" t="s">
        <v>134</v>
      </c>
      <c r="E143" s="150" t="s">
        <v>181</v>
      </c>
      <c r="F143" s="151" t="s">
        <v>182</v>
      </c>
      <c r="G143" s="152" t="s">
        <v>183</v>
      </c>
      <c r="H143" s="153">
        <v>212.5</v>
      </c>
      <c r="I143" s="154"/>
      <c r="J143" s="155">
        <f>ROUND(I143*H143,2)</f>
        <v>0</v>
      </c>
      <c r="K143" s="151" t="s">
        <v>1</v>
      </c>
      <c r="L143" s="33"/>
      <c r="M143" s="156" t="s">
        <v>1</v>
      </c>
      <c r="N143" s="157" t="s">
        <v>42</v>
      </c>
      <c r="O143" s="58"/>
      <c r="P143" s="158">
        <f>O143*H143</f>
        <v>0</v>
      </c>
      <c r="Q143" s="158">
        <v>6.9999999999999999E-4</v>
      </c>
      <c r="R143" s="158">
        <f>Q143*H143</f>
        <v>0.14874999999999999</v>
      </c>
      <c r="S143" s="158">
        <v>0</v>
      </c>
      <c r="T143" s="159">
        <f>S143*H143</f>
        <v>0</v>
      </c>
      <c r="U143" s="32"/>
      <c r="V143" s="32"/>
      <c r="W143" s="32"/>
      <c r="X143" s="32"/>
      <c r="Y143" s="32"/>
      <c r="Z143" s="32"/>
      <c r="AA143" s="32"/>
      <c r="AB143" s="32"/>
      <c r="AC143" s="32"/>
      <c r="AD143" s="32"/>
      <c r="AE143" s="32"/>
      <c r="AR143" s="160" t="s">
        <v>139</v>
      </c>
      <c r="AT143" s="160" t="s">
        <v>134</v>
      </c>
      <c r="AU143" s="160" t="s">
        <v>87</v>
      </c>
      <c r="AY143" s="17" t="s">
        <v>131</v>
      </c>
      <c r="BE143" s="161">
        <f>IF(N143="základní",J143,0)</f>
        <v>0</v>
      </c>
      <c r="BF143" s="161">
        <f>IF(N143="snížená",J143,0)</f>
        <v>0</v>
      </c>
      <c r="BG143" s="161">
        <f>IF(N143="zákl. přenesená",J143,0)</f>
        <v>0</v>
      </c>
      <c r="BH143" s="161">
        <f>IF(N143="sníž. přenesená",J143,0)</f>
        <v>0</v>
      </c>
      <c r="BI143" s="161">
        <f>IF(N143="nulová",J143,0)</f>
        <v>0</v>
      </c>
      <c r="BJ143" s="17" t="s">
        <v>85</v>
      </c>
      <c r="BK143" s="161">
        <f>ROUND(I143*H143,2)</f>
        <v>0</v>
      </c>
      <c r="BL143" s="17" t="s">
        <v>139</v>
      </c>
      <c r="BM143" s="160" t="s">
        <v>184</v>
      </c>
    </row>
    <row r="144" spans="1:65" s="2" customFormat="1">
      <c r="A144" s="32"/>
      <c r="B144" s="33"/>
      <c r="C144" s="32"/>
      <c r="D144" s="162" t="s">
        <v>141</v>
      </c>
      <c r="E144" s="32"/>
      <c r="F144" s="163" t="s">
        <v>185</v>
      </c>
      <c r="G144" s="32"/>
      <c r="H144" s="32"/>
      <c r="I144" s="164"/>
      <c r="J144" s="32"/>
      <c r="K144" s="32"/>
      <c r="L144" s="33"/>
      <c r="M144" s="165"/>
      <c r="N144" s="166"/>
      <c r="O144" s="58"/>
      <c r="P144" s="58"/>
      <c r="Q144" s="58"/>
      <c r="R144" s="58"/>
      <c r="S144" s="58"/>
      <c r="T144" s="59"/>
      <c r="U144" s="32"/>
      <c r="V144" s="32"/>
      <c r="W144" s="32"/>
      <c r="X144" s="32"/>
      <c r="Y144" s="32"/>
      <c r="Z144" s="32"/>
      <c r="AA144" s="32"/>
      <c r="AB144" s="32"/>
      <c r="AC144" s="32"/>
      <c r="AD144" s="32"/>
      <c r="AE144" s="32"/>
      <c r="AT144" s="17" t="s">
        <v>141</v>
      </c>
      <c r="AU144" s="17" t="s">
        <v>87</v>
      </c>
    </row>
    <row r="145" spans="1:65" s="2" customFormat="1" ht="19.2">
      <c r="A145" s="32"/>
      <c r="B145" s="33"/>
      <c r="C145" s="32"/>
      <c r="D145" s="162" t="s">
        <v>186</v>
      </c>
      <c r="E145" s="32"/>
      <c r="F145" s="183" t="s">
        <v>187</v>
      </c>
      <c r="G145" s="32"/>
      <c r="H145" s="32"/>
      <c r="I145" s="164"/>
      <c r="J145" s="32"/>
      <c r="K145" s="32"/>
      <c r="L145" s="33"/>
      <c r="M145" s="165"/>
      <c r="N145" s="166"/>
      <c r="O145" s="58"/>
      <c r="P145" s="58"/>
      <c r="Q145" s="58"/>
      <c r="R145" s="58"/>
      <c r="S145" s="58"/>
      <c r="T145" s="59"/>
      <c r="U145" s="32"/>
      <c r="V145" s="32"/>
      <c r="W145" s="32"/>
      <c r="X145" s="32"/>
      <c r="Y145" s="32"/>
      <c r="Z145" s="32"/>
      <c r="AA145" s="32"/>
      <c r="AB145" s="32"/>
      <c r="AC145" s="32"/>
      <c r="AD145" s="32"/>
      <c r="AE145" s="32"/>
      <c r="AT145" s="17" t="s">
        <v>186</v>
      </c>
      <c r="AU145" s="17" t="s">
        <v>87</v>
      </c>
    </row>
    <row r="146" spans="1:65" s="13" customFormat="1">
      <c r="B146" s="167"/>
      <c r="D146" s="162" t="s">
        <v>152</v>
      </c>
      <c r="E146" s="168" t="s">
        <v>1</v>
      </c>
      <c r="F146" s="169" t="s">
        <v>188</v>
      </c>
      <c r="H146" s="170">
        <v>212.5</v>
      </c>
      <c r="I146" s="171"/>
      <c r="L146" s="167"/>
      <c r="M146" s="172"/>
      <c r="N146" s="173"/>
      <c r="O146" s="173"/>
      <c r="P146" s="173"/>
      <c r="Q146" s="173"/>
      <c r="R146" s="173"/>
      <c r="S146" s="173"/>
      <c r="T146" s="174"/>
      <c r="AT146" s="168" t="s">
        <v>152</v>
      </c>
      <c r="AU146" s="168" t="s">
        <v>87</v>
      </c>
      <c r="AV146" s="13" t="s">
        <v>87</v>
      </c>
      <c r="AW146" s="13" t="s">
        <v>34</v>
      </c>
      <c r="AX146" s="13" t="s">
        <v>85</v>
      </c>
      <c r="AY146" s="168" t="s">
        <v>131</v>
      </c>
    </row>
    <row r="147" spans="1:65" s="2" customFormat="1" ht="16.5" customHeight="1">
      <c r="A147" s="32"/>
      <c r="B147" s="148"/>
      <c r="C147" s="149" t="s">
        <v>189</v>
      </c>
      <c r="D147" s="149" t="s">
        <v>134</v>
      </c>
      <c r="E147" s="150" t="s">
        <v>190</v>
      </c>
      <c r="F147" s="151" t="s">
        <v>191</v>
      </c>
      <c r="G147" s="152" t="s">
        <v>183</v>
      </c>
      <c r="H147" s="153">
        <v>212.5</v>
      </c>
      <c r="I147" s="154"/>
      <c r="J147" s="155">
        <f>ROUND(I147*H147,2)</f>
        <v>0</v>
      </c>
      <c r="K147" s="151" t="s">
        <v>1</v>
      </c>
      <c r="L147" s="33"/>
      <c r="M147" s="156" t="s">
        <v>1</v>
      </c>
      <c r="N147" s="157" t="s">
        <v>42</v>
      </c>
      <c r="O147" s="58"/>
      <c r="P147" s="158">
        <f>O147*H147</f>
        <v>0</v>
      </c>
      <c r="Q147" s="158">
        <v>0</v>
      </c>
      <c r="R147" s="158">
        <f>Q147*H147</f>
        <v>0</v>
      </c>
      <c r="S147" s="158">
        <v>0</v>
      </c>
      <c r="T147" s="159">
        <f>S147*H147</f>
        <v>0</v>
      </c>
      <c r="U147" s="32"/>
      <c r="V147" s="32"/>
      <c r="W147" s="32"/>
      <c r="X147" s="32"/>
      <c r="Y147" s="32"/>
      <c r="Z147" s="32"/>
      <c r="AA147" s="32"/>
      <c r="AB147" s="32"/>
      <c r="AC147" s="32"/>
      <c r="AD147" s="32"/>
      <c r="AE147" s="32"/>
      <c r="AR147" s="160" t="s">
        <v>139</v>
      </c>
      <c r="AT147" s="160" t="s">
        <v>134</v>
      </c>
      <c r="AU147" s="160" t="s">
        <v>87</v>
      </c>
      <c r="AY147" s="17" t="s">
        <v>131</v>
      </c>
      <c r="BE147" s="161">
        <f>IF(N147="základní",J147,0)</f>
        <v>0</v>
      </c>
      <c r="BF147" s="161">
        <f>IF(N147="snížená",J147,0)</f>
        <v>0</v>
      </c>
      <c r="BG147" s="161">
        <f>IF(N147="zákl. přenesená",J147,0)</f>
        <v>0</v>
      </c>
      <c r="BH147" s="161">
        <f>IF(N147="sníž. přenesená",J147,0)</f>
        <v>0</v>
      </c>
      <c r="BI147" s="161">
        <f>IF(N147="nulová",J147,0)</f>
        <v>0</v>
      </c>
      <c r="BJ147" s="17" t="s">
        <v>85</v>
      </c>
      <c r="BK147" s="161">
        <f>ROUND(I147*H147,2)</f>
        <v>0</v>
      </c>
      <c r="BL147" s="17" t="s">
        <v>139</v>
      </c>
      <c r="BM147" s="160" t="s">
        <v>192</v>
      </c>
    </row>
    <row r="148" spans="1:65" s="2" customFormat="1" ht="19.2">
      <c r="A148" s="32"/>
      <c r="B148" s="33"/>
      <c r="C148" s="32"/>
      <c r="D148" s="162" t="s">
        <v>141</v>
      </c>
      <c r="E148" s="32"/>
      <c r="F148" s="163" t="s">
        <v>193</v>
      </c>
      <c r="G148" s="32"/>
      <c r="H148" s="32"/>
      <c r="I148" s="164"/>
      <c r="J148" s="32"/>
      <c r="K148" s="32"/>
      <c r="L148" s="33"/>
      <c r="M148" s="165"/>
      <c r="N148" s="166"/>
      <c r="O148" s="58"/>
      <c r="P148" s="58"/>
      <c r="Q148" s="58"/>
      <c r="R148" s="58"/>
      <c r="S148" s="58"/>
      <c r="T148" s="59"/>
      <c r="U148" s="32"/>
      <c r="V148" s="32"/>
      <c r="W148" s="32"/>
      <c r="X148" s="32"/>
      <c r="Y148" s="32"/>
      <c r="Z148" s="32"/>
      <c r="AA148" s="32"/>
      <c r="AB148" s="32"/>
      <c r="AC148" s="32"/>
      <c r="AD148" s="32"/>
      <c r="AE148" s="32"/>
      <c r="AT148" s="17" t="s">
        <v>141</v>
      </c>
      <c r="AU148" s="17" t="s">
        <v>87</v>
      </c>
    </row>
    <row r="149" spans="1:65" s="13" customFormat="1">
      <c r="B149" s="167"/>
      <c r="D149" s="162" t="s">
        <v>152</v>
      </c>
      <c r="E149" s="168" t="s">
        <v>1</v>
      </c>
      <c r="F149" s="169" t="s">
        <v>188</v>
      </c>
      <c r="H149" s="170">
        <v>212.5</v>
      </c>
      <c r="I149" s="171"/>
      <c r="L149" s="167"/>
      <c r="M149" s="172"/>
      <c r="N149" s="173"/>
      <c r="O149" s="173"/>
      <c r="P149" s="173"/>
      <c r="Q149" s="173"/>
      <c r="R149" s="173"/>
      <c r="S149" s="173"/>
      <c r="T149" s="174"/>
      <c r="AT149" s="168" t="s">
        <v>152</v>
      </c>
      <c r="AU149" s="168" t="s">
        <v>87</v>
      </c>
      <c r="AV149" s="13" t="s">
        <v>87</v>
      </c>
      <c r="AW149" s="13" t="s">
        <v>34</v>
      </c>
      <c r="AX149" s="13" t="s">
        <v>85</v>
      </c>
      <c r="AY149" s="168" t="s">
        <v>131</v>
      </c>
    </row>
    <row r="150" spans="1:65" s="2" customFormat="1" ht="16.5" customHeight="1">
      <c r="A150" s="32"/>
      <c r="B150" s="148"/>
      <c r="C150" s="149" t="s">
        <v>194</v>
      </c>
      <c r="D150" s="149" t="s">
        <v>134</v>
      </c>
      <c r="E150" s="150" t="s">
        <v>195</v>
      </c>
      <c r="F150" s="151" t="s">
        <v>196</v>
      </c>
      <c r="G150" s="152" t="s">
        <v>183</v>
      </c>
      <c r="H150" s="153">
        <v>212.5</v>
      </c>
      <c r="I150" s="154"/>
      <c r="J150" s="155">
        <f>ROUND(I150*H150,2)</f>
        <v>0</v>
      </c>
      <c r="K150" s="151" t="s">
        <v>1</v>
      </c>
      <c r="L150" s="33"/>
      <c r="M150" s="156" t="s">
        <v>1</v>
      </c>
      <c r="N150" s="157" t="s">
        <v>42</v>
      </c>
      <c r="O150" s="58"/>
      <c r="P150" s="158">
        <f>O150*H150</f>
        <v>0</v>
      </c>
      <c r="Q150" s="158">
        <v>7.9000000000000001E-4</v>
      </c>
      <c r="R150" s="158">
        <f>Q150*H150</f>
        <v>0.167875</v>
      </c>
      <c r="S150" s="158">
        <v>0</v>
      </c>
      <c r="T150" s="159">
        <f>S150*H150</f>
        <v>0</v>
      </c>
      <c r="U150" s="32"/>
      <c r="V150" s="32"/>
      <c r="W150" s="32"/>
      <c r="X150" s="32"/>
      <c r="Y150" s="32"/>
      <c r="Z150" s="32"/>
      <c r="AA150" s="32"/>
      <c r="AB150" s="32"/>
      <c r="AC150" s="32"/>
      <c r="AD150" s="32"/>
      <c r="AE150" s="32"/>
      <c r="AR150" s="160" t="s">
        <v>139</v>
      </c>
      <c r="AT150" s="160" t="s">
        <v>134</v>
      </c>
      <c r="AU150" s="160" t="s">
        <v>87</v>
      </c>
      <c r="AY150" s="17" t="s">
        <v>131</v>
      </c>
      <c r="BE150" s="161">
        <f>IF(N150="základní",J150,0)</f>
        <v>0</v>
      </c>
      <c r="BF150" s="161">
        <f>IF(N150="snížená",J150,0)</f>
        <v>0</v>
      </c>
      <c r="BG150" s="161">
        <f>IF(N150="zákl. přenesená",J150,0)</f>
        <v>0</v>
      </c>
      <c r="BH150" s="161">
        <f>IF(N150="sníž. přenesená",J150,0)</f>
        <v>0</v>
      </c>
      <c r="BI150" s="161">
        <f>IF(N150="nulová",J150,0)</f>
        <v>0</v>
      </c>
      <c r="BJ150" s="17" t="s">
        <v>85</v>
      </c>
      <c r="BK150" s="161">
        <f>ROUND(I150*H150,2)</f>
        <v>0</v>
      </c>
      <c r="BL150" s="17" t="s">
        <v>139</v>
      </c>
      <c r="BM150" s="160" t="s">
        <v>197</v>
      </c>
    </row>
    <row r="151" spans="1:65" s="2" customFormat="1">
      <c r="A151" s="32"/>
      <c r="B151" s="33"/>
      <c r="C151" s="32"/>
      <c r="D151" s="162" t="s">
        <v>141</v>
      </c>
      <c r="E151" s="32"/>
      <c r="F151" s="163" t="s">
        <v>198</v>
      </c>
      <c r="G151" s="32"/>
      <c r="H151" s="32"/>
      <c r="I151" s="164"/>
      <c r="J151" s="32"/>
      <c r="K151" s="32"/>
      <c r="L151" s="33"/>
      <c r="M151" s="165"/>
      <c r="N151" s="166"/>
      <c r="O151" s="58"/>
      <c r="P151" s="58"/>
      <c r="Q151" s="58"/>
      <c r="R151" s="58"/>
      <c r="S151" s="58"/>
      <c r="T151" s="59"/>
      <c r="U151" s="32"/>
      <c r="V151" s="32"/>
      <c r="W151" s="32"/>
      <c r="X151" s="32"/>
      <c r="Y151" s="32"/>
      <c r="Z151" s="32"/>
      <c r="AA151" s="32"/>
      <c r="AB151" s="32"/>
      <c r="AC151" s="32"/>
      <c r="AD151" s="32"/>
      <c r="AE151" s="32"/>
      <c r="AT151" s="17" t="s">
        <v>141</v>
      </c>
      <c r="AU151" s="17" t="s">
        <v>87</v>
      </c>
    </row>
    <row r="152" spans="1:65" s="2" customFormat="1" ht="19.2">
      <c r="A152" s="32"/>
      <c r="B152" s="33"/>
      <c r="C152" s="32"/>
      <c r="D152" s="162" t="s">
        <v>186</v>
      </c>
      <c r="E152" s="32"/>
      <c r="F152" s="183" t="s">
        <v>187</v>
      </c>
      <c r="G152" s="32"/>
      <c r="H152" s="32"/>
      <c r="I152" s="164"/>
      <c r="J152" s="32"/>
      <c r="K152" s="32"/>
      <c r="L152" s="33"/>
      <c r="M152" s="165"/>
      <c r="N152" s="166"/>
      <c r="O152" s="58"/>
      <c r="P152" s="58"/>
      <c r="Q152" s="58"/>
      <c r="R152" s="58"/>
      <c r="S152" s="58"/>
      <c r="T152" s="59"/>
      <c r="U152" s="32"/>
      <c r="V152" s="32"/>
      <c r="W152" s="32"/>
      <c r="X152" s="32"/>
      <c r="Y152" s="32"/>
      <c r="Z152" s="32"/>
      <c r="AA152" s="32"/>
      <c r="AB152" s="32"/>
      <c r="AC152" s="32"/>
      <c r="AD152" s="32"/>
      <c r="AE152" s="32"/>
      <c r="AT152" s="17" t="s">
        <v>186</v>
      </c>
      <c r="AU152" s="17" t="s">
        <v>87</v>
      </c>
    </row>
    <row r="153" spans="1:65" s="13" customFormat="1">
      <c r="B153" s="167"/>
      <c r="D153" s="162" t="s">
        <v>152</v>
      </c>
      <c r="E153" s="168" t="s">
        <v>1</v>
      </c>
      <c r="F153" s="169" t="s">
        <v>188</v>
      </c>
      <c r="H153" s="170">
        <v>212.5</v>
      </c>
      <c r="I153" s="171"/>
      <c r="L153" s="167"/>
      <c r="M153" s="172"/>
      <c r="N153" s="173"/>
      <c r="O153" s="173"/>
      <c r="P153" s="173"/>
      <c r="Q153" s="173"/>
      <c r="R153" s="173"/>
      <c r="S153" s="173"/>
      <c r="T153" s="174"/>
      <c r="AT153" s="168" t="s">
        <v>152</v>
      </c>
      <c r="AU153" s="168" t="s">
        <v>87</v>
      </c>
      <c r="AV153" s="13" t="s">
        <v>87</v>
      </c>
      <c r="AW153" s="13" t="s">
        <v>34</v>
      </c>
      <c r="AX153" s="13" t="s">
        <v>85</v>
      </c>
      <c r="AY153" s="168" t="s">
        <v>131</v>
      </c>
    </row>
    <row r="154" spans="1:65" s="2" customFormat="1" ht="16.5" customHeight="1">
      <c r="A154" s="32"/>
      <c r="B154" s="148"/>
      <c r="C154" s="149" t="s">
        <v>199</v>
      </c>
      <c r="D154" s="149" t="s">
        <v>134</v>
      </c>
      <c r="E154" s="150" t="s">
        <v>200</v>
      </c>
      <c r="F154" s="151" t="s">
        <v>201</v>
      </c>
      <c r="G154" s="152" t="s">
        <v>183</v>
      </c>
      <c r="H154" s="153">
        <v>212.5</v>
      </c>
      <c r="I154" s="154"/>
      <c r="J154" s="155">
        <f>ROUND(I154*H154,2)</f>
        <v>0</v>
      </c>
      <c r="K154" s="151" t="s">
        <v>1</v>
      </c>
      <c r="L154" s="33"/>
      <c r="M154" s="156" t="s">
        <v>1</v>
      </c>
      <c r="N154" s="157" t="s">
        <v>42</v>
      </c>
      <c r="O154" s="58"/>
      <c r="P154" s="158">
        <f>O154*H154</f>
        <v>0</v>
      </c>
      <c r="Q154" s="158">
        <v>0</v>
      </c>
      <c r="R154" s="158">
        <f>Q154*H154</f>
        <v>0</v>
      </c>
      <c r="S154" s="158">
        <v>0</v>
      </c>
      <c r="T154" s="159">
        <f>S154*H154</f>
        <v>0</v>
      </c>
      <c r="U154" s="32"/>
      <c r="V154" s="32"/>
      <c r="W154" s="32"/>
      <c r="X154" s="32"/>
      <c r="Y154" s="32"/>
      <c r="Z154" s="32"/>
      <c r="AA154" s="32"/>
      <c r="AB154" s="32"/>
      <c r="AC154" s="32"/>
      <c r="AD154" s="32"/>
      <c r="AE154" s="32"/>
      <c r="AR154" s="160" t="s">
        <v>139</v>
      </c>
      <c r="AT154" s="160" t="s">
        <v>134</v>
      </c>
      <c r="AU154" s="160" t="s">
        <v>87</v>
      </c>
      <c r="AY154" s="17" t="s">
        <v>131</v>
      </c>
      <c r="BE154" s="161">
        <f>IF(N154="základní",J154,0)</f>
        <v>0</v>
      </c>
      <c r="BF154" s="161">
        <f>IF(N154="snížená",J154,0)</f>
        <v>0</v>
      </c>
      <c r="BG154" s="161">
        <f>IF(N154="zákl. přenesená",J154,0)</f>
        <v>0</v>
      </c>
      <c r="BH154" s="161">
        <f>IF(N154="sníž. přenesená",J154,0)</f>
        <v>0</v>
      </c>
      <c r="BI154" s="161">
        <f>IF(N154="nulová",J154,0)</f>
        <v>0</v>
      </c>
      <c r="BJ154" s="17" t="s">
        <v>85</v>
      </c>
      <c r="BK154" s="161">
        <f>ROUND(I154*H154,2)</f>
        <v>0</v>
      </c>
      <c r="BL154" s="17" t="s">
        <v>139</v>
      </c>
      <c r="BM154" s="160" t="s">
        <v>202</v>
      </c>
    </row>
    <row r="155" spans="1:65" s="2" customFormat="1" ht="19.2">
      <c r="A155" s="32"/>
      <c r="B155" s="33"/>
      <c r="C155" s="32"/>
      <c r="D155" s="162" t="s">
        <v>141</v>
      </c>
      <c r="E155" s="32"/>
      <c r="F155" s="163" t="s">
        <v>203</v>
      </c>
      <c r="G155" s="32"/>
      <c r="H155" s="32"/>
      <c r="I155" s="164"/>
      <c r="J155" s="32"/>
      <c r="K155" s="32"/>
      <c r="L155" s="33"/>
      <c r="M155" s="165"/>
      <c r="N155" s="166"/>
      <c r="O155" s="58"/>
      <c r="P155" s="58"/>
      <c r="Q155" s="58"/>
      <c r="R155" s="58"/>
      <c r="S155" s="58"/>
      <c r="T155" s="59"/>
      <c r="U155" s="32"/>
      <c r="V155" s="32"/>
      <c r="W155" s="32"/>
      <c r="X155" s="32"/>
      <c r="Y155" s="32"/>
      <c r="Z155" s="32"/>
      <c r="AA155" s="32"/>
      <c r="AB155" s="32"/>
      <c r="AC155" s="32"/>
      <c r="AD155" s="32"/>
      <c r="AE155" s="32"/>
      <c r="AT155" s="17" t="s">
        <v>141</v>
      </c>
      <c r="AU155" s="17" t="s">
        <v>87</v>
      </c>
    </row>
    <row r="156" spans="1:65" s="13" customFormat="1">
      <c r="B156" s="167"/>
      <c r="D156" s="162" t="s">
        <v>152</v>
      </c>
      <c r="E156" s="168" t="s">
        <v>1</v>
      </c>
      <c r="F156" s="169" t="s">
        <v>188</v>
      </c>
      <c r="H156" s="170">
        <v>212.5</v>
      </c>
      <c r="I156" s="171"/>
      <c r="L156" s="167"/>
      <c r="M156" s="172"/>
      <c r="N156" s="173"/>
      <c r="O156" s="173"/>
      <c r="P156" s="173"/>
      <c r="Q156" s="173"/>
      <c r="R156" s="173"/>
      <c r="S156" s="173"/>
      <c r="T156" s="174"/>
      <c r="AT156" s="168" t="s">
        <v>152</v>
      </c>
      <c r="AU156" s="168" t="s">
        <v>87</v>
      </c>
      <c r="AV156" s="13" t="s">
        <v>87</v>
      </c>
      <c r="AW156" s="13" t="s">
        <v>34</v>
      </c>
      <c r="AX156" s="13" t="s">
        <v>85</v>
      </c>
      <c r="AY156" s="168" t="s">
        <v>131</v>
      </c>
    </row>
    <row r="157" spans="1:65" s="2" customFormat="1" ht="16.5" customHeight="1">
      <c r="A157" s="32"/>
      <c r="B157" s="148"/>
      <c r="C157" s="149" t="s">
        <v>8</v>
      </c>
      <c r="D157" s="149" t="s">
        <v>134</v>
      </c>
      <c r="E157" s="150" t="s">
        <v>204</v>
      </c>
      <c r="F157" s="151" t="s">
        <v>205</v>
      </c>
      <c r="G157" s="152" t="s">
        <v>183</v>
      </c>
      <c r="H157" s="153">
        <v>854.149</v>
      </c>
      <c r="I157" s="154"/>
      <c r="J157" s="155">
        <f>ROUND(I157*H157,2)</f>
        <v>0</v>
      </c>
      <c r="K157" s="151" t="s">
        <v>138</v>
      </c>
      <c r="L157" s="33"/>
      <c r="M157" s="156" t="s">
        <v>1</v>
      </c>
      <c r="N157" s="157" t="s">
        <v>42</v>
      </c>
      <c r="O157" s="58"/>
      <c r="P157" s="158">
        <f>O157*H157</f>
        <v>0</v>
      </c>
      <c r="Q157" s="158">
        <v>0</v>
      </c>
      <c r="R157" s="158">
        <f>Q157*H157</f>
        <v>0</v>
      </c>
      <c r="S157" s="158">
        <v>0</v>
      </c>
      <c r="T157" s="159">
        <f>S157*H157</f>
        <v>0</v>
      </c>
      <c r="U157" s="32"/>
      <c r="V157" s="32"/>
      <c r="W157" s="32"/>
      <c r="X157" s="32"/>
      <c r="Y157" s="32"/>
      <c r="Z157" s="32"/>
      <c r="AA157" s="32"/>
      <c r="AB157" s="32"/>
      <c r="AC157" s="32"/>
      <c r="AD157" s="32"/>
      <c r="AE157" s="32"/>
      <c r="AR157" s="160" t="s">
        <v>139</v>
      </c>
      <c r="AT157" s="160" t="s">
        <v>134</v>
      </c>
      <c r="AU157" s="160" t="s">
        <v>87</v>
      </c>
      <c r="AY157" s="17" t="s">
        <v>131</v>
      </c>
      <c r="BE157" s="161">
        <f>IF(N157="základní",J157,0)</f>
        <v>0</v>
      </c>
      <c r="BF157" s="161">
        <f>IF(N157="snížená",J157,0)</f>
        <v>0</v>
      </c>
      <c r="BG157" s="161">
        <f>IF(N157="zákl. přenesená",J157,0)</f>
        <v>0</v>
      </c>
      <c r="BH157" s="161">
        <f>IF(N157="sníž. přenesená",J157,0)</f>
        <v>0</v>
      </c>
      <c r="BI157" s="161">
        <f>IF(N157="nulová",J157,0)</f>
        <v>0</v>
      </c>
      <c r="BJ157" s="17" t="s">
        <v>85</v>
      </c>
      <c r="BK157" s="161">
        <f>ROUND(I157*H157,2)</f>
        <v>0</v>
      </c>
      <c r="BL157" s="17" t="s">
        <v>139</v>
      </c>
      <c r="BM157" s="160" t="s">
        <v>206</v>
      </c>
    </row>
    <row r="158" spans="1:65" s="2" customFormat="1" ht="19.2">
      <c r="A158" s="32"/>
      <c r="B158" s="33"/>
      <c r="C158" s="32"/>
      <c r="D158" s="162" t="s">
        <v>141</v>
      </c>
      <c r="E158" s="32"/>
      <c r="F158" s="163" t="s">
        <v>207</v>
      </c>
      <c r="G158" s="32"/>
      <c r="H158" s="32"/>
      <c r="I158" s="164"/>
      <c r="J158" s="32"/>
      <c r="K158" s="32"/>
      <c r="L158" s="33"/>
      <c r="M158" s="165"/>
      <c r="N158" s="166"/>
      <c r="O158" s="58"/>
      <c r="P158" s="58"/>
      <c r="Q158" s="58"/>
      <c r="R158" s="58"/>
      <c r="S158" s="58"/>
      <c r="T158" s="59"/>
      <c r="U158" s="32"/>
      <c r="V158" s="32"/>
      <c r="W158" s="32"/>
      <c r="X158" s="32"/>
      <c r="Y158" s="32"/>
      <c r="Z158" s="32"/>
      <c r="AA158" s="32"/>
      <c r="AB158" s="32"/>
      <c r="AC158" s="32"/>
      <c r="AD158" s="32"/>
      <c r="AE158" s="32"/>
      <c r="AT158" s="17" t="s">
        <v>141</v>
      </c>
      <c r="AU158" s="17" t="s">
        <v>87</v>
      </c>
    </row>
    <row r="159" spans="1:65" s="13" customFormat="1">
      <c r="B159" s="167"/>
      <c r="D159" s="162" t="s">
        <v>152</v>
      </c>
      <c r="E159" s="168" t="s">
        <v>1</v>
      </c>
      <c r="F159" s="169" t="s">
        <v>208</v>
      </c>
      <c r="H159" s="170">
        <v>659.24900000000002</v>
      </c>
      <c r="I159" s="171"/>
      <c r="L159" s="167"/>
      <c r="M159" s="172"/>
      <c r="N159" s="173"/>
      <c r="O159" s="173"/>
      <c r="P159" s="173"/>
      <c r="Q159" s="173"/>
      <c r="R159" s="173"/>
      <c r="S159" s="173"/>
      <c r="T159" s="174"/>
      <c r="AT159" s="168" t="s">
        <v>152</v>
      </c>
      <c r="AU159" s="168" t="s">
        <v>87</v>
      </c>
      <c r="AV159" s="13" t="s">
        <v>87</v>
      </c>
      <c r="AW159" s="13" t="s">
        <v>34</v>
      </c>
      <c r="AX159" s="13" t="s">
        <v>77</v>
      </c>
      <c r="AY159" s="168" t="s">
        <v>131</v>
      </c>
    </row>
    <row r="160" spans="1:65" s="13" customFormat="1">
      <c r="B160" s="167"/>
      <c r="D160" s="162" t="s">
        <v>152</v>
      </c>
      <c r="E160" s="168" t="s">
        <v>1</v>
      </c>
      <c r="F160" s="169" t="s">
        <v>209</v>
      </c>
      <c r="H160" s="170">
        <v>194.9</v>
      </c>
      <c r="I160" s="171"/>
      <c r="L160" s="167"/>
      <c r="M160" s="172"/>
      <c r="N160" s="173"/>
      <c r="O160" s="173"/>
      <c r="P160" s="173"/>
      <c r="Q160" s="173"/>
      <c r="R160" s="173"/>
      <c r="S160" s="173"/>
      <c r="T160" s="174"/>
      <c r="AT160" s="168" t="s">
        <v>152</v>
      </c>
      <c r="AU160" s="168" t="s">
        <v>87</v>
      </c>
      <c r="AV160" s="13" t="s">
        <v>87</v>
      </c>
      <c r="AW160" s="13" t="s">
        <v>34</v>
      </c>
      <c r="AX160" s="13" t="s">
        <v>77</v>
      </c>
      <c r="AY160" s="168" t="s">
        <v>131</v>
      </c>
    </row>
    <row r="161" spans="1:65" s="14" customFormat="1">
      <c r="B161" s="175"/>
      <c r="D161" s="162" t="s">
        <v>152</v>
      </c>
      <c r="E161" s="176" t="s">
        <v>1</v>
      </c>
      <c r="F161" s="177" t="s">
        <v>179</v>
      </c>
      <c r="H161" s="178">
        <v>854.149</v>
      </c>
      <c r="I161" s="179"/>
      <c r="L161" s="175"/>
      <c r="M161" s="180"/>
      <c r="N161" s="181"/>
      <c r="O161" s="181"/>
      <c r="P161" s="181"/>
      <c r="Q161" s="181"/>
      <c r="R161" s="181"/>
      <c r="S161" s="181"/>
      <c r="T161" s="182"/>
      <c r="AT161" s="176" t="s">
        <v>152</v>
      </c>
      <c r="AU161" s="176" t="s">
        <v>87</v>
      </c>
      <c r="AV161" s="14" t="s">
        <v>139</v>
      </c>
      <c r="AW161" s="14" t="s">
        <v>34</v>
      </c>
      <c r="AX161" s="14" t="s">
        <v>85</v>
      </c>
      <c r="AY161" s="176" t="s">
        <v>131</v>
      </c>
    </row>
    <row r="162" spans="1:65" s="2" customFormat="1" ht="16.5" customHeight="1">
      <c r="A162" s="32"/>
      <c r="B162" s="148"/>
      <c r="C162" s="149" t="s">
        <v>210</v>
      </c>
      <c r="D162" s="149" t="s">
        <v>134</v>
      </c>
      <c r="E162" s="150" t="s">
        <v>211</v>
      </c>
      <c r="F162" s="151" t="s">
        <v>212</v>
      </c>
      <c r="G162" s="152" t="s">
        <v>183</v>
      </c>
      <c r="H162" s="153">
        <v>854.149</v>
      </c>
      <c r="I162" s="154"/>
      <c r="J162" s="155">
        <f>ROUND(I162*H162,2)</f>
        <v>0</v>
      </c>
      <c r="K162" s="151" t="s">
        <v>1</v>
      </c>
      <c r="L162" s="33"/>
      <c r="M162" s="156" t="s">
        <v>1</v>
      </c>
      <c r="N162" s="157" t="s">
        <v>42</v>
      </c>
      <c r="O162" s="58"/>
      <c r="P162" s="158">
        <f>O162*H162</f>
        <v>0</v>
      </c>
      <c r="Q162" s="158">
        <v>0</v>
      </c>
      <c r="R162" s="158">
        <f>Q162*H162</f>
        <v>0</v>
      </c>
      <c r="S162" s="158">
        <v>0</v>
      </c>
      <c r="T162" s="159">
        <f>S162*H162</f>
        <v>0</v>
      </c>
      <c r="U162" s="32"/>
      <c r="V162" s="32"/>
      <c r="W162" s="32"/>
      <c r="X162" s="32"/>
      <c r="Y162" s="32"/>
      <c r="Z162" s="32"/>
      <c r="AA162" s="32"/>
      <c r="AB162" s="32"/>
      <c r="AC162" s="32"/>
      <c r="AD162" s="32"/>
      <c r="AE162" s="32"/>
      <c r="AR162" s="160" t="s">
        <v>139</v>
      </c>
      <c r="AT162" s="160" t="s">
        <v>134</v>
      </c>
      <c r="AU162" s="160" t="s">
        <v>87</v>
      </c>
      <c r="AY162" s="17" t="s">
        <v>131</v>
      </c>
      <c r="BE162" s="161">
        <f>IF(N162="základní",J162,0)</f>
        <v>0</v>
      </c>
      <c r="BF162" s="161">
        <f>IF(N162="snížená",J162,0)</f>
        <v>0</v>
      </c>
      <c r="BG162" s="161">
        <f>IF(N162="zákl. přenesená",J162,0)</f>
        <v>0</v>
      </c>
      <c r="BH162" s="161">
        <f>IF(N162="sníž. přenesená",J162,0)</f>
        <v>0</v>
      </c>
      <c r="BI162" s="161">
        <f>IF(N162="nulová",J162,0)</f>
        <v>0</v>
      </c>
      <c r="BJ162" s="17" t="s">
        <v>85</v>
      </c>
      <c r="BK162" s="161">
        <f>ROUND(I162*H162,2)</f>
        <v>0</v>
      </c>
      <c r="BL162" s="17" t="s">
        <v>139</v>
      </c>
      <c r="BM162" s="160" t="s">
        <v>213</v>
      </c>
    </row>
    <row r="163" spans="1:65" s="2" customFormat="1" ht="19.2">
      <c r="A163" s="32"/>
      <c r="B163" s="33"/>
      <c r="C163" s="32"/>
      <c r="D163" s="162" t="s">
        <v>141</v>
      </c>
      <c r="E163" s="32"/>
      <c r="F163" s="163" t="s">
        <v>214</v>
      </c>
      <c r="G163" s="32"/>
      <c r="H163" s="32"/>
      <c r="I163" s="164"/>
      <c r="J163" s="32"/>
      <c r="K163" s="32"/>
      <c r="L163" s="33"/>
      <c r="M163" s="165"/>
      <c r="N163" s="166"/>
      <c r="O163" s="58"/>
      <c r="P163" s="58"/>
      <c r="Q163" s="58"/>
      <c r="R163" s="58"/>
      <c r="S163" s="58"/>
      <c r="T163" s="59"/>
      <c r="U163" s="32"/>
      <c r="V163" s="32"/>
      <c r="W163" s="32"/>
      <c r="X163" s="32"/>
      <c r="Y163" s="32"/>
      <c r="Z163" s="32"/>
      <c r="AA163" s="32"/>
      <c r="AB163" s="32"/>
      <c r="AC163" s="32"/>
      <c r="AD163" s="32"/>
      <c r="AE163" s="32"/>
      <c r="AT163" s="17" t="s">
        <v>141</v>
      </c>
      <c r="AU163" s="17" t="s">
        <v>87</v>
      </c>
    </row>
    <row r="164" spans="1:65" s="13" customFormat="1">
      <c r="B164" s="167"/>
      <c r="D164" s="162" t="s">
        <v>152</v>
      </c>
      <c r="E164" s="168" t="s">
        <v>1</v>
      </c>
      <c r="F164" s="169" t="s">
        <v>208</v>
      </c>
      <c r="H164" s="170">
        <v>659.24900000000002</v>
      </c>
      <c r="I164" s="171"/>
      <c r="L164" s="167"/>
      <c r="M164" s="172"/>
      <c r="N164" s="173"/>
      <c r="O164" s="173"/>
      <c r="P164" s="173"/>
      <c r="Q164" s="173"/>
      <c r="R164" s="173"/>
      <c r="S164" s="173"/>
      <c r="T164" s="174"/>
      <c r="AT164" s="168" t="s">
        <v>152</v>
      </c>
      <c r="AU164" s="168" t="s">
        <v>87</v>
      </c>
      <c r="AV164" s="13" t="s">
        <v>87</v>
      </c>
      <c r="AW164" s="13" t="s">
        <v>34</v>
      </c>
      <c r="AX164" s="13" t="s">
        <v>77</v>
      </c>
      <c r="AY164" s="168" t="s">
        <v>131</v>
      </c>
    </row>
    <row r="165" spans="1:65" s="13" customFormat="1">
      <c r="B165" s="167"/>
      <c r="D165" s="162" t="s">
        <v>152</v>
      </c>
      <c r="E165" s="168" t="s">
        <v>1</v>
      </c>
      <c r="F165" s="169" t="s">
        <v>209</v>
      </c>
      <c r="H165" s="170">
        <v>194.9</v>
      </c>
      <c r="I165" s="171"/>
      <c r="L165" s="167"/>
      <c r="M165" s="172"/>
      <c r="N165" s="173"/>
      <c r="O165" s="173"/>
      <c r="P165" s="173"/>
      <c r="Q165" s="173"/>
      <c r="R165" s="173"/>
      <c r="S165" s="173"/>
      <c r="T165" s="174"/>
      <c r="AT165" s="168" t="s">
        <v>152</v>
      </c>
      <c r="AU165" s="168" t="s">
        <v>87</v>
      </c>
      <c r="AV165" s="13" t="s">
        <v>87</v>
      </c>
      <c r="AW165" s="13" t="s">
        <v>34</v>
      </c>
      <c r="AX165" s="13" t="s">
        <v>77</v>
      </c>
      <c r="AY165" s="168" t="s">
        <v>131</v>
      </c>
    </row>
    <row r="166" spans="1:65" s="14" customFormat="1">
      <c r="B166" s="175"/>
      <c r="D166" s="162" t="s">
        <v>152</v>
      </c>
      <c r="E166" s="176" t="s">
        <v>1</v>
      </c>
      <c r="F166" s="177" t="s">
        <v>179</v>
      </c>
      <c r="H166" s="178">
        <v>854.149</v>
      </c>
      <c r="I166" s="179"/>
      <c r="L166" s="175"/>
      <c r="M166" s="180"/>
      <c r="N166" s="181"/>
      <c r="O166" s="181"/>
      <c r="P166" s="181"/>
      <c r="Q166" s="181"/>
      <c r="R166" s="181"/>
      <c r="S166" s="181"/>
      <c r="T166" s="182"/>
      <c r="AT166" s="176" t="s">
        <v>152</v>
      </c>
      <c r="AU166" s="176" t="s">
        <v>87</v>
      </c>
      <c r="AV166" s="14" t="s">
        <v>139</v>
      </c>
      <c r="AW166" s="14" t="s">
        <v>34</v>
      </c>
      <c r="AX166" s="14" t="s">
        <v>85</v>
      </c>
      <c r="AY166" s="176" t="s">
        <v>131</v>
      </c>
    </row>
    <row r="167" spans="1:65" s="2" customFormat="1" ht="16.5" customHeight="1">
      <c r="A167" s="32"/>
      <c r="B167" s="148"/>
      <c r="C167" s="149" t="s">
        <v>215</v>
      </c>
      <c r="D167" s="149" t="s">
        <v>134</v>
      </c>
      <c r="E167" s="150" t="s">
        <v>216</v>
      </c>
      <c r="F167" s="151" t="s">
        <v>217</v>
      </c>
      <c r="G167" s="152" t="s">
        <v>183</v>
      </c>
      <c r="H167" s="153">
        <v>854.149</v>
      </c>
      <c r="I167" s="154"/>
      <c r="J167" s="155">
        <f>ROUND(I167*H167,2)</f>
        <v>0</v>
      </c>
      <c r="K167" s="151" t="s">
        <v>138</v>
      </c>
      <c r="L167" s="33"/>
      <c r="M167" s="156" t="s">
        <v>1</v>
      </c>
      <c r="N167" s="157" t="s">
        <v>42</v>
      </c>
      <c r="O167" s="58"/>
      <c r="P167" s="158">
        <f>O167*H167</f>
        <v>0</v>
      </c>
      <c r="Q167" s="158">
        <v>0</v>
      </c>
      <c r="R167" s="158">
        <f>Q167*H167</f>
        <v>0</v>
      </c>
      <c r="S167" s="158">
        <v>0</v>
      </c>
      <c r="T167" s="159">
        <f>S167*H167</f>
        <v>0</v>
      </c>
      <c r="U167" s="32"/>
      <c r="V167" s="32"/>
      <c r="W167" s="32"/>
      <c r="X167" s="32"/>
      <c r="Y167" s="32"/>
      <c r="Z167" s="32"/>
      <c r="AA167" s="32"/>
      <c r="AB167" s="32"/>
      <c r="AC167" s="32"/>
      <c r="AD167" s="32"/>
      <c r="AE167" s="32"/>
      <c r="AR167" s="160" t="s">
        <v>139</v>
      </c>
      <c r="AT167" s="160" t="s">
        <v>134</v>
      </c>
      <c r="AU167" s="160" t="s">
        <v>87</v>
      </c>
      <c r="AY167" s="17" t="s">
        <v>131</v>
      </c>
      <c r="BE167" s="161">
        <f>IF(N167="základní",J167,0)</f>
        <v>0</v>
      </c>
      <c r="BF167" s="161">
        <f>IF(N167="snížená",J167,0)</f>
        <v>0</v>
      </c>
      <c r="BG167" s="161">
        <f>IF(N167="zákl. přenesená",J167,0)</f>
        <v>0</v>
      </c>
      <c r="BH167" s="161">
        <f>IF(N167="sníž. přenesená",J167,0)</f>
        <v>0</v>
      </c>
      <c r="BI167" s="161">
        <f>IF(N167="nulová",J167,0)</f>
        <v>0</v>
      </c>
      <c r="BJ167" s="17" t="s">
        <v>85</v>
      </c>
      <c r="BK167" s="161">
        <f>ROUND(I167*H167,2)</f>
        <v>0</v>
      </c>
      <c r="BL167" s="17" t="s">
        <v>139</v>
      </c>
      <c r="BM167" s="160" t="s">
        <v>218</v>
      </c>
    </row>
    <row r="168" spans="1:65" s="2" customFormat="1" ht="19.2">
      <c r="A168" s="32"/>
      <c r="B168" s="33"/>
      <c r="C168" s="32"/>
      <c r="D168" s="162" t="s">
        <v>141</v>
      </c>
      <c r="E168" s="32"/>
      <c r="F168" s="163" t="s">
        <v>219</v>
      </c>
      <c r="G168" s="32"/>
      <c r="H168" s="32"/>
      <c r="I168" s="164"/>
      <c r="J168" s="32"/>
      <c r="K168" s="32"/>
      <c r="L168" s="33"/>
      <c r="M168" s="165"/>
      <c r="N168" s="166"/>
      <c r="O168" s="58"/>
      <c r="P168" s="58"/>
      <c r="Q168" s="58"/>
      <c r="R168" s="58"/>
      <c r="S168" s="58"/>
      <c r="T168" s="59"/>
      <c r="U168" s="32"/>
      <c r="V168" s="32"/>
      <c r="W168" s="32"/>
      <c r="X168" s="32"/>
      <c r="Y168" s="32"/>
      <c r="Z168" s="32"/>
      <c r="AA168" s="32"/>
      <c r="AB168" s="32"/>
      <c r="AC168" s="32"/>
      <c r="AD168" s="32"/>
      <c r="AE168" s="32"/>
      <c r="AT168" s="17" t="s">
        <v>141</v>
      </c>
      <c r="AU168" s="17" t="s">
        <v>87</v>
      </c>
    </row>
    <row r="169" spans="1:65" s="13" customFormat="1">
      <c r="B169" s="167"/>
      <c r="D169" s="162" t="s">
        <v>152</v>
      </c>
      <c r="E169" s="168" t="s">
        <v>1</v>
      </c>
      <c r="F169" s="169" t="s">
        <v>208</v>
      </c>
      <c r="H169" s="170">
        <v>659.24900000000002</v>
      </c>
      <c r="I169" s="171"/>
      <c r="L169" s="167"/>
      <c r="M169" s="172"/>
      <c r="N169" s="173"/>
      <c r="O169" s="173"/>
      <c r="P169" s="173"/>
      <c r="Q169" s="173"/>
      <c r="R169" s="173"/>
      <c r="S169" s="173"/>
      <c r="T169" s="174"/>
      <c r="AT169" s="168" t="s">
        <v>152</v>
      </c>
      <c r="AU169" s="168" t="s">
        <v>87</v>
      </c>
      <c r="AV169" s="13" t="s">
        <v>87</v>
      </c>
      <c r="AW169" s="13" t="s">
        <v>34</v>
      </c>
      <c r="AX169" s="13" t="s">
        <v>77</v>
      </c>
      <c r="AY169" s="168" t="s">
        <v>131</v>
      </c>
    </row>
    <row r="170" spans="1:65" s="13" customFormat="1">
      <c r="B170" s="167"/>
      <c r="D170" s="162" t="s">
        <v>152</v>
      </c>
      <c r="E170" s="168" t="s">
        <v>1</v>
      </c>
      <c r="F170" s="169" t="s">
        <v>209</v>
      </c>
      <c r="H170" s="170">
        <v>194.9</v>
      </c>
      <c r="I170" s="171"/>
      <c r="L170" s="167"/>
      <c r="M170" s="172"/>
      <c r="N170" s="173"/>
      <c r="O170" s="173"/>
      <c r="P170" s="173"/>
      <c r="Q170" s="173"/>
      <c r="R170" s="173"/>
      <c r="S170" s="173"/>
      <c r="T170" s="174"/>
      <c r="AT170" s="168" t="s">
        <v>152</v>
      </c>
      <c r="AU170" s="168" t="s">
        <v>87</v>
      </c>
      <c r="AV170" s="13" t="s">
        <v>87</v>
      </c>
      <c r="AW170" s="13" t="s">
        <v>34</v>
      </c>
      <c r="AX170" s="13" t="s">
        <v>77</v>
      </c>
      <c r="AY170" s="168" t="s">
        <v>131</v>
      </c>
    </row>
    <row r="171" spans="1:65" s="14" customFormat="1">
      <c r="B171" s="175"/>
      <c r="D171" s="162" t="s">
        <v>152</v>
      </c>
      <c r="E171" s="176" t="s">
        <v>1</v>
      </c>
      <c r="F171" s="177" t="s">
        <v>179</v>
      </c>
      <c r="H171" s="178">
        <v>854.149</v>
      </c>
      <c r="I171" s="179"/>
      <c r="L171" s="175"/>
      <c r="M171" s="180"/>
      <c r="N171" s="181"/>
      <c r="O171" s="181"/>
      <c r="P171" s="181"/>
      <c r="Q171" s="181"/>
      <c r="R171" s="181"/>
      <c r="S171" s="181"/>
      <c r="T171" s="182"/>
      <c r="AT171" s="176" t="s">
        <v>152</v>
      </c>
      <c r="AU171" s="176" t="s">
        <v>87</v>
      </c>
      <c r="AV171" s="14" t="s">
        <v>139</v>
      </c>
      <c r="AW171" s="14" t="s">
        <v>34</v>
      </c>
      <c r="AX171" s="14" t="s">
        <v>85</v>
      </c>
      <c r="AY171" s="176" t="s">
        <v>131</v>
      </c>
    </row>
    <row r="172" spans="1:65" s="2" customFormat="1" ht="16.5" customHeight="1">
      <c r="A172" s="32"/>
      <c r="B172" s="148"/>
      <c r="C172" s="149" t="s">
        <v>220</v>
      </c>
      <c r="D172" s="149" t="s">
        <v>134</v>
      </c>
      <c r="E172" s="150" t="s">
        <v>221</v>
      </c>
      <c r="F172" s="151" t="s">
        <v>222</v>
      </c>
      <c r="G172" s="152" t="s">
        <v>183</v>
      </c>
      <c r="H172" s="153">
        <v>854.149</v>
      </c>
      <c r="I172" s="154"/>
      <c r="J172" s="155">
        <f>ROUND(I172*H172,2)</f>
        <v>0</v>
      </c>
      <c r="K172" s="151" t="s">
        <v>138</v>
      </c>
      <c r="L172" s="33"/>
      <c r="M172" s="156" t="s">
        <v>1</v>
      </c>
      <c r="N172" s="157" t="s">
        <v>42</v>
      </c>
      <c r="O172" s="58"/>
      <c r="P172" s="158">
        <f>O172*H172</f>
        <v>0</v>
      </c>
      <c r="Q172" s="158">
        <v>0</v>
      </c>
      <c r="R172" s="158">
        <f>Q172*H172</f>
        <v>0</v>
      </c>
      <c r="S172" s="158">
        <v>0</v>
      </c>
      <c r="T172" s="159">
        <f>S172*H172</f>
        <v>0</v>
      </c>
      <c r="U172" s="32"/>
      <c r="V172" s="32"/>
      <c r="W172" s="32"/>
      <c r="X172" s="32"/>
      <c r="Y172" s="32"/>
      <c r="Z172" s="32"/>
      <c r="AA172" s="32"/>
      <c r="AB172" s="32"/>
      <c r="AC172" s="32"/>
      <c r="AD172" s="32"/>
      <c r="AE172" s="32"/>
      <c r="AR172" s="160" t="s">
        <v>139</v>
      </c>
      <c r="AT172" s="160" t="s">
        <v>134</v>
      </c>
      <c r="AU172" s="160" t="s">
        <v>87</v>
      </c>
      <c r="AY172" s="17" t="s">
        <v>131</v>
      </c>
      <c r="BE172" s="161">
        <f>IF(N172="základní",J172,0)</f>
        <v>0</v>
      </c>
      <c r="BF172" s="161">
        <f>IF(N172="snížená",J172,0)</f>
        <v>0</v>
      </c>
      <c r="BG172" s="161">
        <f>IF(N172="zákl. přenesená",J172,0)</f>
        <v>0</v>
      </c>
      <c r="BH172" s="161">
        <f>IF(N172="sníž. přenesená",J172,0)</f>
        <v>0</v>
      </c>
      <c r="BI172" s="161">
        <f>IF(N172="nulová",J172,0)</f>
        <v>0</v>
      </c>
      <c r="BJ172" s="17" t="s">
        <v>85</v>
      </c>
      <c r="BK172" s="161">
        <f>ROUND(I172*H172,2)</f>
        <v>0</v>
      </c>
      <c r="BL172" s="17" t="s">
        <v>139</v>
      </c>
      <c r="BM172" s="160" t="s">
        <v>223</v>
      </c>
    </row>
    <row r="173" spans="1:65" s="2" customFormat="1" ht="19.2">
      <c r="A173" s="32"/>
      <c r="B173" s="33"/>
      <c r="C173" s="32"/>
      <c r="D173" s="162" t="s">
        <v>141</v>
      </c>
      <c r="E173" s="32"/>
      <c r="F173" s="163" t="s">
        <v>224</v>
      </c>
      <c r="G173" s="32"/>
      <c r="H173" s="32"/>
      <c r="I173" s="164"/>
      <c r="J173" s="32"/>
      <c r="K173" s="32"/>
      <c r="L173" s="33"/>
      <c r="M173" s="165"/>
      <c r="N173" s="166"/>
      <c r="O173" s="58"/>
      <c r="P173" s="58"/>
      <c r="Q173" s="58"/>
      <c r="R173" s="58"/>
      <c r="S173" s="58"/>
      <c r="T173" s="59"/>
      <c r="U173" s="32"/>
      <c r="V173" s="32"/>
      <c r="W173" s="32"/>
      <c r="X173" s="32"/>
      <c r="Y173" s="32"/>
      <c r="Z173" s="32"/>
      <c r="AA173" s="32"/>
      <c r="AB173" s="32"/>
      <c r="AC173" s="32"/>
      <c r="AD173" s="32"/>
      <c r="AE173" s="32"/>
      <c r="AT173" s="17" t="s">
        <v>141</v>
      </c>
      <c r="AU173" s="17" t="s">
        <v>87</v>
      </c>
    </row>
    <row r="174" spans="1:65" s="13" customFormat="1">
      <c r="B174" s="167"/>
      <c r="D174" s="162" t="s">
        <v>152</v>
      </c>
      <c r="E174" s="168" t="s">
        <v>1</v>
      </c>
      <c r="F174" s="169" t="s">
        <v>208</v>
      </c>
      <c r="H174" s="170">
        <v>659.24900000000002</v>
      </c>
      <c r="I174" s="171"/>
      <c r="L174" s="167"/>
      <c r="M174" s="172"/>
      <c r="N174" s="173"/>
      <c r="O174" s="173"/>
      <c r="P174" s="173"/>
      <c r="Q174" s="173"/>
      <c r="R174" s="173"/>
      <c r="S174" s="173"/>
      <c r="T174" s="174"/>
      <c r="AT174" s="168" t="s">
        <v>152</v>
      </c>
      <c r="AU174" s="168" t="s">
        <v>87</v>
      </c>
      <c r="AV174" s="13" t="s">
        <v>87</v>
      </c>
      <c r="AW174" s="13" t="s">
        <v>34</v>
      </c>
      <c r="AX174" s="13" t="s">
        <v>77</v>
      </c>
      <c r="AY174" s="168" t="s">
        <v>131</v>
      </c>
    </row>
    <row r="175" spans="1:65" s="13" customFormat="1">
      <c r="B175" s="167"/>
      <c r="D175" s="162" t="s">
        <v>152</v>
      </c>
      <c r="E175" s="168" t="s">
        <v>1</v>
      </c>
      <c r="F175" s="169" t="s">
        <v>209</v>
      </c>
      <c r="H175" s="170">
        <v>194.9</v>
      </c>
      <c r="I175" s="171"/>
      <c r="L175" s="167"/>
      <c r="M175" s="172"/>
      <c r="N175" s="173"/>
      <c r="O175" s="173"/>
      <c r="P175" s="173"/>
      <c r="Q175" s="173"/>
      <c r="R175" s="173"/>
      <c r="S175" s="173"/>
      <c r="T175" s="174"/>
      <c r="AT175" s="168" t="s">
        <v>152</v>
      </c>
      <c r="AU175" s="168" t="s">
        <v>87</v>
      </c>
      <c r="AV175" s="13" t="s">
        <v>87</v>
      </c>
      <c r="AW175" s="13" t="s">
        <v>34</v>
      </c>
      <c r="AX175" s="13" t="s">
        <v>77</v>
      </c>
      <c r="AY175" s="168" t="s">
        <v>131</v>
      </c>
    </row>
    <row r="176" spans="1:65" s="14" customFormat="1">
      <c r="B176" s="175"/>
      <c r="D176" s="162" t="s">
        <v>152</v>
      </c>
      <c r="E176" s="176" t="s">
        <v>1</v>
      </c>
      <c r="F176" s="177" t="s">
        <v>179</v>
      </c>
      <c r="H176" s="178">
        <v>854.149</v>
      </c>
      <c r="I176" s="179"/>
      <c r="L176" s="175"/>
      <c r="M176" s="180"/>
      <c r="N176" s="181"/>
      <c r="O176" s="181"/>
      <c r="P176" s="181"/>
      <c r="Q176" s="181"/>
      <c r="R176" s="181"/>
      <c r="S176" s="181"/>
      <c r="T176" s="182"/>
      <c r="AT176" s="176" t="s">
        <v>152</v>
      </c>
      <c r="AU176" s="176" t="s">
        <v>87</v>
      </c>
      <c r="AV176" s="14" t="s">
        <v>139</v>
      </c>
      <c r="AW176" s="14" t="s">
        <v>34</v>
      </c>
      <c r="AX176" s="14" t="s">
        <v>85</v>
      </c>
      <c r="AY176" s="176" t="s">
        <v>131</v>
      </c>
    </row>
    <row r="177" spans="1:65" s="2" customFormat="1" ht="16.5" customHeight="1">
      <c r="A177" s="32"/>
      <c r="B177" s="148"/>
      <c r="C177" s="149" t="s">
        <v>225</v>
      </c>
      <c r="D177" s="149" t="s">
        <v>134</v>
      </c>
      <c r="E177" s="150" t="s">
        <v>226</v>
      </c>
      <c r="F177" s="151" t="s">
        <v>227</v>
      </c>
      <c r="G177" s="152" t="s">
        <v>228</v>
      </c>
      <c r="H177" s="153">
        <v>10</v>
      </c>
      <c r="I177" s="154"/>
      <c r="J177" s="155">
        <f>ROUND(I177*H177,2)</f>
        <v>0</v>
      </c>
      <c r="K177" s="151" t="s">
        <v>1</v>
      </c>
      <c r="L177" s="33"/>
      <c r="M177" s="156" t="s">
        <v>1</v>
      </c>
      <c r="N177" s="157" t="s">
        <v>42</v>
      </c>
      <c r="O177" s="58"/>
      <c r="P177" s="158">
        <f>O177*H177</f>
        <v>0</v>
      </c>
      <c r="Q177" s="158">
        <v>0</v>
      </c>
      <c r="R177" s="158">
        <f>Q177*H177</f>
        <v>0</v>
      </c>
      <c r="S177" s="158">
        <v>5.0000000000000001E-3</v>
      </c>
      <c r="T177" s="159">
        <f>S177*H177</f>
        <v>0.05</v>
      </c>
      <c r="U177" s="32"/>
      <c r="V177" s="32"/>
      <c r="W177" s="32"/>
      <c r="X177" s="32"/>
      <c r="Y177" s="32"/>
      <c r="Z177" s="32"/>
      <c r="AA177" s="32"/>
      <c r="AB177" s="32"/>
      <c r="AC177" s="32"/>
      <c r="AD177" s="32"/>
      <c r="AE177" s="32"/>
      <c r="AR177" s="160" t="s">
        <v>139</v>
      </c>
      <c r="AT177" s="160" t="s">
        <v>134</v>
      </c>
      <c r="AU177" s="160" t="s">
        <v>87</v>
      </c>
      <c r="AY177" s="17" t="s">
        <v>131</v>
      </c>
      <c r="BE177" s="161">
        <f>IF(N177="základní",J177,0)</f>
        <v>0</v>
      </c>
      <c r="BF177" s="161">
        <f>IF(N177="snížená",J177,0)</f>
        <v>0</v>
      </c>
      <c r="BG177" s="161">
        <f>IF(N177="zákl. přenesená",J177,0)</f>
        <v>0</v>
      </c>
      <c r="BH177" s="161">
        <f>IF(N177="sníž. přenesená",J177,0)</f>
        <v>0</v>
      </c>
      <c r="BI177" s="161">
        <f>IF(N177="nulová",J177,0)</f>
        <v>0</v>
      </c>
      <c r="BJ177" s="17" t="s">
        <v>85</v>
      </c>
      <c r="BK177" s="161">
        <f>ROUND(I177*H177,2)</f>
        <v>0</v>
      </c>
      <c r="BL177" s="17" t="s">
        <v>139</v>
      </c>
      <c r="BM177" s="160" t="s">
        <v>229</v>
      </c>
    </row>
    <row r="178" spans="1:65" s="2" customFormat="1">
      <c r="A178" s="32"/>
      <c r="B178" s="33"/>
      <c r="C178" s="32"/>
      <c r="D178" s="162" t="s">
        <v>141</v>
      </c>
      <c r="E178" s="32"/>
      <c r="F178" s="163" t="s">
        <v>230</v>
      </c>
      <c r="G178" s="32"/>
      <c r="H178" s="32"/>
      <c r="I178" s="164"/>
      <c r="J178" s="32"/>
      <c r="K178" s="32"/>
      <c r="L178" s="33"/>
      <c r="M178" s="165"/>
      <c r="N178" s="166"/>
      <c r="O178" s="58"/>
      <c r="P178" s="58"/>
      <c r="Q178" s="58"/>
      <c r="R178" s="58"/>
      <c r="S178" s="58"/>
      <c r="T178" s="59"/>
      <c r="U178" s="32"/>
      <c r="V178" s="32"/>
      <c r="W178" s="32"/>
      <c r="X178" s="32"/>
      <c r="Y178" s="32"/>
      <c r="Z178" s="32"/>
      <c r="AA178" s="32"/>
      <c r="AB178" s="32"/>
      <c r="AC178" s="32"/>
      <c r="AD178" s="32"/>
      <c r="AE178" s="32"/>
      <c r="AT178" s="17" t="s">
        <v>141</v>
      </c>
      <c r="AU178" s="17" t="s">
        <v>87</v>
      </c>
    </row>
    <row r="179" spans="1:65" s="13" customFormat="1">
      <c r="B179" s="167"/>
      <c r="D179" s="162" t="s">
        <v>152</v>
      </c>
      <c r="E179" s="168" t="s">
        <v>1</v>
      </c>
      <c r="F179" s="169" t="s">
        <v>231</v>
      </c>
      <c r="H179" s="170">
        <v>10</v>
      </c>
      <c r="I179" s="171"/>
      <c r="L179" s="167"/>
      <c r="M179" s="172"/>
      <c r="N179" s="173"/>
      <c r="O179" s="173"/>
      <c r="P179" s="173"/>
      <c r="Q179" s="173"/>
      <c r="R179" s="173"/>
      <c r="S179" s="173"/>
      <c r="T179" s="174"/>
      <c r="AT179" s="168" t="s">
        <v>152</v>
      </c>
      <c r="AU179" s="168" t="s">
        <v>87</v>
      </c>
      <c r="AV179" s="13" t="s">
        <v>87</v>
      </c>
      <c r="AW179" s="13" t="s">
        <v>34</v>
      </c>
      <c r="AX179" s="13" t="s">
        <v>85</v>
      </c>
      <c r="AY179" s="168" t="s">
        <v>131</v>
      </c>
    </row>
    <row r="180" spans="1:65" s="2" customFormat="1" ht="24.15" customHeight="1">
      <c r="A180" s="32"/>
      <c r="B180" s="148"/>
      <c r="C180" s="149" t="s">
        <v>232</v>
      </c>
      <c r="D180" s="149" t="s">
        <v>134</v>
      </c>
      <c r="E180" s="150" t="s">
        <v>233</v>
      </c>
      <c r="F180" s="151" t="s">
        <v>234</v>
      </c>
      <c r="G180" s="152" t="s">
        <v>228</v>
      </c>
      <c r="H180" s="153">
        <v>10</v>
      </c>
      <c r="I180" s="154"/>
      <c r="J180" s="155">
        <f>ROUND(I180*H180,2)</f>
        <v>0</v>
      </c>
      <c r="K180" s="151" t="s">
        <v>1</v>
      </c>
      <c r="L180" s="33"/>
      <c r="M180" s="156" t="s">
        <v>1</v>
      </c>
      <c r="N180" s="157" t="s">
        <v>42</v>
      </c>
      <c r="O180" s="58"/>
      <c r="P180" s="158">
        <f>O180*H180</f>
        <v>0</v>
      </c>
      <c r="Q180" s="158">
        <v>1.52477</v>
      </c>
      <c r="R180" s="158">
        <f>Q180*H180</f>
        <v>15.2477</v>
      </c>
      <c r="S180" s="158">
        <v>0</v>
      </c>
      <c r="T180" s="159">
        <f>S180*H180</f>
        <v>0</v>
      </c>
      <c r="U180" s="32"/>
      <c r="V180" s="32"/>
      <c r="W180" s="32"/>
      <c r="X180" s="32"/>
      <c r="Y180" s="32"/>
      <c r="Z180" s="32"/>
      <c r="AA180" s="32"/>
      <c r="AB180" s="32"/>
      <c r="AC180" s="32"/>
      <c r="AD180" s="32"/>
      <c r="AE180" s="32"/>
      <c r="AR180" s="160" t="s">
        <v>139</v>
      </c>
      <c r="AT180" s="160" t="s">
        <v>134</v>
      </c>
      <c r="AU180" s="160" t="s">
        <v>87</v>
      </c>
      <c r="AY180" s="17" t="s">
        <v>131</v>
      </c>
      <c r="BE180" s="161">
        <f>IF(N180="základní",J180,0)</f>
        <v>0</v>
      </c>
      <c r="BF180" s="161">
        <f>IF(N180="snížená",J180,0)</f>
        <v>0</v>
      </c>
      <c r="BG180" s="161">
        <f>IF(N180="zákl. přenesená",J180,0)</f>
        <v>0</v>
      </c>
      <c r="BH180" s="161">
        <f>IF(N180="sníž. přenesená",J180,0)</f>
        <v>0</v>
      </c>
      <c r="BI180" s="161">
        <f>IF(N180="nulová",J180,0)</f>
        <v>0</v>
      </c>
      <c r="BJ180" s="17" t="s">
        <v>85</v>
      </c>
      <c r="BK180" s="161">
        <f>ROUND(I180*H180,2)</f>
        <v>0</v>
      </c>
      <c r="BL180" s="17" t="s">
        <v>139</v>
      </c>
      <c r="BM180" s="160" t="s">
        <v>235</v>
      </c>
    </row>
    <row r="181" spans="1:65" s="2" customFormat="1">
      <c r="A181" s="32"/>
      <c r="B181" s="33"/>
      <c r="C181" s="32"/>
      <c r="D181" s="162" t="s">
        <v>141</v>
      </c>
      <c r="E181" s="32"/>
      <c r="F181" s="163" t="s">
        <v>236</v>
      </c>
      <c r="G181" s="32"/>
      <c r="H181" s="32"/>
      <c r="I181" s="164"/>
      <c r="J181" s="32"/>
      <c r="K181" s="32"/>
      <c r="L181" s="33"/>
      <c r="M181" s="165"/>
      <c r="N181" s="166"/>
      <c r="O181" s="58"/>
      <c r="P181" s="58"/>
      <c r="Q181" s="58"/>
      <c r="R181" s="58"/>
      <c r="S181" s="58"/>
      <c r="T181" s="59"/>
      <c r="U181" s="32"/>
      <c r="V181" s="32"/>
      <c r="W181" s="32"/>
      <c r="X181" s="32"/>
      <c r="Y181" s="32"/>
      <c r="Z181" s="32"/>
      <c r="AA181" s="32"/>
      <c r="AB181" s="32"/>
      <c r="AC181" s="32"/>
      <c r="AD181" s="32"/>
      <c r="AE181" s="32"/>
      <c r="AT181" s="17" t="s">
        <v>141</v>
      </c>
      <c r="AU181" s="17" t="s">
        <v>87</v>
      </c>
    </row>
    <row r="182" spans="1:65" s="2" customFormat="1" ht="28.8">
      <c r="A182" s="32"/>
      <c r="B182" s="33"/>
      <c r="C182" s="32"/>
      <c r="D182" s="162" t="s">
        <v>186</v>
      </c>
      <c r="E182" s="32"/>
      <c r="F182" s="183" t="s">
        <v>237</v>
      </c>
      <c r="G182" s="32"/>
      <c r="H182" s="32"/>
      <c r="I182" s="164"/>
      <c r="J182" s="32"/>
      <c r="K182" s="32"/>
      <c r="L182" s="33"/>
      <c r="M182" s="165"/>
      <c r="N182" s="166"/>
      <c r="O182" s="58"/>
      <c r="P182" s="58"/>
      <c r="Q182" s="58"/>
      <c r="R182" s="58"/>
      <c r="S182" s="58"/>
      <c r="T182" s="59"/>
      <c r="U182" s="32"/>
      <c r="V182" s="32"/>
      <c r="W182" s="32"/>
      <c r="X182" s="32"/>
      <c r="Y182" s="32"/>
      <c r="Z182" s="32"/>
      <c r="AA182" s="32"/>
      <c r="AB182" s="32"/>
      <c r="AC182" s="32"/>
      <c r="AD182" s="32"/>
      <c r="AE182" s="32"/>
      <c r="AT182" s="17" t="s">
        <v>186</v>
      </c>
      <c r="AU182" s="17" t="s">
        <v>87</v>
      </c>
    </row>
    <row r="183" spans="1:65" s="13" customFormat="1">
      <c r="B183" s="167"/>
      <c r="D183" s="162" t="s">
        <v>152</v>
      </c>
      <c r="E183" s="168" t="s">
        <v>1</v>
      </c>
      <c r="F183" s="169" t="s">
        <v>231</v>
      </c>
      <c r="H183" s="170">
        <v>10</v>
      </c>
      <c r="I183" s="171"/>
      <c r="L183" s="167"/>
      <c r="M183" s="172"/>
      <c r="N183" s="173"/>
      <c r="O183" s="173"/>
      <c r="P183" s="173"/>
      <c r="Q183" s="173"/>
      <c r="R183" s="173"/>
      <c r="S183" s="173"/>
      <c r="T183" s="174"/>
      <c r="AT183" s="168" t="s">
        <v>152</v>
      </c>
      <c r="AU183" s="168" t="s">
        <v>87</v>
      </c>
      <c r="AV183" s="13" t="s">
        <v>87</v>
      </c>
      <c r="AW183" s="13" t="s">
        <v>34</v>
      </c>
      <c r="AX183" s="13" t="s">
        <v>85</v>
      </c>
      <c r="AY183" s="168" t="s">
        <v>131</v>
      </c>
    </row>
    <row r="184" spans="1:65" s="2" customFormat="1" ht="16.5" customHeight="1">
      <c r="A184" s="32"/>
      <c r="B184" s="148"/>
      <c r="C184" s="149" t="s">
        <v>238</v>
      </c>
      <c r="D184" s="149" t="s">
        <v>134</v>
      </c>
      <c r="E184" s="150" t="s">
        <v>239</v>
      </c>
      <c r="F184" s="151" t="s">
        <v>240</v>
      </c>
      <c r="G184" s="152" t="s">
        <v>162</v>
      </c>
      <c r="H184" s="153">
        <v>282.22500000000002</v>
      </c>
      <c r="I184" s="154"/>
      <c r="J184" s="155">
        <f>ROUND(I184*H184,2)</f>
        <v>0</v>
      </c>
      <c r="K184" s="151" t="s">
        <v>138</v>
      </c>
      <c r="L184" s="33"/>
      <c r="M184" s="156" t="s">
        <v>1</v>
      </c>
      <c r="N184" s="157" t="s">
        <v>42</v>
      </c>
      <c r="O184" s="58"/>
      <c r="P184" s="158">
        <f>O184*H184</f>
        <v>0</v>
      </c>
      <c r="Q184" s="158">
        <v>0</v>
      </c>
      <c r="R184" s="158">
        <f>Q184*H184</f>
        <v>0</v>
      </c>
      <c r="S184" s="158">
        <v>0</v>
      </c>
      <c r="T184" s="159">
        <f>S184*H184</f>
        <v>0</v>
      </c>
      <c r="U184" s="32"/>
      <c r="V184" s="32"/>
      <c r="W184" s="32"/>
      <c r="X184" s="32"/>
      <c r="Y184" s="32"/>
      <c r="Z184" s="32"/>
      <c r="AA184" s="32"/>
      <c r="AB184" s="32"/>
      <c r="AC184" s="32"/>
      <c r="AD184" s="32"/>
      <c r="AE184" s="32"/>
      <c r="AR184" s="160" t="s">
        <v>139</v>
      </c>
      <c r="AT184" s="160" t="s">
        <v>134</v>
      </c>
      <c r="AU184" s="160" t="s">
        <v>87</v>
      </c>
      <c r="AY184" s="17" t="s">
        <v>131</v>
      </c>
      <c r="BE184" s="161">
        <f>IF(N184="základní",J184,0)</f>
        <v>0</v>
      </c>
      <c r="BF184" s="161">
        <f>IF(N184="snížená",J184,0)</f>
        <v>0</v>
      </c>
      <c r="BG184" s="161">
        <f>IF(N184="zákl. přenesená",J184,0)</f>
        <v>0</v>
      </c>
      <c r="BH184" s="161">
        <f>IF(N184="sníž. přenesená",J184,0)</f>
        <v>0</v>
      </c>
      <c r="BI184" s="161">
        <f>IF(N184="nulová",J184,0)</f>
        <v>0</v>
      </c>
      <c r="BJ184" s="17" t="s">
        <v>85</v>
      </c>
      <c r="BK184" s="161">
        <f>ROUND(I184*H184,2)</f>
        <v>0</v>
      </c>
      <c r="BL184" s="17" t="s">
        <v>139</v>
      </c>
      <c r="BM184" s="160" t="s">
        <v>241</v>
      </c>
    </row>
    <row r="185" spans="1:65" s="2" customFormat="1" ht="28.8">
      <c r="A185" s="32"/>
      <c r="B185" s="33"/>
      <c r="C185" s="32"/>
      <c r="D185" s="162" t="s">
        <v>141</v>
      </c>
      <c r="E185" s="32"/>
      <c r="F185" s="163" t="s">
        <v>242</v>
      </c>
      <c r="G185" s="32"/>
      <c r="H185" s="32"/>
      <c r="I185" s="164"/>
      <c r="J185" s="32"/>
      <c r="K185" s="32"/>
      <c r="L185" s="33"/>
      <c r="M185" s="165"/>
      <c r="N185" s="166"/>
      <c r="O185" s="58"/>
      <c r="P185" s="58"/>
      <c r="Q185" s="58"/>
      <c r="R185" s="58"/>
      <c r="S185" s="58"/>
      <c r="T185" s="59"/>
      <c r="U185" s="32"/>
      <c r="V185" s="32"/>
      <c r="W185" s="32"/>
      <c r="X185" s="32"/>
      <c r="Y185" s="32"/>
      <c r="Z185" s="32"/>
      <c r="AA185" s="32"/>
      <c r="AB185" s="32"/>
      <c r="AC185" s="32"/>
      <c r="AD185" s="32"/>
      <c r="AE185" s="32"/>
      <c r="AT185" s="17" t="s">
        <v>141</v>
      </c>
      <c r="AU185" s="17" t="s">
        <v>87</v>
      </c>
    </row>
    <row r="186" spans="1:65" s="13" customFormat="1">
      <c r="B186" s="167"/>
      <c r="D186" s="162" t="s">
        <v>152</v>
      </c>
      <c r="E186" s="168" t="s">
        <v>1</v>
      </c>
      <c r="F186" s="169" t="s">
        <v>243</v>
      </c>
      <c r="H186" s="170">
        <v>282.22500000000002</v>
      </c>
      <c r="I186" s="171"/>
      <c r="L186" s="167"/>
      <c r="M186" s="172"/>
      <c r="N186" s="173"/>
      <c r="O186" s="173"/>
      <c r="P186" s="173"/>
      <c r="Q186" s="173"/>
      <c r="R186" s="173"/>
      <c r="S186" s="173"/>
      <c r="T186" s="174"/>
      <c r="AT186" s="168" t="s">
        <v>152</v>
      </c>
      <c r="AU186" s="168" t="s">
        <v>87</v>
      </c>
      <c r="AV186" s="13" t="s">
        <v>87</v>
      </c>
      <c r="AW186" s="13" t="s">
        <v>34</v>
      </c>
      <c r="AX186" s="13" t="s">
        <v>85</v>
      </c>
      <c r="AY186" s="168" t="s">
        <v>131</v>
      </c>
    </row>
    <row r="187" spans="1:65" s="2" customFormat="1" ht="16.5" customHeight="1">
      <c r="A187" s="32"/>
      <c r="B187" s="148"/>
      <c r="C187" s="149" t="s">
        <v>244</v>
      </c>
      <c r="D187" s="149" t="s">
        <v>134</v>
      </c>
      <c r="E187" s="150" t="s">
        <v>245</v>
      </c>
      <c r="F187" s="151" t="s">
        <v>246</v>
      </c>
      <c r="G187" s="152" t="s">
        <v>162</v>
      </c>
      <c r="H187" s="153">
        <v>98.915000000000006</v>
      </c>
      <c r="I187" s="154"/>
      <c r="J187" s="155">
        <f>ROUND(I187*H187,2)</f>
        <v>0</v>
      </c>
      <c r="K187" s="151" t="s">
        <v>138</v>
      </c>
      <c r="L187" s="33"/>
      <c r="M187" s="156" t="s">
        <v>1</v>
      </c>
      <c r="N187" s="157" t="s">
        <v>42</v>
      </c>
      <c r="O187" s="58"/>
      <c r="P187" s="158">
        <f>O187*H187</f>
        <v>0</v>
      </c>
      <c r="Q187" s="158">
        <v>0</v>
      </c>
      <c r="R187" s="158">
        <f>Q187*H187</f>
        <v>0</v>
      </c>
      <c r="S187" s="158">
        <v>0</v>
      </c>
      <c r="T187" s="159">
        <f>S187*H187</f>
        <v>0</v>
      </c>
      <c r="U187" s="32"/>
      <c r="V187" s="32"/>
      <c r="W187" s="32"/>
      <c r="X187" s="32"/>
      <c r="Y187" s="32"/>
      <c r="Z187" s="32"/>
      <c r="AA187" s="32"/>
      <c r="AB187" s="32"/>
      <c r="AC187" s="32"/>
      <c r="AD187" s="32"/>
      <c r="AE187" s="32"/>
      <c r="AR187" s="160" t="s">
        <v>139</v>
      </c>
      <c r="AT187" s="160" t="s">
        <v>134</v>
      </c>
      <c r="AU187" s="160" t="s">
        <v>87</v>
      </c>
      <c r="AY187" s="17" t="s">
        <v>131</v>
      </c>
      <c r="BE187" s="161">
        <f>IF(N187="základní",J187,0)</f>
        <v>0</v>
      </c>
      <c r="BF187" s="161">
        <f>IF(N187="snížená",J187,0)</f>
        <v>0</v>
      </c>
      <c r="BG187" s="161">
        <f>IF(N187="zákl. přenesená",J187,0)</f>
        <v>0</v>
      </c>
      <c r="BH187" s="161">
        <f>IF(N187="sníž. přenesená",J187,0)</f>
        <v>0</v>
      </c>
      <c r="BI187" s="161">
        <f>IF(N187="nulová",J187,0)</f>
        <v>0</v>
      </c>
      <c r="BJ187" s="17" t="s">
        <v>85</v>
      </c>
      <c r="BK187" s="161">
        <f>ROUND(I187*H187,2)</f>
        <v>0</v>
      </c>
      <c r="BL187" s="17" t="s">
        <v>139</v>
      </c>
      <c r="BM187" s="160" t="s">
        <v>247</v>
      </c>
    </row>
    <row r="188" spans="1:65" s="2" customFormat="1" ht="28.8">
      <c r="A188" s="32"/>
      <c r="B188" s="33"/>
      <c r="C188" s="32"/>
      <c r="D188" s="162" t="s">
        <v>141</v>
      </c>
      <c r="E188" s="32"/>
      <c r="F188" s="163" t="s">
        <v>248</v>
      </c>
      <c r="G188" s="32"/>
      <c r="H188" s="32"/>
      <c r="I188" s="164"/>
      <c r="J188" s="32"/>
      <c r="K188" s="32"/>
      <c r="L188" s="33"/>
      <c r="M188" s="165"/>
      <c r="N188" s="166"/>
      <c r="O188" s="58"/>
      <c r="P188" s="58"/>
      <c r="Q188" s="58"/>
      <c r="R188" s="58"/>
      <c r="S188" s="58"/>
      <c r="T188" s="59"/>
      <c r="U188" s="32"/>
      <c r="V188" s="32"/>
      <c r="W188" s="32"/>
      <c r="X188" s="32"/>
      <c r="Y188" s="32"/>
      <c r="Z188" s="32"/>
      <c r="AA188" s="32"/>
      <c r="AB188" s="32"/>
      <c r="AC188" s="32"/>
      <c r="AD188" s="32"/>
      <c r="AE188" s="32"/>
      <c r="AT188" s="17" t="s">
        <v>141</v>
      </c>
      <c r="AU188" s="17" t="s">
        <v>87</v>
      </c>
    </row>
    <row r="189" spans="1:65" s="13" customFormat="1">
      <c r="B189" s="167"/>
      <c r="D189" s="162" t="s">
        <v>152</v>
      </c>
      <c r="E189" s="168" t="s">
        <v>1</v>
      </c>
      <c r="F189" s="169" t="s">
        <v>171</v>
      </c>
      <c r="H189" s="170">
        <v>98.915000000000006</v>
      </c>
      <c r="I189" s="171"/>
      <c r="L189" s="167"/>
      <c r="M189" s="172"/>
      <c r="N189" s="173"/>
      <c r="O189" s="173"/>
      <c r="P189" s="173"/>
      <c r="Q189" s="173"/>
      <c r="R189" s="173"/>
      <c r="S189" s="173"/>
      <c r="T189" s="174"/>
      <c r="AT189" s="168" t="s">
        <v>152</v>
      </c>
      <c r="AU189" s="168" t="s">
        <v>87</v>
      </c>
      <c r="AV189" s="13" t="s">
        <v>87</v>
      </c>
      <c r="AW189" s="13" t="s">
        <v>34</v>
      </c>
      <c r="AX189" s="13" t="s">
        <v>85</v>
      </c>
      <c r="AY189" s="168" t="s">
        <v>131</v>
      </c>
    </row>
    <row r="190" spans="1:65" s="2" customFormat="1" ht="16.5" customHeight="1">
      <c r="A190" s="32"/>
      <c r="B190" s="148"/>
      <c r="C190" s="149" t="s">
        <v>249</v>
      </c>
      <c r="D190" s="149" t="s">
        <v>134</v>
      </c>
      <c r="E190" s="150" t="s">
        <v>250</v>
      </c>
      <c r="F190" s="151" t="s">
        <v>251</v>
      </c>
      <c r="G190" s="152" t="s">
        <v>149</v>
      </c>
      <c r="H190" s="153">
        <v>166.72800000000001</v>
      </c>
      <c r="I190" s="154"/>
      <c r="J190" s="155">
        <f>ROUND(I190*H190,2)</f>
        <v>0</v>
      </c>
      <c r="K190" s="151" t="s">
        <v>138</v>
      </c>
      <c r="L190" s="33"/>
      <c r="M190" s="156" t="s">
        <v>1</v>
      </c>
      <c r="N190" s="157" t="s">
        <v>42</v>
      </c>
      <c r="O190" s="58"/>
      <c r="P190" s="158">
        <f>O190*H190</f>
        <v>0</v>
      </c>
      <c r="Q190" s="158">
        <v>0</v>
      </c>
      <c r="R190" s="158">
        <f>Q190*H190</f>
        <v>0</v>
      </c>
      <c r="S190" s="158">
        <v>0</v>
      </c>
      <c r="T190" s="159">
        <f>S190*H190</f>
        <v>0</v>
      </c>
      <c r="U190" s="32"/>
      <c r="V190" s="32"/>
      <c r="W190" s="32"/>
      <c r="X190" s="32"/>
      <c r="Y190" s="32"/>
      <c r="Z190" s="32"/>
      <c r="AA190" s="32"/>
      <c r="AB190" s="32"/>
      <c r="AC190" s="32"/>
      <c r="AD190" s="32"/>
      <c r="AE190" s="32"/>
      <c r="AR190" s="160" t="s">
        <v>139</v>
      </c>
      <c r="AT190" s="160" t="s">
        <v>134</v>
      </c>
      <c r="AU190" s="160" t="s">
        <v>87</v>
      </c>
      <c r="AY190" s="17" t="s">
        <v>131</v>
      </c>
      <c r="BE190" s="161">
        <f>IF(N190="základní",J190,0)</f>
        <v>0</v>
      </c>
      <c r="BF190" s="161">
        <f>IF(N190="snížená",J190,0)</f>
        <v>0</v>
      </c>
      <c r="BG190" s="161">
        <f>IF(N190="zákl. přenesená",J190,0)</f>
        <v>0</v>
      </c>
      <c r="BH190" s="161">
        <f>IF(N190="sníž. přenesená",J190,0)</f>
        <v>0</v>
      </c>
      <c r="BI190" s="161">
        <f>IF(N190="nulová",J190,0)</f>
        <v>0</v>
      </c>
      <c r="BJ190" s="17" t="s">
        <v>85</v>
      </c>
      <c r="BK190" s="161">
        <f>ROUND(I190*H190,2)</f>
        <v>0</v>
      </c>
      <c r="BL190" s="17" t="s">
        <v>139</v>
      </c>
      <c r="BM190" s="160" t="s">
        <v>252</v>
      </c>
    </row>
    <row r="191" spans="1:65" s="2" customFormat="1" ht="28.8">
      <c r="A191" s="32"/>
      <c r="B191" s="33"/>
      <c r="C191" s="32"/>
      <c r="D191" s="162" t="s">
        <v>141</v>
      </c>
      <c r="E191" s="32"/>
      <c r="F191" s="163" t="s">
        <v>253</v>
      </c>
      <c r="G191" s="32"/>
      <c r="H191" s="32"/>
      <c r="I191" s="164"/>
      <c r="J191" s="32"/>
      <c r="K191" s="32"/>
      <c r="L191" s="33"/>
      <c r="M191" s="165"/>
      <c r="N191" s="166"/>
      <c r="O191" s="58"/>
      <c r="P191" s="58"/>
      <c r="Q191" s="58"/>
      <c r="R191" s="58"/>
      <c r="S191" s="58"/>
      <c r="T191" s="59"/>
      <c r="U191" s="32"/>
      <c r="V191" s="32"/>
      <c r="W191" s="32"/>
      <c r="X191" s="32"/>
      <c r="Y191" s="32"/>
      <c r="Z191" s="32"/>
      <c r="AA191" s="32"/>
      <c r="AB191" s="32"/>
      <c r="AC191" s="32"/>
      <c r="AD191" s="32"/>
      <c r="AE191" s="32"/>
      <c r="AT191" s="17" t="s">
        <v>141</v>
      </c>
      <c r="AU191" s="17" t="s">
        <v>87</v>
      </c>
    </row>
    <row r="192" spans="1:65" s="13" customFormat="1">
      <c r="B192" s="167"/>
      <c r="D192" s="162" t="s">
        <v>152</v>
      </c>
      <c r="E192" s="168" t="s">
        <v>1</v>
      </c>
      <c r="F192" s="169" t="s">
        <v>153</v>
      </c>
      <c r="H192" s="170">
        <v>166.72800000000001</v>
      </c>
      <c r="I192" s="171"/>
      <c r="L192" s="167"/>
      <c r="M192" s="172"/>
      <c r="N192" s="173"/>
      <c r="O192" s="173"/>
      <c r="P192" s="173"/>
      <c r="Q192" s="173"/>
      <c r="R192" s="173"/>
      <c r="S192" s="173"/>
      <c r="T192" s="174"/>
      <c r="AT192" s="168" t="s">
        <v>152</v>
      </c>
      <c r="AU192" s="168" t="s">
        <v>87</v>
      </c>
      <c r="AV192" s="13" t="s">
        <v>87</v>
      </c>
      <c r="AW192" s="13" t="s">
        <v>34</v>
      </c>
      <c r="AX192" s="13" t="s">
        <v>85</v>
      </c>
      <c r="AY192" s="168" t="s">
        <v>131</v>
      </c>
    </row>
    <row r="193" spans="1:65" s="2" customFormat="1" ht="16.5" customHeight="1">
      <c r="A193" s="32"/>
      <c r="B193" s="148"/>
      <c r="C193" s="149" t="s">
        <v>7</v>
      </c>
      <c r="D193" s="149" t="s">
        <v>134</v>
      </c>
      <c r="E193" s="150" t="s">
        <v>254</v>
      </c>
      <c r="F193" s="151" t="s">
        <v>255</v>
      </c>
      <c r="G193" s="152" t="s">
        <v>228</v>
      </c>
      <c r="H193" s="153">
        <v>63.82</v>
      </c>
      <c r="I193" s="154"/>
      <c r="J193" s="155">
        <f>ROUND(I193*H193,2)</f>
        <v>0</v>
      </c>
      <c r="K193" s="151" t="s">
        <v>138</v>
      </c>
      <c r="L193" s="33"/>
      <c r="M193" s="156" t="s">
        <v>1</v>
      </c>
      <c r="N193" s="157" t="s">
        <v>42</v>
      </c>
      <c r="O193" s="58"/>
      <c r="P193" s="158">
        <f>O193*H193</f>
        <v>0</v>
      </c>
      <c r="Q193" s="158">
        <v>0</v>
      </c>
      <c r="R193" s="158">
        <f>Q193*H193</f>
        <v>0</v>
      </c>
      <c r="S193" s="158">
        <v>0</v>
      </c>
      <c r="T193" s="159">
        <f>S193*H193</f>
        <v>0</v>
      </c>
      <c r="U193" s="32"/>
      <c r="V193" s="32"/>
      <c r="W193" s="32"/>
      <c r="X193" s="32"/>
      <c r="Y193" s="32"/>
      <c r="Z193" s="32"/>
      <c r="AA193" s="32"/>
      <c r="AB193" s="32"/>
      <c r="AC193" s="32"/>
      <c r="AD193" s="32"/>
      <c r="AE193" s="32"/>
      <c r="AR193" s="160" t="s">
        <v>139</v>
      </c>
      <c r="AT193" s="160" t="s">
        <v>134</v>
      </c>
      <c r="AU193" s="160" t="s">
        <v>87</v>
      </c>
      <c r="AY193" s="17" t="s">
        <v>131</v>
      </c>
      <c r="BE193" s="161">
        <f>IF(N193="základní",J193,0)</f>
        <v>0</v>
      </c>
      <c r="BF193" s="161">
        <f>IF(N193="snížená",J193,0)</f>
        <v>0</v>
      </c>
      <c r="BG193" s="161">
        <f>IF(N193="zákl. přenesená",J193,0)</f>
        <v>0</v>
      </c>
      <c r="BH193" s="161">
        <f>IF(N193="sníž. přenesená",J193,0)</f>
        <v>0</v>
      </c>
      <c r="BI193" s="161">
        <f>IF(N193="nulová",J193,0)</f>
        <v>0</v>
      </c>
      <c r="BJ193" s="17" t="s">
        <v>85</v>
      </c>
      <c r="BK193" s="161">
        <f>ROUND(I193*H193,2)</f>
        <v>0</v>
      </c>
      <c r="BL193" s="17" t="s">
        <v>139</v>
      </c>
      <c r="BM193" s="160" t="s">
        <v>256</v>
      </c>
    </row>
    <row r="194" spans="1:65" s="2" customFormat="1" ht="38.4">
      <c r="A194" s="32"/>
      <c r="B194" s="33"/>
      <c r="C194" s="32"/>
      <c r="D194" s="162" t="s">
        <v>141</v>
      </c>
      <c r="E194" s="32"/>
      <c r="F194" s="163" t="s">
        <v>257</v>
      </c>
      <c r="G194" s="32"/>
      <c r="H194" s="32"/>
      <c r="I194" s="164"/>
      <c r="J194" s="32"/>
      <c r="K194" s="32"/>
      <c r="L194" s="33"/>
      <c r="M194" s="165"/>
      <c r="N194" s="166"/>
      <c r="O194" s="58"/>
      <c r="P194" s="58"/>
      <c r="Q194" s="58"/>
      <c r="R194" s="58"/>
      <c r="S194" s="58"/>
      <c r="T194" s="59"/>
      <c r="U194" s="32"/>
      <c r="V194" s="32"/>
      <c r="W194" s="32"/>
      <c r="X194" s="32"/>
      <c r="Y194" s="32"/>
      <c r="Z194" s="32"/>
      <c r="AA194" s="32"/>
      <c r="AB194" s="32"/>
      <c r="AC194" s="32"/>
      <c r="AD194" s="32"/>
      <c r="AE194" s="32"/>
      <c r="AT194" s="17" t="s">
        <v>141</v>
      </c>
      <c r="AU194" s="17" t="s">
        <v>87</v>
      </c>
    </row>
    <row r="195" spans="1:65" s="13" customFormat="1">
      <c r="B195" s="167"/>
      <c r="D195" s="162" t="s">
        <v>152</v>
      </c>
      <c r="E195" s="168" t="s">
        <v>1</v>
      </c>
      <c r="F195" s="169" t="s">
        <v>258</v>
      </c>
      <c r="H195" s="170">
        <v>63.82</v>
      </c>
      <c r="I195" s="171"/>
      <c r="L195" s="167"/>
      <c r="M195" s="172"/>
      <c r="N195" s="173"/>
      <c r="O195" s="173"/>
      <c r="P195" s="173"/>
      <c r="Q195" s="173"/>
      <c r="R195" s="173"/>
      <c r="S195" s="173"/>
      <c r="T195" s="174"/>
      <c r="AT195" s="168" t="s">
        <v>152</v>
      </c>
      <c r="AU195" s="168" t="s">
        <v>87</v>
      </c>
      <c r="AV195" s="13" t="s">
        <v>87</v>
      </c>
      <c r="AW195" s="13" t="s">
        <v>34</v>
      </c>
      <c r="AX195" s="13" t="s">
        <v>85</v>
      </c>
      <c r="AY195" s="168" t="s">
        <v>131</v>
      </c>
    </row>
    <row r="196" spans="1:65" s="2" customFormat="1" ht="16.5" customHeight="1">
      <c r="A196" s="32"/>
      <c r="B196" s="148"/>
      <c r="C196" s="149" t="s">
        <v>259</v>
      </c>
      <c r="D196" s="149" t="s">
        <v>134</v>
      </c>
      <c r="E196" s="150" t="s">
        <v>260</v>
      </c>
      <c r="F196" s="151" t="s">
        <v>261</v>
      </c>
      <c r="G196" s="152" t="s">
        <v>137</v>
      </c>
      <c r="H196" s="153">
        <v>8</v>
      </c>
      <c r="I196" s="154"/>
      <c r="J196" s="155">
        <f>ROUND(I196*H196,2)</f>
        <v>0</v>
      </c>
      <c r="K196" s="151" t="s">
        <v>138</v>
      </c>
      <c r="L196" s="33"/>
      <c r="M196" s="156" t="s">
        <v>1</v>
      </c>
      <c r="N196" s="157" t="s">
        <v>42</v>
      </c>
      <c r="O196" s="58"/>
      <c r="P196" s="158">
        <f>O196*H196</f>
        <v>0</v>
      </c>
      <c r="Q196" s="158">
        <v>0</v>
      </c>
      <c r="R196" s="158">
        <f>Q196*H196</f>
        <v>0</v>
      </c>
      <c r="S196" s="158">
        <v>0</v>
      </c>
      <c r="T196" s="159">
        <f>S196*H196</f>
        <v>0</v>
      </c>
      <c r="U196" s="32"/>
      <c r="V196" s="32"/>
      <c r="W196" s="32"/>
      <c r="X196" s="32"/>
      <c r="Y196" s="32"/>
      <c r="Z196" s="32"/>
      <c r="AA196" s="32"/>
      <c r="AB196" s="32"/>
      <c r="AC196" s="32"/>
      <c r="AD196" s="32"/>
      <c r="AE196" s="32"/>
      <c r="AR196" s="160" t="s">
        <v>139</v>
      </c>
      <c r="AT196" s="160" t="s">
        <v>134</v>
      </c>
      <c r="AU196" s="160" t="s">
        <v>87</v>
      </c>
      <c r="AY196" s="17" t="s">
        <v>131</v>
      </c>
      <c r="BE196" s="161">
        <f>IF(N196="základní",J196,0)</f>
        <v>0</v>
      </c>
      <c r="BF196" s="161">
        <f>IF(N196="snížená",J196,0)</f>
        <v>0</v>
      </c>
      <c r="BG196" s="161">
        <f>IF(N196="zákl. přenesená",J196,0)</f>
        <v>0</v>
      </c>
      <c r="BH196" s="161">
        <f>IF(N196="sníž. přenesená",J196,0)</f>
        <v>0</v>
      </c>
      <c r="BI196" s="161">
        <f>IF(N196="nulová",J196,0)</f>
        <v>0</v>
      </c>
      <c r="BJ196" s="17" t="s">
        <v>85</v>
      </c>
      <c r="BK196" s="161">
        <f>ROUND(I196*H196,2)</f>
        <v>0</v>
      </c>
      <c r="BL196" s="17" t="s">
        <v>139</v>
      </c>
      <c r="BM196" s="160" t="s">
        <v>262</v>
      </c>
    </row>
    <row r="197" spans="1:65" s="2" customFormat="1" ht="28.8">
      <c r="A197" s="32"/>
      <c r="B197" s="33"/>
      <c r="C197" s="32"/>
      <c r="D197" s="162" t="s">
        <v>141</v>
      </c>
      <c r="E197" s="32"/>
      <c r="F197" s="163" t="s">
        <v>263</v>
      </c>
      <c r="G197" s="32"/>
      <c r="H197" s="32"/>
      <c r="I197" s="164"/>
      <c r="J197" s="32"/>
      <c r="K197" s="32"/>
      <c r="L197" s="33"/>
      <c r="M197" s="165"/>
      <c r="N197" s="166"/>
      <c r="O197" s="58"/>
      <c r="P197" s="58"/>
      <c r="Q197" s="58"/>
      <c r="R197" s="58"/>
      <c r="S197" s="58"/>
      <c r="T197" s="59"/>
      <c r="U197" s="32"/>
      <c r="V197" s="32"/>
      <c r="W197" s="32"/>
      <c r="X197" s="32"/>
      <c r="Y197" s="32"/>
      <c r="Z197" s="32"/>
      <c r="AA197" s="32"/>
      <c r="AB197" s="32"/>
      <c r="AC197" s="32"/>
      <c r="AD197" s="32"/>
      <c r="AE197" s="32"/>
      <c r="AT197" s="17" t="s">
        <v>141</v>
      </c>
      <c r="AU197" s="17" t="s">
        <v>87</v>
      </c>
    </row>
    <row r="198" spans="1:65" s="13" customFormat="1">
      <c r="B198" s="167"/>
      <c r="D198" s="162" t="s">
        <v>152</v>
      </c>
      <c r="E198" s="168" t="s">
        <v>1</v>
      </c>
      <c r="F198" s="169" t="s">
        <v>264</v>
      </c>
      <c r="H198" s="170">
        <v>8</v>
      </c>
      <c r="I198" s="171"/>
      <c r="L198" s="167"/>
      <c r="M198" s="172"/>
      <c r="N198" s="173"/>
      <c r="O198" s="173"/>
      <c r="P198" s="173"/>
      <c r="Q198" s="173"/>
      <c r="R198" s="173"/>
      <c r="S198" s="173"/>
      <c r="T198" s="174"/>
      <c r="AT198" s="168" t="s">
        <v>152</v>
      </c>
      <c r="AU198" s="168" t="s">
        <v>87</v>
      </c>
      <c r="AV198" s="13" t="s">
        <v>87</v>
      </c>
      <c r="AW198" s="13" t="s">
        <v>34</v>
      </c>
      <c r="AX198" s="13" t="s">
        <v>85</v>
      </c>
      <c r="AY198" s="168" t="s">
        <v>131</v>
      </c>
    </row>
    <row r="199" spans="1:65" s="2" customFormat="1" ht="16.5" customHeight="1">
      <c r="A199" s="32"/>
      <c r="B199" s="148"/>
      <c r="C199" s="149" t="s">
        <v>265</v>
      </c>
      <c r="D199" s="149" t="s">
        <v>134</v>
      </c>
      <c r="E199" s="150" t="s">
        <v>266</v>
      </c>
      <c r="F199" s="151" t="s">
        <v>267</v>
      </c>
      <c r="G199" s="152" t="s">
        <v>137</v>
      </c>
      <c r="H199" s="153">
        <v>12</v>
      </c>
      <c r="I199" s="154"/>
      <c r="J199" s="155">
        <f>ROUND(I199*H199,2)</f>
        <v>0</v>
      </c>
      <c r="K199" s="151" t="s">
        <v>138</v>
      </c>
      <c r="L199" s="33"/>
      <c r="M199" s="156" t="s">
        <v>1</v>
      </c>
      <c r="N199" s="157" t="s">
        <v>42</v>
      </c>
      <c r="O199" s="58"/>
      <c r="P199" s="158">
        <f>O199*H199</f>
        <v>0</v>
      </c>
      <c r="Q199" s="158">
        <v>0</v>
      </c>
      <c r="R199" s="158">
        <f>Q199*H199</f>
        <v>0</v>
      </c>
      <c r="S199" s="158">
        <v>0</v>
      </c>
      <c r="T199" s="159">
        <f>S199*H199</f>
        <v>0</v>
      </c>
      <c r="U199" s="32"/>
      <c r="V199" s="32"/>
      <c r="W199" s="32"/>
      <c r="X199" s="32"/>
      <c r="Y199" s="32"/>
      <c r="Z199" s="32"/>
      <c r="AA199" s="32"/>
      <c r="AB199" s="32"/>
      <c r="AC199" s="32"/>
      <c r="AD199" s="32"/>
      <c r="AE199" s="32"/>
      <c r="AR199" s="160" t="s">
        <v>139</v>
      </c>
      <c r="AT199" s="160" t="s">
        <v>134</v>
      </c>
      <c r="AU199" s="160" t="s">
        <v>87</v>
      </c>
      <c r="AY199" s="17" t="s">
        <v>131</v>
      </c>
      <c r="BE199" s="161">
        <f>IF(N199="základní",J199,0)</f>
        <v>0</v>
      </c>
      <c r="BF199" s="161">
        <f>IF(N199="snížená",J199,0)</f>
        <v>0</v>
      </c>
      <c r="BG199" s="161">
        <f>IF(N199="zákl. přenesená",J199,0)</f>
        <v>0</v>
      </c>
      <c r="BH199" s="161">
        <f>IF(N199="sníž. přenesená",J199,0)</f>
        <v>0</v>
      </c>
      <c r="BI199" s="161">
        <f>IF(N199="nulová",J199,0)</f>
        <v>0</v>
      </c>
      <c r="BJ199" s="17" t="s">
        <v>85</v>
      </c>
      <c r="BK199" s="161">
        <f>ROUND(I199*H199,2)</f>
        <v>0</v>
      </c>
      <c r="BL199" s="17" t="s">
        <v>139</v>
      </c>
      <c r="BM199" s="160" t="s">
        <v>268</v>
      </c>
    </row>
    <row r="200" spans="1:65" s="2" customFormat="1" ht="19.2">
      <c r="A200" s="32"/>
      <c r="B200" s="33"/>
      <c r="C200" s="32"/>
      <c r="D200" s="162" t="s">
        <v>141</v>
      </c>
      <c r="E200" s="32"/>
      <c r="F200" s="163" t="s">
        <v>269</v>
      </c>
      <c r="G200" s="32"/>
      <c r="H200" s="32"/>
      <c r="I200" s="164"/>
      <c r="J200" s="32"/>
      <c r="K200" s="32"/>
      <c r="L200" s="33"/>
      <c r="M200" s="165"/>
      <c r="N200" s="166"/>
      <c r="O200" s="58"/>
      <c r="P200" s="58"/>
      <c r="Q200" s="58"/>
      <c r="R200" s="58"/>
      <c r="S200" s="58"/>
      <c r="T200" s="59"/>
      <c r="U200" s="32"/>
      <c r="V200" s="32"/>
      <c r="W200" s="32"/>
      <c r="X200" s="32"/>
      <c r="Y200" s="32"/>
      <c r="Z200" s="32"/>
      <c r="AA200" s="32"/>
      <c r="AB200" s="32"/>
      <c r="AC200" s="32"/>
      <c r="AD200" s="32"/>
      <c r="AE200" s="32"/>
      <c r="AT200" s="17" t="s">
        <v>141</v>
      </c>
      <c r="AU200" s="17" t="s">
        <v>87</v>
      </c>
    </row>
    <row r="201" spans="1:65" s="2" customFormat="1" ht="16.5" customHeight="1">
      <c r="A201" s="32"/>
      <c r="B201" s="148"/>
      <c r="C201" s="149" t="s">
        <v>270</v>
      </c>
      <c r="D201" s="149" t="s">
        <v>134</v>
      </c>
      <c r="E201" s="150" t="s">
        <v>271</v>
      </c>
      <c r="F201" s="151" t="s">
        <v>272</v>
      </c>
      <c r="G201" s="152" t="s">
        <v>156</v>
      </c>
      <c r="H201" s="153">
        <v>6.2E-2</v>
      </c>
      <c r="I201" s="154"/>
      <c r="J201" s="155">
        <f>ROUND(I201*H201,2)</f>
        <v>0</v>
      </c>
      <c r="K201" s="151" t="s">
        <v>138</v>
      </c>
      <c r="L201" s="33"/>
      <c r="M201" s="156" t="s">
        <v>1</v>
      </c>
      <c r="N201" s="157" t="s">
        <v>42</v>
      </c>
      <c r="O201" s="58"/>
      <c r="P201" s="158">
        <f>O201*H201</f>
        <v>0</v>
      </c>
      <c r="Q201" s="158">
        <v>0</v>
      </c>
      <c r="R201" s="158">
        <f>Q201*H201</f>
        <v>0</v>
      </c>
      <c r="S201" s="158">
        <v>0</v>
      </c>
      <c r="T201" s="159">
        <f>S201*H201</f>
        <v>0</v>
      </c>
      <c r="U201" s="32"/>
      <c r="V201" s="32"/>
      <c r="W201" s="32"/>
      <c r="X201" s="32"/>
      <c r="Y201" s="32"/>
      <c r="Z201" s="32"/>
      <c r="AA201" s="32"/>
      <c r="AB201" s="32"/>
      <c r="AC201" s="32"/>
      <c r="AD201" s="32"/>
      <c r="AE201" s="32"/>
      <c r="AR201" s="160" t="s">
        <v>139</v>
      </c>
      <c r="AT201" s="160" t="s">
        <v>134</v>
      </c>
      <c r="AU201" s="160" t="s">
        <v>87</v>
      </c>
      <c r="AY201" s="17" t="s">
        <v>131</v>
      </c>
      <c r="BE201" s="161">
        <f>IF(N201="základní",J201,0)</f>
        <v>0</v>
      </c>
      <c r="BF201" s="161">
        <f>IF(N201="snížená",J201,0)</f>
        <v>0</v>
      </c>
      <c r="BG201" s="161">
        <f>IF(N201="zákl. přenesená",J201,0)</f>
        <v>0</v>
      </c>
      <c r="BH201" s="161">
        <f>IF(N201="sníž. přenesená",J201,0)</f>
        <v>0</v>
      </c>
      <c r="BI201" s="161">
        <f>IF(N201="nulová",J201,0)</f>
        <v>0</v>
      </c>
      <c r="BJ201" s="17" t="s">
        <v>85</v>
      </c>
      <c r="BK201" s="161">
        <f>ROUND(I201*H201,2)</f>
        <v>0</v>
      </c>
      <c r="BL201" s="17" t="s">
        <v>139</v>
      </c>
      <c r="BM201" s="160" t="s">
        <v>273</v>
      </c>
    </row>
    <row r="202" spans="1:65" s="2" customFormat="1" ht="28.8">
      <c r="A202" s="32"/>
      <c r="B202" s="33"/>
      <c r="C202" s="32"/>
      <c r="D202" s="162" t="s">
        <v>141</v>
      </c>
      <c r="E202" s="32"/>
      <c r="F202" s="163" t="s">
        <v>274</v>
      </c>
      <c r="G202" s="32"/>
      <c r="H202" s="32"/>
      <c r="I202" s="164"/>
      <c r="J202" s="32"/>
      <c r="K202" s="32"/>
      <c r="L202" s="33"/>
      <c r="M202" s="165"/>
      <c r="N202" s="166"/>
      <c r="O202" s="58"/>
      <c r="P202" s="58"/>
      <c r="Q202" s="58"/>
      <c r="R202" s="58"/>
      <c r="S202" s="58"/>
      <c r="T202" s="59"/>
      <c r="U202" s="32"/>
      <c r="V202" s="32"/>
      <c r="W202" s="32"/>
      <c r="X202" s="32"/>
      <c r="Y202" s="32"/>
      <c r="Z202" s="32"/>
      <c r="AA202" s="32"/>
      <c r="AB202" s="32"/>
      <c r="AC202" s="32"/>
      <c r="AD202" s="32"/>
      <c r="AE202" s="32"/>
      <c r="AT202" s="17" t="s">
        <v>141</v>
      </c>
      <c r="AU202" s="17" t="s">
        <v>87</v>
      </c>
    </row>
    <row r="203" spans="1:65" s="13" customFormat="1">
      <c r="B203" s="167"/>
      <c r="D203" s="162" t="s">
        <v>152</v>
      </c>
      <c r="E203" s="168" t="s">
        <v>1</v>
      </c>
      <c r="F203" s="169" t="s">
        <v>159</v>
      </c>
      <c r="H203" s="170">
        <v>6.2E-2</v>
      </c>
      <c r="I203" s="171"/>
      <c r="L203" s="167"/>
      <c r="M203" s="172"/>
      <c r="N203" s="173"/>
      <c r="O203" s="173"/>
      <c r="P203" s="173"/>
      <c r="Q203" s="173"/>
      <c r="R203" s="173"/>
      <c r="S203" s="173"/>
      <c r="T203" s="174"/>
      <c r="AT203" s="168" t="s">
        <v>152</v>
      </c>
      <c r="AU203" s="168" t="s">
        <v>87</v>
      </c>
      <c r="AV203" s="13" t="s">
        <v>87</v>
      </c>
      <c r="AW203" s="13" t="s">
        <v>34</v>
      </c>
      <c r="AX203" s="13" t="s">
        <v>85</v>
      </c>
      <c r="AY203" s="168" t="s">
        <v>131</v>
      </c>
    </row>
    <row r="204" spans="1:65" s="2" customFormat="1" ht="16.5" customHeight="1">
      <c r="A204" s="32"/>
      <c r="B204" s="148"/>
      <c r="C204" s="149" t="s">
        <v>275</v>
      </c>
      <c r="D204" s="149" t="s">
        <v>134</v>
      </c>
      <c r="E204" s="150" t="s">
        <v>276</v>
      </c>
      <c r="F204" s="151" t="s">
        <v>277</v>
      </c>
      <c r="G204" s="152" t="s">
        <v>228</v>
      </c>
      <c r="H204" s="153">
        <v>92.4</v>
      </c>
      <c r="I204" s="154"/>
      <c r="J204" s="155">
        <f>ROUND(I204*H204,2)</f>
        <v>0</v>
      </c>
      <c r="K204" s="151" t="s">
        <v>138</v>
      </c>
      <c r="L204" s="33"/>
      <c r="M204" s="156" t="s">
        <v>1</v>
      </c>
      <c r="N204" s="157" t="s">
        <v>42</v>
      </c>
      <c r="O204" s="58"/>
      <c r="P204" s="158">
        <f>O204*H204</f>
        <v>0</v>
      </c>
      <c r="Q204" s="158">
        <v>0</v>
      </c>
      <c r="R204" s="158">
        <f>Q204*H204</f>
        <v>0</v>
      </c>
      <c r="S204" s="158">
        <v>0</v>
      </c>
      <c r="T204" s="159">
        <f>S204*H204</f>
        <v>0</v>
      </c>
      <c r="U204" s="32"/>
      <c r="V204" s="32"/>
      <c r="W204" s="32"/>
      <c r="X204" s="32"/>
      <c r="Y204" s="32"/>
      <c r="Z204" s="32"/>
      <c r="AA204" s="32"/>
      <c r="AB204" s="32"/>
      <c r="AC204" s="32"/>
      <c r="AD204" s="32"/>
      <c r="AE204" s="32"/>
      <c r="AR204" s="160" t="s">
        <v>139</v>
      </c>
      <c r="AT204" s="160" t="s">
        <v>134</v>
      </c>
      <c r="AU204" s="160" t="s">
        <v>87</v>
      </c>
      <c r="AY204" s="17" t="s">
        <v>131</v>
      </c>
      <c r="BE204" s="161">
        <f>IF(N204="základní",J204,0)</f>
        <v>0</v>
      </c>
      <c r="BF204" s="161">
        <f>IF(N204="snížená",J204,0)</f>
        <v>0</v>
      </c>
      <c r="BG204" s="161">
        <f>IF(N204="zákl. přenesená",J204,0)</f>
        <v>0</v>
      </c>
      <c r="BH204" s="161">
        <f>IF(N204="sníž. přenesená",J204,0)</f>
        <v>0</v>
      </c>
      <c r="BI204" s="161">
        <f>IF(N204="nulová",J204,0)</f>
        <v>0</v>
      </c>
      <c r="BJ204" s="17" t="s">
        <v>85</v>
      </c>
      <c r="BK204" s="161">
        <f>ROUND(I204*H204,2)</f>
        <v>0</v>
      </c>
      <c r="BL204" s="17" t="s">
        <v>139</v>
      </c>
      <c r="BM204" s="160" t="s">
        <v>278</v>
      </c>
    </row>
    <row r="205" spans="1:65" s="2" customFormat="1" ht="38.4">
      <c r="A205" s="32"/>
      <c r="B205" s="33"/>
      <c r="C205" s="32"/>
      <c r="D205" s="162" t="s">
        <v>141</v>
      </c>
      <c r="E205" s="32"/>
      <c r="F205" s="163" t="s">
        <v>279</v>
      </c>
      <c r="G205" s="32"/>
      <c r="H205" s="32"/>
      <c r="I205" s="164"/>
      <c r="J205" s="32"/>
      <c r="K205" s="32"/>
      <c r="L205" s="33"/>
      <c r="M205" s="165"/>
      <c r="N205" s="166"/>
      <c r="O205" s="58"/>
      <c r="P205" s="58"/>
      <c r="Q205" s="58"/>
      <c r="R205" s="58"/>
      <c r="S205" s="58"/>
      <c r="T205" s="59"/>
      <c r="U205" s="32"/>
      <c r="V205" s="32"/>
      <c r="W205" s="32"/>
      <c r="X205" s="32"/>
      <c r="Y205" s="32"/>
      <c r="Z205" s="32"/>
      <c r="AA205" s="32"/>
      <c r="AB205" s="32"/>
      <c r="AC205" s="32"/>
      <c r="AD205" s="32"/>
      <c r="AE205" s="32"/>
      <c r="AT205" s="17" t="s">
        <v>141</v>
      </c>
      <c r="AU205" s="17" t="s">
        <v>87</v>
      </c>
    </row>
    <row r="206" spans="1:65" s="13" customFormat="1">
      <c r="B206" s="167"/>
      <c r="D206" s="162" t="s">
        <v>152</v>
      </c>
      <c r="E206" s="168" t="s">
        <v>1</v>
      </c>
      <c r="F206" s="169" t="s">
        <v>280</v>
      </c>
      <c r="H206" s="170">
        <v>92.4</v>
      </c>
      <c r="I206" s="171"/>
      <c r="L206" s="167"/>
      <c r="M206" s="172"/>
      <c r="N206" s="173"/>
      <c r="O206" s="173"/>
      <c r="P206" s="173"/>
      <c r="Q206" s="173"/>
      <c r="R206" s="173"/>
      <c r="S206" s="173"/>
      <c r="T206" s="174"/>
      <c r="AT206" s="168" t="s">
        <v>152</v>
      </c>
      <c r="AU206" s="168" t="s">
        <v>87</v>
      </c>
      <c r="AV206" s="13" t="s">
        <v>87</v>
      </c>
      <c r="AW206" s="13" t="s">
        <v>34</v>
      </c>
      <c r="AX206" s="13" t="s">
        <v>85</v>
      </c>
      <c r="AY206" s="168" t="s">
        <v>131</v>
      </c>
    </row>
    <row r="207" spans="1:65" s="2" customFormat="1" ht="16.5" customHeight="1">
      <c r="A207" s="32"/>
      <c r="B207" s="148"/>
      <c r="C207" s="149" t="s">
        <v>281</v>
      </c>
      <c r="D207" s="149" t="s">
        <v>134</v>
      </c>
      <c r="E207" s="150" t="s">
        <v>282</v>
      </c>
      <c r="F207" s="151" t="s">
        <v>283</v>
      </c>
      <c r="G207" s="152" t="s">
        <v>228</v>
      </c>
      <c r="H207" s="153">
        <v>5</v>
      </c>
      <c r="I207" s="154"/>
      <c r="J207" s="155">
        <f>ROUND(I207*H207,2)</f>
        <v>0</v>
      </c>
      <c r="K207" s="151" t="s">
        <v>138</v>
      </c>
      <c r="L207" s="33"/>
      <c r="M207" s="156" t="s">
        <v>1</v>
      </c>
      <c r="N207" s="157" t="s">
        <v>42</v>
      </c>
      <c r="O207" s="58"/>
      <c r="P207" s="158">
        <f>O207*H207</f>
        <v>0</v>
      </c>
      <c r="Q207" s="158">
        <v>0</v>
      </c>
      <c r="R207" s="158">
        <f>Q207*H207</f>
        <v>0</v>
      </c>
      <c r="S207" s="158">
        <v>0</v>
      </c>
      <c r="T207" s="159">
        <f>S207*H207</f>
        <v>0</v>
      </c>
      <c r="U207" s="32"/>
      <c r="V207" s="32"/>
      <c r="W207" s="32"/>
      <c r="X207" s="32"/>
      <c r="Y207" s="32"/>
      <c r="Z207" s="32"/>
      <c r="AA207" s="32"/>
      <c r="AB207" s="32"/>
      <c r="AC207" s="32"/>
      <c r="AD207" s="32"/>
      <c r="AE207" s="32"/>
      <c r="AR207" s="160" t="s">
        <v>139</v>
      </c>
      <c r="AT207" s="160" t="s">
        <v>134</v>
      </c>
      <c r="AU207" s="160" t="s">
        <v>87</v>
      </c>
      <c r="AY207" s="17" t="s">
        <v>131</v>
      </c>
      <c r="BE207" s="161">
        <f>IF(N207="základní",J207,0)</f>
        <v>0</v>
      </c>
      <c r="BF207" s="161">
        <f>IF(N207="snížená",J207,0)</f>
        <v>0</v>
      </c>
      <c r="BG207" s="161">
        <f>IF(N207="zákl. přenesená",J207,0)</f>
        <v>0</v>
      </c>
      <c r="BH207" s="161">
        <f>IF(N207="sníž. přenesená",J207,0)</f>
        <v>0</v>
      </c>
      <c r="BI207" s="161">
        <f>IF(N207="nulová",J207,0)</f>
        <v>0</v>
      </c>
      <c r="BJ207" s="17" t="s">
        <v>85</v>
      </c>
      <c r="BK207" s="161">
        <f>ROUND(I207*H207,2)</f>
        <v>0</v>
      </c>
      <c r="BL207" s="17" t="s">
        <v>139</v>
      </c>
      <c r="BM207" s="160" t="s">
        <v>284</v>
      </c>
    </row>
    <row r="208" spans="1:65" s="2" customFormat="1" ht="38.4">
      <c r="A208" s="32"/>
      <c r="B208" s="33"/>
      <c r="C208" s="32"/>
      <c r="D208" s="162" t="s">
        <v>141</v>
      </c>
      <c r="E208" s="32"/>
      <c r="F208" s="163" t="s">
        <v>285</v>
      </c>
      <c r="G208" s="32"/>
      <c r="H208" s="32"/>
      <c r="I208" s="164"/>
      <c r="J208" s="32"/>
      <c r="K208" s="32"/>
      <c r="L208" s="33"/>
      <c r="M208" s="165"/>
      <c r="N208" s="166"/>
      <c r="O208" s="58"/>
      <c r="P208" s="58"/>
      <c r="Q208" s="58"/>
      <c r="R208" s="58"/>
      <c r="S208" s="58"/>
      <c r="T208" s="59"/>
      <c r="U208" s="32"/>
      <c r="V208" s="32"/>
      <c r="W208" s="32"/>
      <c r="X208" s="32"/>
      <c r="Y208" s="32"/>
      <c r="Z208" s="32"/>
      <c r="AA208" s="32"/>
      <c r="AB208" s="32"/>
      <c r="AC208" s="32"/>
      <c r="AD208" s="32"/>
      <c r="AE208" s="32"/>
      <c r="AT208" s="17" t="s">
        <v>141</v>
      </c>
      <c r="AU208" s="17" t="s">
        <v>87</v>
      </c>
    </row>
    <row r="209" spans="1:65" s="2" customFormat="1" ht="16.5" customHeight="1">
      <c r="A209" s="32"/>
      <c r="B209" s="148"/>
      <c r="C209" s="149" t="s">
        <v>286</v>
      </c>
      <c r="D209" s="149" t="s">
        <v>134</v>
      </c>
      <c r="E209" s="150" t="s">
        <v>287</v>
      </c>
      <c r="F209" s="151" t="s">
        <v>288</v>
      </c>
      <c r="G209" s="152" t="s">
        <v>289</v>
      </c>
      <c r="H209" s="153">
        <v>49</v>
      </c>
      <c r="I209" s="154"/>
      <c r="J209" s="155">
        <f>ROUND(I209*H209,2)</f>
        <v>0</v>
      </c>
      <c r="K209" s="151" t="s">
        <v>138</v>
      </c>
      <c r="L209" s="33"/>
      <c r="M209" s="156" t="s">
        <v>1</v>
      </c>
      <c r="N209" s="157" t="s">
        <v>42</v>
      </c>
      <c r="O209" s="58"/>
      <c r="P209" s="158">
        <f>O209*H209</f>
        <v>0</v>
      </c>
      <c r="Q209" s="158">
        <v>0</v>
      </c>
      <c r="R209" s="158">
        <f>Q209*H209</f>
        <v>0</v>
      </c>
      <c r="S209" s="158">
        <v>0</v>
      </c>
      <c r="T209" s="159">
        <f>S209*H209</f>
        <v>0</v>
      </c>
      <c r="U209" s="32"/>
      <c r="V209" s="32"/>
      <c r="W209" s="32"/>
      <c r="X209" s="32"/>
      <c r="Y209" s="32"/>
      <c r="Z209" s="32"/>
      <c r="AA209" s="32"/>
      <c r="AB209" s="32"/>
      <c r="AC209" s="32"/>
      <c r="AD209" s="32"/>
      <c r="AE209" s="32"/>
      <c r="AR209" s="160" t="s">
        <v>139</v>
      </c>
      <c r="AT209" s="160" t="s">
        <v>134</v>
      </c>
      <c r="AU209" s="160" t="s">
        <v>87</v>
      </c>
      <c r="AY209" s="17" t="s">
        <v>131</v>
      </c>
      <c r="BE209" s="161">
        <f>IF(N209="základní",J209,0)</f>
        <v>0</v>
      </c>
      <c r="BF209" s="161">
        <f>IF(N209="snížená",J209,0)</f>
        <v>0</v>
      </c>
      <c r="BG209" s="161">
        <f>IF(N209="zákl. přenesená",J209,0)</f>
        <v>0</v>
      </c>
      <c r="BH209" s="161">
        <f>IF(N209="sníž. přenesená",J209,0)</f>
        <v>0</v>
      </c>
      <c r="BI209" s="161">
        <f>IF(N209="nulová",J209,0)</f>
        <v>0</v>
      </c>
      <c r="BJ209" s="17" t="s">
        <v>85</v>
      </c>
      <c r="BK209" s="161">
        <f>ROUND(I209*H209,2)</f>
        <v>0</v>
      </c>
      <c r="BL209" s="17" t="s">
        <v>139</v>
      </c>
      <c r="BM209" s="160" t="s">
        <v>290</v>
      </c>
    </row>
    <row r="210" spans="1:65" s="2" customFormat="1" ht="38.4">
      <c r="A210" s="32"/>
      <c r="B210" s="33"/>
      <c r="C210" s="32"/>
      <c r="D210" s="162" t="s">
        <v>141</v>
      </c>
      <c r="E210" s="32"/>
      <c r="F210" s="163" t="s">
        <v>291</v>
      </c>
      <c r="G210" s="32"/>
      <c r="H210" s="32"/>
      <c r="I210" s="164"/>
      <c r="J210" s="32"/>
      <c r="K210" s="32"/>
      <c r="L210" s="33"/>
      <c r="M210" s="165"/>
      <c r="N210" s="166"/>
      <c r="O210" s="58"/>
      <c r="P210" s="58"/>
      <c r="Q210" s="58"/>
      <c r="R210" s="58"/>
      <c r="S210" s="58"/>
      <c r="T210" s="59"/>
      <c r="U210" s="32"/>
      <c r="V210" s="32"/>
      <c r="W210" s="32"/>
      <c r="X210" s="32"/>
      <c r="Y210" s="32"/>
      <c r="Z210" s="32"/>
      <c r="AA210" s="32"/>
      <c r="AB210" s="32"/>
      <c r="AC210" s="32"/>
      <c r="AD210" s="32"/>
      <c r="AE210" s="32"/>
      <c r="AT210" s="17" t="s">
        <v>141</v>
      </c>
      <c r="AU210" s="17" t="s">
        <v>87</v>
      </c>
    </row>
    <row r="211" spans="1:65" s="2" customFormat="1" ht="16.5" customHeight="1">
      <c r="A211" s="32"/>
      <c r="B211" s="148"/>
      <c r="C211" s="149" t="s">
        <v>292</v>
      </c>
      <c r="D211" s="149" t="s">
        <v>134</v>
      </c>
      <c r="E211" s="150" t="s">
        <v>293</v>
      </c>
      <c r="F211" s="151" t="s">
        <v>294</v>
      </c>
      <c r="G211" s="152" t="s">
        <v>289</v>
      </c>
      <c r="H211" s="153">
        <v>2</v>
      </c>
      <c r="I211" s="154"/>
      <c r="J211" s="155">
        <f>ROUND(I211*H211,2)</f>
        <v>0</v>
      </c>
      <c r="K211" s="151" t="s">
        <v>138</v>
      </c>
      <c r="L211" s="33"/>
      <c r="M211" s="156" t="s">
        <v>1</v>
      </c>
      <c r="N211" s="157" t="s">
        <v>42</v>
      </c>
      <c r="O211" s="58"/>
      <c r="P211" s="158">
        <f>O211*H211</f>
        <v>0</v>
      </c>
      <c r="Q211" s="158">
        <v>0</v>
      </c>
      <c r="R211" s="158">
        <f>Q211*H211</f>
        <v>0</v>
      </c>
      <c r="S211" s="158">
        <v>0</v>
      </c>
      <c r="T211" s="159">
        <f>S211*H211</f>
        <v>0</v>
      </c>
      <c r="U211" s="32"/>
      <c r="V211" s="32"/>
      <c r="W211" s="32"/>
      <c r="X211" s="32"/>
      <c r="Y211" s="32"/>
      <c r="Z211" s="32"/>
      <c r="AA211" s="32"/>
      <c r="AB211" s="32"/>
      <c r="AC211" s="32"/>
      <c r="AD211" s="32"/>
      <c r="AE211" s="32"/>
      <c r="AR211" s="160" t="s">
        <v>139</v>
      </c>
      <c r="AT211" s="160" t="s">
        <v>134</v>
      </c>
      <c r="AU211" s="160" t="s">
        <v>87</v>
      </c>
      <c r="AY211" s="17" t="s">
        <v>131</v>
      </c>
      <c r="BE211" s="161">
        <f>IF(N211="základní",J211,0)</f>
        <v>0</v>
      </c>
      <c r="BF211" s="161">
        <f>IF(N211="snížená",J211,0)</f>
        <v>0</v>
      </c>
      <c r="BG211" s="161">
        <f>IF(N211="zákl. přenesená",J211,0)</f>
        <v>0</v>
      </c>
      <c r="BH211" s="161">
        <f>IF(N211="sníž. přenesená",J211,0)</f>
        <v>0</v>
      </c>
      <c r="BI211" s="161">
        <f>IF(N211="nulová",J211,0)</f>
        <v>0</v>
      </c>
      <c r="BJ211" s="17" t="s">
        <v>85</v>
      </c>
      <c r="BK211" s="161">
        <f>ROUND(I211*H211,2)</f>
        <v>0</v>
      </c>
      <c r="BL211" s="17" t="s">
        <v>139</v>
      </c>
      <c r="BM211" s="160" t="s">
        <v>295</v>
      </c>
    </row>
    <row r="212" spans="1:65" s="2" customFormat="1" ht="38.4">
      <c r="A212" s="32"/>
      <c r="B212" s="33"/>
      <c r="C212" s="32"/>
      <c r="D212" s="162" t="s">
        <v>141</v>
      </c>
      <c r="E212" s="32"/>
      <c r="F212" s="163" t="s">
        <v>296</v>
      </c>
      <c r="G212" s="32"/>
      <c r="H212" s="32"/>
      <c r="I212" s="164"/>
      <c r="J212" s="32"/>
      <c r="K212" s="32"/>
      <c r="L212" s="33"/>
      <c r="M212" s="165"/>
      <c r="N212" s="166"/>
      <c r="O212" s="58"/>
      <c r="P212" s="58"/>
      <c r="Q212" s="58"/>
      <c r="R212" s="58"/>
      <c r="S212" s="58"/>
      <c r="T212" s="59"/>
      <c r="U212" s="32"/>
      <c r="V212" s="32"/>
      <c r="W212" s="32"/>
      <c r="X212" s="32"/>
      <c r="Y212" s="32"/>
      <c r="Z212" s="32"/>
      <c r="AA212" s="32"/>
      <c r="AB212" s="32"/>
      <c r="AC212" s="32"/>
      <c r="AD212" s="32"/>
      <c r="AE212" s="32"/>
      <c r="AT212" s="17" t="s">
        <v>141</v>
      </c>
      <c r="AU212" s="17" t="s">
        <v>87</v>
      </c>
    </row>
    <row r="213" spans="1:65" s="2" customFormat="1" ht="16.5" customHeight="1">
      <c r="A213" s="32"/>
      <c r="B213" s="148"/>
      <c r="C213" s="149" t="s">
        <v>297</v>
      </c>
      <c r="D213" s="149" t="s">
        <v>134</v>
      </c>
      <c r="E213" s="150" t="s">
        <v>298</v>
      </c>
      <c r="F213" s="151" t="s">
        <v>299</v>
      </c>
      <c r="G213" s="152" t="s">
        <v>289</v>
      </c>
      <c r="H213" s="153">
        <v>2</v>
      </c>
      <c r="I213" s="154"/>
      <c r="J213" s="155">
        <f>ROUND(I213*H213,2)</f>
        <v>0</v>
      </c>
      <c r="K213" s="151" t="s">
        <v>138</v>
      </c>
      <c r="L213" s="33"/>
      <c r="M213" s="156" t="s">
        <v>1</v>
      </c>
      <c r="N213" s="157" t="s">
        <v>42</v>
      </c>
      <c r="O213" s="58"/>
      <c r="P213" s="158">
        <f>O213*H213</f>
        <v>0</v>
      </c>
      <c r="Q213" s="158">
        <v>0</v>
      </c>
      <c r="R213" s="158">
        <f>Q213*H213</f>
        <v>0</v>
      </c>
      <c r="S213" s="158">
        <v>0</v>
      </c>
      <c r="T213" s="159">
        <f>S213*H213</f>
        <v>0</v>
      </c>
      <c r="U213" s="32"/>
      <c r="V213" s="32"/>
      <c r="W213" s="32"/>
      <c r="X213" s="32"/>
      <c r="Y213" s="32"/>
      <c r="Z213" s="32"/>
      <c r="AA213" s="32"/>
      <c r="AB213" s="32"/>
      <c r="AC213" s="32"/>
      <c r="AD213" s="32"/>
      <c r="AE213" s="32"/>
      <c r="AR213" s="160" t="s">
        <v>139</v>
      </c>
      <c r="AT213" s="160" t="s">
        <v>134</v>
      </c>
      <c r="AU213" s="160" t="s">
        <v>87</v>
      </c>
      <c r="AY213" s="17" t="s">
        <v>131</v>
      </c>
      <c r="BE213" s="161">
        <f>IF(N213="základní",J213,0)</f>
        <v>0</v>
      </c>
      <c r="BF213" s="161">
        <f>IF(N213="snížená",J213,0)</f>
        <v>0</v>
      </c>
      <c r="BG213" s="161">
        <f>IF(N213="zákl. přenesená",J213,0)</f>
        <v>0</v>
      </c>
      <c r="BH213" s="161">
        <f>IF(N213="sníž. přenesená",J213,0)</f>
        <v>0</v>
      </c>
      <c r="BI213" s="161">
        <f>IF(N213="nulová",J213,0)</f>
        <v>0</v>
      </c>
      <c r="BJ213" s="17" t="s">
        <v>85</v>
      </c>
      <c r="BK213" s="161">
        <f>ROUND(I213*H213,2)</f>
        <v>0</v>
      </c>
      <c r="BL213" s="17" t="s">
        <v>139</v>
      </c>
      <c r="BM213" s="160" t="s">
        <v>300</v>
      </c>
    </row>
    <row r="214" spans="1:65" s="2" customFormat="1" ht="38.4">
      <c r="A214" s="32"/>
      <c r="B214" s="33"/>
      <c r="C214" s="32"/>
      <c r="D214" s="162" t="s">
        <v>141</v>
      </c>
      <c r="E214" s="32"/>
      <c r="F214" s="163" t="s">
        <v>301</v>
      </c>
      <c r="G214" s="32"/>
      <c r="H214" s="32"/>
      <c r="I214" s="164"/>
      <c r="J214" s="32"/>
      <c r="K214" s="32"/>
      <c r="L214" s="33"/>
      <c r="M214" s="165"/>
      <c r="N214" s="166"/>
      <c r="O214" s="58"/>
      <c r="P214" s="58"/>
      <c r="Q214" s="58"/>
      <c r="R214" s="58"/>
      <c r="S214" s="58"/>
      <c r="T214" s="59"/>
      <c r="U214" s="32"/>
      <c r="V214" s="32"/>
      <c r="W214" s="32"/>
      <c r="X214" s="32"/>
      <c r="Y214" s="32"/>
      <c r="Z214" s="32"/>
      <c r="AA214" s="32"/>
      <c r="AB214" s="32"/>
      <c r="AC214" s="32"/>
      <c r="AD214" s="32"/>
      <c r="AE214" s="32"/>
      <c r="AT214" s="17" t="s">
        <v>141</v>
      </c>
      <c r="AU214" s="17" t="s">
        <v>87</v>
      </c>
    </row>
    <row r="215" spans="1:65" s="2" customFormat="1" ht="16.5" customHeight="1">
      <c r="A215" s="32"/>
      <c r="B215" s="148"/>
      <c r="C215" s="149" t="s">
        <v>302</v>
      </c>
      <c r="D215" s="149" t="s">
        <v>134</v>
      </c>
      <c r="E215" s="150" t="s">
        <v>303</v>
      </c>
      <c r="F215" s="151" t="s">
        <v>304</v>
      </c>
      <c r="G215" s="152" t="s">
        <v>228</v>
      </c>
      <c r="H215" s="153">
        <v>215.77</v>
      </c>
      <c r="I215" s="154"/>
      <c r="J215" s="155">
        <f>ROUND(I215*H215,2)</f>
        <v>0</v>
      </c>
      <c r="K215" s="151" t="s">
        <v>138</v>
      </c>
      <c r="L215" s="33"/>
      <c r="M215" s="156" t="s">
        <v>1</v>
      </c>
      <c r="N215" s="157" t="s">
        <v>42</v>
      </c>
      <c r="O215" s="58"/>
      <c r="P215" s="158">
        <f>O215*H215</f>
        <v>0</v>
      </c>
      <c r="Q215" s="158">
        <v>0</v>
      </c>
      <c r="R215" s="158">
        <f>Q215*H215</f>
        <v>0</v>
      </c>
      <c r="S215" s="158">
        <v>0</v>
      </c>
      <c r="T215" s="159">
        <f>S215*H215</f>
        <v>0</v>
      </c>
      <c r="U215" s="32"/>
      <c r="V215" s="32"/>
      <c r="W215" s="32"/>
      <c r="X215" s="32"/>
      <c r="Y215" s="32"/>
      <c r="Z215" s="32"/>
      <c r="AA215" s="32"/>
      <c r="AB215" s="32"/>
      <c r="AC215" s="32"/>
      <c r="AD215" s="32"/>
      <c r="AE215" s="32"/>
      <c r="AR215" s="160" t="s">
        <v>139</v>
      </c>
      <c r="AT215" s="160" t="s">
        <v>134</v>
      </c>
      <c r="AU215" s="160" t="s">
        <v>87</v>
      </c>
      <c r="AY215" s="17" t="s">
        <v>131</v>
      </c>
      <c r="BE215" s="161">
        <f>IF(N215="základní",J215,0)</f>
        <v>0</v>
      </c>
      <c r="BF215" s="161">
        <f>IF(N215="snížená",J215,0)</f>
        <v>0</v>
      </c>
      <c r="BG215" s="161">
        <f>IF(N215="zákl. přenesená",J215,0)</f>
        <v>0</v>
      </c>
      <c r="BH215" s="161">
        <f>IF(N215="sníž. přenesená",J215,0)</f>
        <v>0</v>
      </c>
      <c r="BI215" s="161">
        <f>IF(N215="nulová",J215,0)</f>
        <v>0</v>
      </c>
      <c r="BJ215" s="17" t="s">
        <v>85</v>
      </c>
      <c r="BK215" s="161">
        <f>ROUND(I215*H215,2)</f>
        <v>0</v>
      </c>
      <c r="BL215" s="17" t="s">
        <v>139</v>
      </c>
      <c r="BM215" s="160" t="s">
        <v>305</v>
      </c>
    </row>
    <row r="216" spans="1:65" s="2" customFormat="1" ht="28.8">
      <c r="A216" s="32"/>
      <c r="B216" s="33"/>
      <c r="C216" s="32"/>
      <c r="D216" s="162" t="s">
        <v>141</v>
      </c>
      <c r="E216" s="32"/>
      <c r="F216" s="163" t="s">
        <v>306</v>
      </c>
      <c r="G216" s="32"/>
      <c r="H216" s="32"/>
      <c r="I216" s="164"/>
      <c r="J216" s="32"/>
      <c r="K216" s="32"/>
      <c r="L216" s="33"/>
      <c r="M216" s="165"/>
      <c r="N216" s="166"/>
      <c r="O216" s="58"/>
      <c r="P216" s="58"/>
      <c r="Q216" s="58"/>
      <c r="R216" s="58"/>
      <c r="S216" s="58"/>
      <c r="T216" s="59"/>
      <c r="U216" s="32"/>
      <c r="V216" s="32"/>
      <c r="W216" s="32"/>
      <c r="X216" s="32"/>
      <c r="Y216" s="32"/>
      <c r="Z216" s="32"/>
      <c r="AA216" s="32"/>
      <c r="AB216" s="32"/>
      <c r="AC216" s="32"/>
      <c r="AD216" s="32"/>
      <c r="AE216" s="32"/>
      <c r="AT216" s="17" t="s">
        <v>141</v>
      </c>
      <c r="AU216" s="17" t="s">
        <v>87</v>
      </c>
    </row>
    <row r="217" spans="1:65" s="13" customFormat="1">
      <c r="B217" s="167"/>
      <c r="D217" s="162" t="s">
        <v>152</v>
      </c>
      <c r="E217" s="168" t="s">
        <v>1</v>
      </c>
      <c r="F217" s="169" t="s">
        <v>307</v>
      </c>
      <c r="H217" s="170">
        <v>215.77</v>
      </c>
      <c r="I217" s="171"/>
      <c r="L217" s="167"/>
      <c r="M217" s="172"/>
      <c r="N217" s="173"/>
      <c r="O217" s="173"/>
      <c r="P217" s="173"/>
      <c r="Q217" s="173"/>
      <c r="R217" s="173"/>
      <c r="S217" s="173"/>
      <c r="T217" s="174"/>
      <c r="AT217" s="168" t="s">
        <v>152</v>
      </c>
      <c r="AU217" s="168" t="s">
        <v>87</v>
      </c>
      <c r="AV217" s="13" t="s">
        <v>87</v>
      </c>
      <c r="AW217" s="13" t="s">
        <v>34</v>
      </c>
      <c r="AX217" s="13" t="s">
        <v>85</v>
      </c>
      <c r="AY217" s="168" t="s">
        <v>131</v>
      </c>
    </row>
    <row r="218" spans="1:65" s="2" customFormat="1" ht="16.5" customHeight="1">
      <c r="A218" s="32"/>
      <c r="B218" s="148"/>
      <c r="C218" s="149" t="s">
        <v>308</v>
      </c>
      <c r="D218" s="149" t="s">
        <v>134</v>
      </c>
      <c r="E218" s="150" t="s">
        <v>309</v>
      </c>
      <c r="F218" s="151" t="s">
        <v>310</v>
      </c>
      <c r="G218" s="152" t="s">
        <v>228</v>
      </c>
      <c r="H218" s="153">
        <v>215.77</v>
      </c>
      <c r="I218" s="154"/>
      <c r="J218" s="155">
        <f>ROUND(I218*H218,2)</f>
        <v>0</v>
      </c>
      <c r="K218" s="151" t="s">
        <v>138</v>
      </c>
      <c r="L218" s="33"/>
      <c r="M218" s="156" t="s">
        <v>1</v>
      </c>
      <c r="N218" s="157" t="s">
        <v>42</v>
      </c>
      <c r="O218" s="58"/>
      <c r="P218" s="158">
        <f>O218*H218</f>
        <v>0</v>
      </c>
      <c r="Q218" s="158">
        <v>0</v>
      </c>
      <c r="R218" s="158">
        <f>Q218*H218</f>
        <v>0</v>
      </c>
      <c r="S218" s="158">
        <v>0</v>
      </c>
      <c r="T218" s="159">
        <f>S218*H218</f>
        <v>0</v>
      </c>
      <c r="U218" s="32"/>
      <c r="V218" s="32"/>
      <c r="W218" s="32"/>
      <c r="X218" s="32"/>
      <c r="Y218" s="32"/>
      <c r="Z218" s="32"/>
      <c r="AA218" s="32"/>
      <c r="AB218" s="32"/>
      <c r="AC218" s="32"/>
      <c r="AD218" s="32"/>
      <c r="AE218" s="32"/>
      <c r="AR218" s="160" t="s">
        <v>139</v>
      </c>
      <c r="AT218" s="160" t="s">
        <v>134</v>
      </c>
      <c r="AU218" s="160" t="s">
        <v>87</v>
      </c>
      <c r="AY218" s="17" t="s">
        <v>131</v>
      </c>
      <c r="BE218" s="161">
        <f>IF(N218="základní",J218,0)</f>
        <v>0</v>
      </c>
      <c r="BF218" s="161">
        <f>IF(N218="snížená",J218,0)</f>
        <v>0</v>
      </c>
      <c r="BG218" s="161">
        <f>IF(N218="zákl. přenesená",J218,0)</f>
        <v>0</v>
      </c>
      <c r="BH218" s="161">
        <f>IF(N218="sníž. přenesená",J218,0)</f>
        <v>0</v>
      </c>
      <c r="BI218" s="161">
        <f>IF(N218="nulová",J218,0)</f>
        <v>0</v>
      </c>
      <c r="BJ218" s="17" t="s">
        <v>85</v>
      </c>
      <c r="BK218" s="161">
        <f>ROUND(I218*H218,2)</f>
        <v>0</v>
      </c>
      <c r="BL218" s="17" t="s">
        <v>139</v>
      </c>
      <c r="BM218" s="160" t="s">
        <v>311</v>
      </c>
    </row>
    <row r="219" spans="1:65" s="2" customFormat="1" ht="28.8">
      <c r="A219" s="32"/>
      <c r="B219" s="33"/>
      <c r="C219" s="32"/>
      <c r="D219" s="162" t="s">
        <v>141</v>
      </c>
      <c r="E219" s="32"/>
      <c r="F219" s="163" t="s">
        <v>312</v>
      </c>
      <c r="G219" s="32"/>
      <c r="H219" s="32"/>
      <c r="I219" s="164"/>
      <c r="J219" s="32"/>
      <c r="K219" s="32"/>
      <c r="L219" s="33"/>
      <c r="M219" s="165"/>
      <c r="N219" s="166"/>
      <c r="O219" s="58"/>
      <c r="P219" s="58"/>
      <c r="Q219" s="58"/>
      <c r="R219" s="58"/>
      <c r="S219" s="58"/>
      <c r="T219" s="59"/>
      <c r="U219" s="32"/>
      <c r="V219" s="32"/>
      <c r="W219" s="32"/>
      <c r="X219" s="32"/>
      <c r="Y219" s="32"/>
      <c r="Z219" s="32"/>
      <c r="AA219" s="32"/>
      <c r="AB219" s="32"/>
      <c r="AC219" s="32"/>
      <c r="AD219" s="32"/>
      <c r="AE219" s="32"/>
      <c r="AT219" s="17" t="s">
        <v>141</v>
      </c>
      <c r="AU219" s="17" t="s">
        <v>87</v>
      </c>
    </row>
    <row r="220" spans="1:65" s="13" customFormat="1">
      <c r="B220" s="167"/>
      <c r="D220" s="162" t="s">
        <v>152</v>
      </c>
      <c r="E220" s="168" t="s">
        <v>1</v>
      </c>
      <c r="F220" s="169" t="s">
        <v>307</v>
      </c>
      <c r="H220" s="170">
        <v>215.77</v>
      </c>
      <c r="I220" s="171"/>
      <c r="L220" s="167"/>
      <c r="M220" s="172"/>
      <c r="N220" s="173"/>
      <c r="O220" s="173"/>
      <c r="P220" s="173"/>
      <c r="Q220" s="173"/>
      <c r="R220" s="173"/>
      <c r="S220" s="173"/>
      <c r="T220" s="174"/>
      <c r="AT220" s="168" t="s">
        <v>152</v>
      </c>
      <c r="AU220" s="168" t="s">
        <v>87</v>
      </c>
      <c r="AV220" s="13" t="s">
        <v>87</v>
      </c>
      <c r="AW220" s="13" t="s">
        <v>34</v>
      </c>
      <c r="AX220" s="13" t="s">
        <v>85</v>
      </c>
      <c r="AY220" s="168" t="s">
        <v>131</v>
      </c>
    </row>
    <row r="221" spans="1:65" s="2" customFormat="1" ht="16.5" customHeight="1">
      <c r="A221" s="32"/>
      <c r="B221" s="148"/>
      <c r="C221" s="149" t="s">
        <v>313</v>
      </c>
      <c r="D221" s="149" t="s">
        <v>134</v>
      </c>
      <c r="E221" s="150" t="s">
        <v>314</v>
      </c>
      <c r="F221" s="151" t="s">
        <v>315</v>
      </c>
      <c r="G221" s="152" t="s">
        <v>228</v>
      </c>
      <c r="H221" s="153">
        <v>628.4</v>
      </c>
      <c r="I221" s="154"/>
      <c r="J221" s="155">
        <f>ROUND(I221*H221,2)</f>
        <v>0</v>
      </c>
      <c r="K221" s="151" t="s">
        <v>138</v>
      </c>
      <c r="L221" s="33"/>
      <c r="M221" s="156" t="s">
        <v>1</v>
      </c>
      <c r="N221" s="157" t="s">
        <v>42</v>
      </c>
      <c r="O221" s="58"/>
      <c r="P221" s="158">
        <f>O221*H221</f>
        <v>0</v>
      </c>
      <c r="Q221" s="158">
        <v>0</v>
      </c>
      <c r="R221" s="158">
        <f>Q221*H221</f>
        <v>0</v>
      </c>
      <c r="S221" s="158">
        <v>0</v>
      </c>
      <c r="T221" s="159">
        <f>S221*H221</f>
        <v>0</v>
      </c>
      <c r="U221" s="32"/>
      <c r="V221" s="32"/>
      <c r="W221" s="32"/>
      <c r="X221" s="32"/>
      <c r="Y221" s="32"/>
      <c r="Z221" s="32"/>
      <c r="AA221" s="32"/>
      <c r="AB221" s="32"/>
      <c r="AC221" s="32"/>
      <c r="AD221" s="32"/>
      <c r="AE221" s="32"/>
      <c r="AR221" s="160" t="s">
        <v>139</v>
      </c>
      <c r="AT221" s="160" t="s">
        <v>134</v>
      </c>
      <c r="AU221" s="160" t="s">
        <v>87</v>
      </c>
      <c r="AY221" s="17" t="s">
        <v>131</v>
      </c>
      <c r="BE221" s="161">
        <f>IF(N221="základní",J221,0)</f>
        <v>0</v>
      </c>
      <c r="BF221" s="161">
        <f>IF(N221="snížená",J221,0)</f>
        <v>0</v>
      </c>
      <c r="BG221" s="161">
        <f>IF(N221="zákl. přenesená",J221,0)</f>
        <v>0</v>
      </c>
      <c r="BH221" s="161">
        <f>IF(N221="sníž. přenesená",J221,0)</f>
        <v>0</v>
      </c>
      <c r="BI221" s="161">
        <f>IF(N221="nulová",J221,0)</f>
        <v>0</v>
      </c>
      <c r="BJ221" s="17" t="s">
        <v>85</v>
      </c>
      <c r="BK221" s="161">
        <f>ROUND(I221*H221,2)</f>
        <v>0</v>
      </c>
      <c r="BL221" s="17" t="s">
        <v>139</v>
      </c>
      <c r="BM221" s="160" t="s">
        <v>316</v>
      </c>
    </row>
    <row r="222" spans="1:65" s="2" customFormat="1" ht="28.8">
      <c r="A222" s="32"/>
      <c r="B222" s="33"/>
      <c r="C222" s="32"/>
      <c r="D222" s="162" t="s">
        <v>141</v>
      </c>
      <c r="E222" s="32"/>
      <c r="F222" s="163" t="s">
        <v>317</v>
      </c>
      <c r="G222" s="32"/>
      <c r="H222" s="32"/>
      <c r="I222" s="164"/>
      <c r="J222" s="32"/>
      <c r="K222" s="32"/>
      <c r="L222" s="33"/>
      <c r="M222" s="165"/>
      <c r="N222" s="166"/>
      <c r="O222" s="58"/>
      <c r="P222" s="58"/>
      <c r="Q222" s="58"/>
      <c r="R222" s="58"/>
      <c r="S222" s="58"/>
      <c r="T222" s="59"/>
      <c r="U222" s="32"/>
      <c r="V222" s="32"/>
      <c r="W222" s="32"/>
      <c r="X222" s="32"/>
      <c r="Y222" s="32"/>
      <c r="Z222" s="32"/>
      <c r="AA222" s="32"/>
      <c r="AB222" s="32"/>
      <c r="AC222" s="32"/>
      <c r="AD222" s="32"/>
      <c r="AE222" s="32"/>
      <c r="AT222" s="17" t="s">
        <v>141</v>
      </c>
      <c r="AU222" s="17" t="s">
        <v>87</v>
      </c>
    </row>
    <row r="223" spans="1:65" s="13" customFormat="1">
      <c r="B223" s="167"/>
      <c r="D223" s="162" t="s">
        <v>152</v>
      </c>
      <c r="E223" s="168" t="s">
        <v>1</v>
      </c>
      <c r="F223" s="169" t="s">
        <v>318</v>
      </c>
      <c r="H223" s="170">
        <v>124</v>
      </c>
      <c r="I223" s="171"/>
      <c r="L223" s="167"/>
      <c r="M223" s="172"/>
      <c r="N223" s="173"/>
      <c r="O223" s="173"/>
      <c r="P223" s="173"/>
      <c r="Q223" s="173"/>
      <c r="R223" s="173"/>
      <c r="S223" s="173"/>
      <c r="T223" s="174"/>
      <c r="AT223" s="168" t="s">
        <v>152</v>
      </c>
      <c r="AU223" s="168" t="s">
        <v>87</v>
      </c>
      <c r="AV223" s="13" t="s">
        <v>87</v>
      </c>
      <c r="AW223" s="13" t="s">
        <v>34</v>
      </c>
      <c r="AX223" s="13" t="s">
        <v>77</v>
      </c>
      <c r="AY223" s="168" t="s">
        <v>131</v>
      </c>
    </row>
    <row r="224" spans="1:65" s="13" customFormat="1">
      <c r="B224" s="167"/>
      <c r="D224" s="162" t="s">
        <v>152</v>
      </c>
      <c r="E224" s="168" t="s">
        <v>1</v>
      </c>
      <c r="F224" s="169" t="s">
        <v>319</v>
      </c>
      <c r="H224" s="170">
        <v>92.4</v>
      </c>
      <c r="I224" s="171"/>
      <c r="L224" s="167"/>
      <c r="M224" s="172"/>
      <c r="N224" s="173"/>
      <c r="O224" s="173"/>
      <c r="P224" s="173"/>
      <c r="Q224" s="173"/>
      <c r="R224" s="173"/>
      <c r="S224" s="173"/>
      <c r="T224" s="174"/>
      <c r="AT224" s="168" t="s">
        <v>152</v>
      </c>
      <c r="AU224" s="168" t="s">
        <v>87</v>
      </c>
      <c r="AV224" s="13" t="s">
        <v>87</v>
      </c>
      <c r="AW224" s="13" t="s">
        <v>34</v>
      </c>
      <c r="AX224" s="13" t="s">
        <v>77</v>
      </c>
      <c r="AY224" s="168" t="s">
        <v>131</v>
      </c>
    </row>
    <row r="225" spans="1:65" s="13" customFormat="1">
      <c r="B225" s="167"/>
      <c r="D225" s="162" t="s">
        <v>152</v>
      </c>
      <c r="E225" s="168" t="s">
        <v>1</v>
      </c>
      <c r="F225" s="169" t="s">
        <v>320</v>
      </c>
      <c r="H225" s="170">
        <v>100</v>
      </c>
      <c r="I225" s="171"/>
      <c r="L225" s="167"/>
      <c r="M225" s="172"/>
      <c r="N225" s="173"/>
      <c r="O225" s="173"/>
      <c r="P225" s="173"/>
      <c r="Q225" s="173"/>
      <c r="R225" s="173"/>
      <c r="S225" s="173"/>
      <c r="T225" s="174"/>
      <c r="AT225" s="168" t="s">
        <v>152</v>
      </c>
      <c r="AU225" s="168" t="s">
        <v>87</v>
      </c>
      <c r="AV225" s="13" t="s">
        <v>87</v>
      </c>
      <c r="AW225" s="13" t="s">
        <v>34</v>
      </c>
      <c r="AX225" s="13" t="s">
        <v>77</v>
      </c>
      <c r="AY225" s="168" t="s">
        <v>131</v>
      </c>
    </row>
    <row r="226" spans="1:65" s="13" customFormat="1">
      <c r="B226" s="167"/>
      <c r="D226" s="162" t="s">
        <v>152</v>
      </c>
      <c r="E226" s="168" t="s">
        <v>1</v>
      </c>
      <c r="F226" s="169" t="s">
        <v>321</v>
      </c>
      <c r="H226" s="170">
        <v>100</v>
      </c>
      <c r="I226" s="171"/>
      <c r="L226" s="167"/>
      <c r="M226" s="172"/>
      <c r="N226" s="173"/>
      <c r="O226" s="173"/>
      <c r="P226" s="173"/>
      <c r="Q226" s="173"/>
      <c r="R226" s="173"/>
      <c r="S226" s="173"/>
      <c r="T226" s="174"/>
      <c r="AT226" s="168" t="s">
        <v>152</v>
      </c>
      <c r="AU226" s="168" t="s">
        <v>87</v>
      </c>
      <c r="AV226" s="13" t="s">
        <v>87</v>
      </c>
      <c r="AW226" s="13" t="s">
        <v>34</v>
      </c>
      <c r="AX226" s="13" t="s">
        <v>77</v>
      </c>
      <c r="AY226" s="168" t="s">
        <v>131</v>
      </c>
    </row>
    <row r="227" spans="1:65" s="13" customFormat="1">
      <c r="B227" s="167"/>
      <c r="D227" s="162" t="s">
        <v>152</v>
      </c>
      <c r="E227" s="168" t="s">
        <v>1</v>
      </c>
      <c r="F227" s="169" t="s">
        <v>322</v>
      </c>
      <c r="H227" s="170">
        <v>100</v>
      </c>
      <c r="I227" s="171"/>
      <c r="L227" s="167"/>
      <c r="M227" s="172"/>
      <c r="N227" s="173"/>
      <c r="O227" s="173"/>
      <c r="P227" s="173"/>
      <c r="Q227" s="173"/>
      <c r="R227" s="173"/>
      <c r="S227" s="173"/>
      <c r="T227" s="174"/>
      <c r="AT227" s="168" t="s">
        <v>152</v>
      </c>
      <c r="AU227" s="168" t="s">
        <v>87</v>
      </c>
      <c r="AV227" s="13" t="s">
        <v>87</v>
      </c>
      <c r="AW227" s="13" t="s">
        <v>34</v>
      </c>
      <c r="AX227" s="13" t="s">
        <v>77</v>
      </c>
      <c r="AY227" s="168" t="s">
        <v>131</v>
      </c>
    </row>
    <row r="228" spans="1:65" s="13" customFormat="1">
      <c r="B228" s="167"/>
      <c r="D228" s="162" t="s">
        <v>152</v>
      </c>
      <c r="E228" s="168" t="s">
        <v>1</v>
      </c>
      <c r="F228" s="169" t="s">
        <v>323</v>
      </c>
      <c r="H228" s="170">
        <v>100</v>
      </c>
      <c r="I228" s="171"/>
      <c r="L228" s="167"/>
      <c r="M228" s="172"/>
      <c r="N228" s="173"/>
      <c r="O228" s="173"/>
      <c r="P228" s="173"/>
      <c r="Q228" s="173"/>
      <c r="R228" s="173"/>
      <c r="S228" s="173"/>
      <c r="T228" s="174"/>
      <c r="AT228" s="168" t="s">
        <v>152</v>
      </c>
      <c r="AU228" s="168" t="s">
        <v>87</v>
      </c>
      <c r="AV228" s="13" t="s">
        <v>87</v>
      </c>
      <c r="AW228" s="13" t="s">
        <v>34</v>
      </c>
      <c r="AX228" s="13" t="s">
        <v>77</v>
      </c>
      <c r="AY228" s="168" t="s">
        <v>131</v>
      </c>
    </row>
    <row r="229" spans="1:65" s="13" customFormat="1">
      <c r="B229" s="167"/>
      <c r="D229" s="162" t="s">
        <v>152</v>
      </c>
      <c r="E229" s="168" t="s">
        <v>1</v>
      </c>
      <c r="F229" s="169" t="s">
        <v>324</v>
      </c>
      <c r="H229" s="170">
        <v>12</v>
      </c>
      <c r="I229" s="171"/>
      <c r="L229" s="167"/>
      <c r="M229" s="172"/>
      <c r="N229" s="173"/>
      <c r="O229" s="173"/>
      <c r="P229" s="173"/>
      <c r="Q229" s="173"/>
      <c r="R229" s="173"/>
      <c r="S229" s="173"/>
      <c r="T229" s="174"/>
      <c r="AT229" s="168" t="s">
        <v>152</v>
      </c>
      <c r="AU229" s="168" t="s">
        <v>87</v>
      </c>
      <c r="AV229" s="13" t="s">
        <v>87</v>
      </c>
      <c r="AW229" s="13" t="s">
        <v>34</v>
      </c>
      <c r="AX229" s="13" t="s">
        <v>77</v>
      </c>
      <c r="AY229" s="168" t="s">
        <v>131</v>
      </c>
    </row>
    <row r="230" spans="1:65" s="14" customFormat="1">
      <c r="B230" s="175"/>
      <c r="D230" s="162" t="s">
        <v>152</v>
      </c>
      <c r="E230" s="176" t="s">
        <v>1</v>
      </c>
      <c r="F230" s="177" t="s">
        <v>179</v>
      </c>
      <c r="H230" s="178">
        <v>628.4</v>
      </c>
      <c r="I230" s="179"/>
      <c r="L230" s="175"/>
      <c r="M230" s="180"/>
      <c r="N230" s="181"/>
      <c r="O230" s="181"/>
      <c r="P230" s="181"/>
      <c r="Q230" s="181"/>
      <c r="R230" s="181"/>
      <c r="S230" s="181"/>
      <c r="T230" s="182"/>
      <c r="AT230" s="176" t="s">
        <v>152</v>
      </c>
      <c r="AU230" s="176" t="s">
        <v>87</v>
      </c>
      <c r="AV230" s="14" t="s">
        <v>139</v>
      </c>
      <c r="AW230" s="14" t="s">
        <v>34</v>
      </c>
      <c r="AX230" s="14" t="s">
        <v>85</v>
      </c>
      <c r="AY230" s="176" t="s">
        <v>131</v>
      </c>
    </row>
    <row r="231" spans="1:65" s="2" customFormat="1" ht="16.5" customHeight="1">
      <c r="A231" s="32"/>
      <c r="B231" s="148"/>
      <c r="C231" s="149" t="s">
        <v>325</v>
      </c>
      <c r="D231" s="149" t="s">
        <v>134</v>
      </c>
      <c r="E231" s="150" t="s">
        <v>326</v>
      </c>
      <c r="F231" s="151" t="s">
        <v>327</v>
      </c>
      <c r="G231" s="152" t="s">
        <v>228</v>
      </c>
      <c r="H231" s="153">
        <v>628.4</v>
      </c>
      <c r="I231" s="154"/>
      <c r="J231" s="155">
        <f>ROUND(I231*H231,2)</f>
        <v>0</v>
      </c>
      <c r="K231" s="151" t="s">
        <v>138</v>
      </c>
      <c r="L231" s="33"/>
      <c r="M231" s="156" t="s">
        <v>1</v>
      </c>
      <c r="N231" s="157" t="s">
        <v>42</v>
      </c>
      <c r="O231" s="58"/>
      <c r="P231" s="158">
        <f>O231*H231</f>
        <v>0</v>
      </c>
      <c r="Q231" s="158">
        <v>0</v>
      </c>
      <c r="R231" s="158">
        <f>Q231*H231</f>
        <v>0</v>
      </c>
      <c r="S231" s="158">
        <v>0</v>
      </c>
      <c r="T231" s="159">
        <f>S231*H231</f>
        <v>0</v>
      </c>
      <c r="U231" s="32"/>
      <c r="V231" s="32"/>
      <c r="W231" s="32"/>
      <c r="X231" s="32"/>
      <c r="Y231" s="32"/>
      <c r="Z231" s="32"/>
      <c r="AA231" s="32"/>
      <c r="AB231" s="32"/>
      <c r="AC231" s="32"/>
      <c r="AD231" s="32"/>
      <c r="AE231" s="32"/>
      <c r="AR231" s="160" t="s">
        <v>139</v>
      </c>
      <c r="AT231" s="160" t="s">
        <v>134</v>
      </c>
      <c r="AU231" s="160" t="s">
        <v>87</v>
      </c>
      <c r="AY231" s="17" t="s">
        <v>131</v>
      </c>
      <c r="BE231" s="161">
        <f>IF(N231="základní",J231,0)</f>
        <v>0</v>
      </c>
      <c r="BF231" s="161">
        <f>IF(N231="snížená",J231,0)</f>
        <v>0</v>
      </c>
      <c r="BG231" s="161">
        <f>IF(N231="zákl. přenesená",J231,0)</f>
        <v>0</v>
      </c>
      <c r="BH231" s="161">
        <f>IF(N231="sníž. přenesená",J231,0)</f>
        <v>0</v>
      </c>
      <c r="BI231" s="161">
        <f>IF(N231="nulová",J231,0)</f>
        <v>0</v>
      </c>
      <c r="BJ231" s="17" t="s">
        <v>85</v>
      </c>
      <c r="BK231" s="161">
        <f>ROUND(I231*H231,2)</f>
        <v>0</v>
      </c>
      <c r="BL231" s="17" t="s">
        <v>139</v>
      </c>
      <c r="BM231" s="160" t="s">
        <v>328</v>
      </c>
    </row>
    <row r="232" spans="1:65" s="2" customFormat="1" ht="28.8">
      <c r="A232" s="32"/>
      <c r="B232" s="33"/>
      <c r="C232" s="32"/>
      <c r="D232" s="162" t="s">
        <v>141</v>
      </c>
      <c r="E232" s="32"/>
      <c r="F232" s="163" t="s">
        <v>329</v>
      </c>
      <c r="G232" s="32"/>
      <c r="H232" s="32"/>
      <c r="I232" s="164"/>
      <c r="J232" s="32"/>
      <c r="K232" s="32"/>
      <c r="L232" s="33"/>
      <c r="M232" s="165"/>
      <c r="N232" s="166"/>
      <c r="O232" s="58"/>
      <c r="P232" s="58"/>
      <c r="Q232" s="58"/>
      <c r="R232" s="58"/>
      <c r="S232" s="58"/>
      <c r="T232" s="59"/>
      <c r="U232" s="32"/>
      <c r="V232" s="32"/>
      <c r="W232" s="32"/>
      <c r="X232" s="32"/>
      <c r="Y232" s="32"/>
      <c r="Z232" s="32"/>
      <c r="AA232" s="32"/>
      <c r="AB232" s="32"/>
      <c r="AC232" s="32"/>
      <c r="AD232" s="32"/>
      <c r="AE232" s="32"/>
      <c r="AT232" s="17" t="s">
        <v>141</v>
      </c>
      <c r="AU232" s="17" t="s">
        <v>87</v>
      </c>
    </row>
    <row r="233" spans="1:65" s="13" customFormat="1">
      <c r="B233" s="167"/>
      <c r="D233" s="162" t="s">
        <v>152</v>
      </c>
      <c r="E233" s="168" t="s">
        <v>1</v>
      </c>
      <c r="F233" s="169" t="s">
        <v>318</v>
      </c>
      <c r="H233" s="170">
        <v>124</v>
      </c>
      <c r="I233" s="171"/>
      <c r="L233" s="167"/>
      <c r="M233" s="172"/>
      <c r="N233" s="173"/>
      <c r="O233" s="173"/>
      <c r="P233" s="173"/>
      <c r="Q233" s="173"/>
      <c r="R233" s="173"/>
      <c r="S233" s="173"/>
      <c r="T233" s="174"/>
      <c r="AT233" s="168" t="s">
        <v>152</v>
      </c>
      <c r="AU233" s="168" t="s">
        <v>87</v>
      </c>
      <c r="AV233" s="13" t="s">
        <v>87</v>
      </c>
      <c r="AW233" s="13" t="s">
        <v>34</v>
      </c>
      <c r="AX233" s="13" t="s">
        <v>77</v>
      </c>
      <c r="AY233" s="168" t="s">
        <v>131</v>
      </c>
    </row>
    <row r="234" spans="1:65" s="13" customFormat="1">
      <c r="B234" s="167"/>
      <c r="D234" s="162" t="s">
        <v>152</v>
      </c>
      <c r="E234" s="168" t="s">
        <v>1</v>
      </c>
      <c r="F234" s="169" t="s">
        <v>319</v>
      </c>
      <c r="H234" s="170">
        <v>92.4</v>
      </c>
      <c r="I234" s="171"/>
      <c r="L234" s="167"/>
      <c r="M234" s="172"/>
      <c r="N234" s="173"/>
      <c r="O234" s="173"/>
      <c r="P234" s="173"/>
      <c r="Q234" s="173"/>
      <c r="R234" s="173"/>
      <c r="S234" s="173"/>
      <c r="T234" s="174"/>
      <c r="AT234" s="168" t="s">
        <v>152</v>
      </c>
      <c r="AU234" s="168" t="s">
        <v>87</v>
      </c>
      <c r="AV234" s="13" t="s">
        <v>87</v>
      </c>
      <c r="AW234" s="13" t="s">
        <v>34</v>
      </c>
      <c r="AX234" s="13" t="s">
        <v>77</v>
      </c>
      <c r="AY234" s="168" t="s">
        <v>131</v>
      </c>
    </row>
    <row r="235" spans="1:65" s="13" customFormat="1">
      <c r="B235" s="167"/>
      <c r="D235" s="162" t="s">
        <v>152</v>
      </c>
      <c r="E235" s="168" t="s">
        <v>1</v>
      </c>
      <c r="F235" s="169" t="s">
        <v>320</v>
      </c>
      <c r="H235" s="170">
        <v>100</v>
      </c>
      <c r="I235" s="171"/>
      <c r="L235" s="167"/>
      <c r="M235" s="172"/>
      <c r="N235" s="173"/>
      <c r="O235" s="173"/>
      <c r="P235" s="173"/>
      <c r="Q235" s="173"/>
      <c r="R235" s="173"/>
      <c r="S235" s="173"/>
      <c r="T235" s="174"/>
      <c r="AT235" s="168" t="s">
        <v>152</v>
      </c>
      <c r="AU235" s="168" t="s">
        <v>87</v>
      </c>
      <c r="AV235" s="13" t="s">
        <v>87</v>
      </c>
      <c r="AW235" s="13" t="s">
        <v>34</v>
      </c>
      <c r="AX235" s="13" t="s">
        <v>77</v>
      </c>
      <c r="AY235" s="168" t="s">
        <v>131</v>
      </c>
    </row>
    <row r="236" spans="1:65" s="13" customFormat="1">
      <c r="B236" s="167"/>
      <c r="D236" s="162" t="s">
        <v>152</v>
      </c>
      <c r="E236" s="168" t="s">
        <v>1</v>
      </c>
      <c r="F236" s="169" t="s">
        <v>321</v>
      </c>
      <c r="H236" s="170">
        <v>100</v>
      </c>
      <c r="I236" s="171"/>
      <c r="L236" s="167"/>
      <c r="M236" s="172"/>
      <c r="N236" s="173"/>
      <c r="O236" s="173"/>
      <c r="P236" s="173"/>
      <c r="Q236" s="173"/>
      <c r="R236" s="173"/>
      <c r="S236" s="173"/>
      <c r="T236" s="174"/>
      <c r="AT236" s="168" t="s">
        <v>152</v>
      </c>
      <c r="AU236" s="168" t="s">
        <v>87</v>
      </c>
      <c r="AV236" s="13" t="s">
        <v>87</v>
      </c>
      <c r="AW236" s="13" t="s">
        <v>34</v>
      </c>
      <c r="AX236" s="13" t="s">
        <v>77</v>
      </c>
      <c r="AY236" s="168" t="s">
        <v>131</v>
      </c>
    </row>
    <row r="237" spans="1:65" s="13" customFormat="1">
      <c r="B237" s="167"/>
      <c r="D237" s="162" t="s">
        <v>152</v>
      </c>
      <c r="E237" s="168" t="s">
        <v>1</v>
      </c>
      <c r="F237" s="169" t="s">
        <v>322</v>
      </c>
      <c r="H237" s="170">
        <v>100</v>
      </c>
      <c r="I237" s="171"/>
      <c r="L237" s="167"/>
      <c r="M237" s="172"/>
      <c r="N237" s="173"/>
      <c r="O237" s="173"/>
      <c r="P237" s="173"/>
      <c r="Q237" s="173"/>
      <c r="R237" s="173"/>
      <c r="S237" s="173"/>
      <c r="T237" s="174"/>
      <c r="AT237" s="168" t="s">
        <v>152</v>
      </c>
      <c r="AU237" s="168" t="s">
        <v>87</v>
      </c>
      <c r="AV237" s="13" t="s">
        <v>87</v>
      </c>
      <c r="AW237" s="13" t="s">
        <v>34</v>
      </c>
      <c r="AX237" s="13" t="s">
        <v>77</v>
      </c>
      <c r="AY237" s="168" t="s">
        <v>131</v>
      </c>
    </row>
    <row r="238" spans="1:65" s="13" customFormat="1">
      <c r="B238" s="167"/>
      <c r="D238" s="162" t="s">
        <v>152</v>
      </c>
      <c r="E238" s="168" t="s">
        <v>1</v>
      </c>
      <c r="F238" s="169" t="s">
        <v>323</v>
      </c>
      <c r="H238" s="170">
        <v>100</v>
      </c>
      <c r="I238" s="171"/>
      <c r="L238" s="167"/>
      <c r="M238" s="172"/>
      <c r="N238" s="173"/>
      <c r="O238" s="173"/>
      <c r="P238" s="173"/>
      <c r="Q238" s="173"/>
      <c r="R238" s="173"/>
      <c r="S238" s="173"/>
      <c r="T238" s="174"/>
      <c r="AT238" s="168" t="s">
        <v>152</v>
      </c>
      <c r="AU238" s="168" t="s">
        <v>87</v>
      </c>
      <c r="AV238" s="13" t="s">
        <v>87</v>
      </c>
      <c r="AW238" s="13" t="s">
        <v>34</v>
      </c>
      <c r="AX238" s="13" t="s">
        <v>77</v>
      </c>
      <c r="AY238" s="168" t="s">
        <v>131</v>
      </c>
    </row>
    <row r="239" spans="1:65" s="13" customFormat="1">
      <c r="B239" s="167"/>
      <c r="D239" s="162" t="s">
        <v>152</v>
      </c>
      <c r="E239" s="168" t="s">
        <v>1</v>
      </c>
      <c r="F239" s="169" t="s">
        <v>324</v>
      </c>
      <c r="H239" s="170">
        <v>12</v>
      </c>
      <c r="I239" s="171"/>
      <c r="L239" s="167"/>
      <c r="M239" s="172"/>
      <c r="N239" s="173"/>
      <c r="O239" s="173"/>
      <c r="P239" s="173"/>
      <c r="Q239" s="173"/>
      <c r="R239" s="173"/>
      <c r="S239" s="173"/>
      <c r="T239" s="174"/>
      <c r="AT239" s="168" t="s">
        <v>152</v>
      </c>
      <c r="AU239" s="168" t="s">
        <v>87</v>
      </c>
      <c r="AV239" s="13" t="s">
        <v>87</v>
      </c>
      <c r="AW239" s="13" t="s">
        <v>34</v>
      </c>
      <c r="AX239" s="13" t="s">
        <v>77</v>
      </c>
      <c r="AY239" s="168" t="s">
        <v>131</v>
      </c>
    </row>
    <row r="240" spans="1:65" s="14" customFormat="1">
      <c r="B240" s="175"/>
      <c r="D240" s="162" t="s">
        <v>152</v>
      </c>
      <c r="E240" s="176" t="s">
        <v>1</v>
      </c>
      <c r="F240" s="177" t="s">
        <v>179</v>
      </c>
      <c r="H240" s="178">
        <v>628.4</v>
      </c>
      <c r="I240" s="179"/>
      <c r="L240" s="175"/>
      <c r="M240" s="180"/>
      <c r="N240" s="181"/>
      <c r="O240" s="181"/>
      <c r="P240" s="181"/>
      <c r="Q240" s="181"/>
      <c r="R240" s="181"/>
      <c r="S240" s="181"/>
      <c r="T240" s="182"/>
      <c r="AT240" s="176" t="s">
        <v>152</v>
      </c>
      <c r="AU240" s="176" t="s">
        <v>87</v>
      </c>
      <c r="AV240" s="14" t="s">
        <v>139</v>
      </c>
      <c r="AW240" s="14" t="s">
        <v>34</v>
      </c>
      <c r="AX240" s="14" t="s">
        <v>85</v>
      </c>
      <c r="AY240" s="176" t="s">
        <v>131</v>
      </c>
    </row>
    <row r="241" spans="1:65" s="2" customFormat="1" ht="16.5" customHeight="1">
      <c r="A241" s="32"/>
      <c r="B241" s="148"/>
      <c r="C241" s="149" t="s">
        <v>330</v>
      </c>
      <c r="D241" s="149" t="s">
        <v>134</v>
      </c>
      <c r="E241" s="150" t="s">
        <v>331</v>
      </c>
      <c r="F241" s="151" t="s">
        <v>332</v>
      </c>
      <c r="G241" s="152" t="s">
        <v>289</v>
      </c>
      <c r="H241" s="153">
        <v>8</v>
      </c>
      <c r="I241" s="154"/>
      <c r="J241" s="155">
        <f>ROUND(I241*H241,2)</f>
        <v>0</v>
      </c>
      <c r="K241" s="151" t="s">
        <v>138</v>
      </c>
      <c r="L241" s="33"/>
      <c r="M241" s="156" t="s">
        <v>1</v>
      </c>
      <c r="N241" s="157" t="s">
        <v>42</v>
      </c>
      <c r="O241" s="58"/>
      <c r="P241" s="158">
        <f>O241*H241</f>
        <v>0</v>
      </c>
      <c r="Q241" s="158">
        <v>0</v>
      </c>
      <c r="R241" s="158">
        <f>Q241*H241</f>
        <v>0</v>
      </c>
      <c r="S241" s="158">
        <v>0</v>
      </c>
      <c r="T241" s="159">
        <f>S241*H241</f>
        <v>0</v>
      </c>
      <c r="U241" s="32"/>
      <c r="V241" s="32"/>
      <c r="W241" s="32"/>
      <c r="X241" s="32"/>
      <c r="Y241" s="32"/>
      <c r="Z241" s="32"/>
      <c r="AA241" s="32"/>
      <c r="AB241" s="32"/>
      <c r="AC241" s="32"/>
      <c r="AD241" s="32"/>
      <c r="AE241" s="32"/>
      <c r="AR241" s="160" t="s">
        <v>139</v>
      </c>
      <c r="AT241" s="160" t="s">
        <v>134</v>
      </c>
      <c r="AU241" s="160" t="s">
        <v>87</v>
      </c>
      <c r="AY241" s="17" t="s">
        <v>131</v>
      </c>
      <c r="BE241" s="161">
        <f>IF(N241="základní",J241,0)</f>
        <v>0</v>
      </c>
      <c r="BF241" s="161">
        <f>IF(N241="snížená",J241,0)</f>
        <v>0</v>
      </c>
      <c r="BG241" s="161">
        <f>IF(N241="zákl. přenesená",J241,0)</f>
        <v>0</v>
      </c>
      <c r="BH241" s="161">
        <f>IF(N241="sníž. přenesená",J241,0)</f>
        <v>0</v>
      </c>
      <c r="BI241" s="161">
        <f>IF(N241="nulová",J241,0)</f>
        <v>0</v>
      </c>
      <c r="BJ241" s="17" t="s">
        <v>85</v>
      </c>
      <c r="BK241" s="161">
        <f>ROUND(I241*H241,2)</f>
        <v>0</v>
      </c>
      <c r="BL241" s="17" t="s">
        <v>139</v>
      </c>
      <c r="BM241" s="160" t="s">
        <v>333</v>
      </c>
    </row>
    <row r="242" spans="1:65" s="2" customFormat="1" ht="28.8">
      <c r="A242" s="32"/>
      <c r="B242" s="33"/>
      <c r="C242" s="32"/>
      <c r="D242" s="162" t="s">
        <v>141</v>
      </c>
      <c r="E242" s="32"/>
      <c r="F242" s="163" t="s">
        <v>334</v>
      </c>
      <c r="G242" s="32"/>
      <c r="H242" s="32"/>
      <c r="I242" s="164"/>
      <c r="J242" s="32"/>
      <c r="K242" s="32"/>
      <c r="L242" s="33"/>
      <c r="M242" s="165"/>
      <c r="N242" s="166"/>
      <c r="O242" s="58"/>
      <c r="P242" s="58"/>
      <c r="Q242" s="58"/>
      <c r="R242" s="58"/>
      <c r="S242" s="58"/>
      <c r="T242" s="59"/>
      <c r="U242" s="32"/>
      <c r="V242" s="32"/>
      <c r="W242" s="32"/>
      <c r="X242" s="32"/>
      <c r="Y242" s="32"/>
      <c r="Z242" s="32"/>
      <c r="AA242" s="32"/>
      <c r="AB242" s="32"/>
      <c r="AC242" s="32"/>
      <c r="AD242" s="32"/>
      <c r="AE242" s="32"/>
      <c r="AT242" s="17" t="s">
        <v>141</v>
      </c>
      <c r="AU242" s="17" t="s">
        <v>87</v>
      </c>
    </row>
    <row r="243" spans="1:65" s="2" customFormat="1" ht="16.5" customHeight="1">
      <c r="A243" s="32"/>
      <c r="B243" s="148"/>
      <c r="C243" s="149" t="s">
        <v>335</v>
      </c>
      <c r="D243" s="149" t="s">
        <v>134</v>
      </c>
      <c r="E243" s="150" t="s">
        <v>336</v>
      </c>
      <c r="F243" s="151" t="s">
        <v>337</v>
      </c>
      <c r="G243" s="152" t="s">
        <v>289</v>
      </c>
      <c r="H243" s="153">
        <v>6</v>
      </c>
      <c r="I243" s="154"/>
      <c r="J243" s="155">
        <f>ROUND(I243*H243,2)</f>
        <v>0</v>
      </c>
      <c r="K243" s="151" t="s">
        <v>138</v>
      </c>
      <c r="L243" s="33"/>
      <c r="M243" s="156" t="s">
        <v>1</v>
      </c>
      <c r="N243" s="157" t="s">
        <v>42</v>
      </c>
      <c r="O243" s="58"/>
      <c r="P243" s="158">
        <f>O243*H243</f>
        <v>0</v>
      </c>
      <c r="Q243" s="158">
        <v>0</v>
      </c>
      <c r="R243" s="158">
        <f>Q243*H243</f>
        <v>0</v>
      </c>
      <c r="S243" s="158">
        <v>0</v>
      </c>
      <c r="T243" s="159">
        <f>S243*H243</f>
        <v>0</v>
      </c>
      <c r="U243" s="32"/>
      <c r="V243" s="32"/>
      <c r="W243" s="32"/>
      <c r="X243" s="32"/>
      <c r="Y243" s="32"/>
      <c r="Z243" s="32"/>
      <c r="AA243" s="32"/>
      <c r="AB243" s="32"/>
      <c r="AC243" s="32"/>
      <c r="AD243" s="32"/>
      <c r="AE243" s="32"/>
      <c r="AR243" s="160" t="s">
        <v>139</v>
      </c>
      <c r="AT243" s="160" t="s">
        <v>134</v>
      </c>
      <c r="AU243" s="160" t="s">
        <v>87</v>
      </c>
      <c r="AY243" s="17" t="s">
        <v>131</v>
      </c>
      <c r="BE243" s="161">
        <f>IF(N243="základní",J243,0)</f>
        <v>0</v>
      </c>
      <c r="BF243" s="161">
        <f>IF(N243="snížená",J243,0)</f>
        <v>0</v>
      </c>
      <c r="BG243" s="161">
        <f>IF(N243="zákl. přenesená",J243,0)</f>
        <v>0</v>
      </c>
      <c r="BH243" s="161">
        <f>IF(N243="sníž. přenesená",J243,0)</f>
        <v>0</v>
      </c>
      <c r="BI243" s="161">
        <f>IF(N243="nulová",J243,0)</f>
        <v>0</v>
      </c>
      <c r="BJ243" s="17" t="s">
        <v>85</v>
      </c>
      <c r="BK243" s="161">
        <f>ROUND(I243*H243,2)</f>
        <v>0</v>
      </c>
      <c r="BL243" s="17" t="s">
        <v>139</v>
      </c>
      <c r="BM243" s="160" t="s">
        <v>338</v>
      </c>
    </row>
    <row r="244" spans="1:65" s="2" customFormat="1" ht="28.8">
      <c r="A244" s="32"/>
      <c r="B244" s="33"/>
      <c r="C244" s="32"/>
      <c r="D244" s="162" t="s">
        <v>141</v>
      </c>
      <c r="E244" s="32"/>
      <c r="F244" s="163" t="s">
        <v>339</v>
      </c>
      <c r="G244" s="32"/>
      <c r="H244" s="32"/>
      <c r="I244" s="164"/>
      <c r="J244" s="32"/>
      <c r="K244" s="32"/>
      <c r="L244" s="33"/>
      <c r="M244" s="165"/>
      <c r="N244" s="166"/>
      <c r="O244" s="58"/>
      <c r="P244" s="58"/>
      <c r="Q244" s="58"/>
      <c r="R244" s="58"/>
      <c r="S244" s="58"/>
      <c r="T244" s="59"/>
      <c r="U244" s="32"/>
      <c r="V244" s="32"/>
      <c r="W244" s="32"/>
      <c r="X244" s="32"/>
      <c r="Y244" s="32"/>
      <c r="Z244" s="32"/>
      <c r="AA244" s="32"/>
      <c r="AB244" s="32"/>
      <c r="AC244" s="32"/>
      <c r="AD244" s="32"/>
      <c r="AE244" s="32"/>
      <c r="AT244" s="17" t="s">
        <v>141</v>
      </c>
      <c r="AU244" s="17" t="s">
        <v>87</v>
      </c>
    </row>
    <row r="245" spans="1:65" s="2" customFormat="1" ht="16.5" customHeight="1">
      <c r="A245" s="32"/>
      <c r="B245" s="148"/>
      <c r="C245" s="149" t="s">
        <v>340</v>
      </c>
      <c r="D245" s="149" t="s">
        <v>134</v>
      </c>
      <c r="E245" s="150" t="s">
        <v>341</v>
      </c>
      <c r="F245" s="151" t="s">
        <v>342</v>
      </c>
      <c r="G245" s="152" t="s">
        <v>228</v>
      </c>
      <c r="H245" s="153">
        <v>457.83</v>
      </c>
      <c r="I245" s="154"/>
      <c r="J245" s="155">
        <f>ROUND(I245*H245,2)</f>
        <v>0</v>
      </c>
      <c r="K245" s="151" t="s">
        <v>138</v>
      </c>
      <c r="L245" s="33"/>
      <c r="M245" s="156" t="s">
        <v>1</v>
      </c>
      <c r="N245" s="157" t="s">
        <v>42</v>
      </c>
      <c r="O245" s="58"/>
      <c r="P245" s="158">
        <f>O245*H245</f>
        <v>0</v>
      </c>
      <c r="Q245" s="158">
        <v>0</v>
      </c>
      <c r="R245" s="158">
        <f>Q245*H245</f>
        <v>0</v>
      </c>
      <c r="S245" s="158">
        <v>0</v>
      </c>
      <c r="T245" s="159">
        <f>S245*H245</f>
        <v>0</v>
      </c>
      <c r="U245" s="32"/>
      <c r="V245" s="32"/>
      <c r="W245" s="32"/>
      <c r="X245" s="32"/>
      <c r="Y245" s="32"/>
      <c r="Z245" s="32"/>
      <c r="AA245" s="32"/>
      <c r="AB245" s="32"/>
      <c r="AC245" s="32"/>
      <c r="AD245" s="32"/>
      <c r="AE245" s="32"/>
      <c r="AR245" s="160" t="s">
        <v>139</v>
      </c>
      <c r="AT245" s="160" t="s">
        <v>134</v>
      </c>
      <c r="AU245" s="160" t="s">
        <v>87</v>
      </c>
      <c r="AY245" s="17" t="s">
        <v>131</v>
      </c>
      <c r="BE245" s="161">
        <f>IF(N245="základní",J245,0)</f>
        <v>0</v>
      </c>
      <c r="BF245" s="161">
        <f>IF(N245="snížená",J245,0)</f>
        <v>0</v>
      </c>
      <c r="BG245" s="161">
        <f>IF(N245="zákl. přenesená",J245,0)</f>
        <v>0</v>
      </c>
      <c r="BH245" s="161">
        <f>IF(N245="sníž. přenesená",J245,0)</f>
        <v>0</v>
      </c>
      <c r="BI245" s="161">
        <f>IF(N245="nulová",J245,0)</f>
        <v>0</v>
      </c>
      <c r="BJ245" s="17" t="s">
        <v>85</v>
      </c>
      <c r="BK245" s="161">
        <f>ROUND(I245*H245,2)</f>
        <v>0</v>
      </c>
      <c r="BL245" s="17" t="s">
        <v>139</v>
      </c>
      <c r="BM245" s="160" t="s">
        <v>343</v>
      </c>
    </row>
    <row r="246" spans="1:65" s="2" customFormat="1" ht="57.6">
      <c r="A246" s="32"/>
      <c r="B246" s="33"/>
      <c r="C246" s="32"/>
      <c r="D246" s="162" t="s">
        <v>141</v>
      </c>
      <c r="E246" s="32"/>
      <c r="F246" s="163" t="s">
        <v>344</v>
      </c>
      <c r="G246" s="32"/>
      <c r="H246" s="32"/>
      <c r="I246" s="164"/>
      <c r="J246" s="32"/>
      <c r="K246" s="32"/>
      <c r="L246" s="33"/>
      <c r="M246" s="165"/>
      <c r="N246" s="166"/>
      <c r="O246" s="58"/>
      <c r="P246" s="58"/>
      <c r="Q246" s="58"/>
      <c r="R246" s="58"/>
      <c r="S246" s="58"/>
      <c r="T246" s="59"/>
      <c r="U246" s="32"/>
      <c r="V246" s="32"/>
      <c r="W246" s="32"/>
      <c r="X246" s="32"/>
      <c r="Y246" s="32"/>
      <c r="Z246" s="32"/>
      <c r="AA246" s="32"/>
      <c r="AB246" s="32"/>
      <c r="AC246" s="32"/>
      <c r="AD246" s="32"/>
      <c r="AE246" s="32"/>
      <c r="AT246" s="17" t="s">
        <v>141</v>
      </c>
      <c r="AU246" s="17" t="s">
        <v>87</v>
      </c>
    </row>
    <row r="247" spans="1:65" s="13" customFormat="1">
      <c r="B247" s="167"/>
      <c r="D247" s="162" t="s">
        <v>152</v>
      </c>
      <c r="E247" s="168" t="s">
        <v>1</v>
      </c>
      <c r="F247" s="169" t="s">
        <v>345</v>
      </c>
      <c r="H247" s="170">
        <v>457.83</v>
      </c>
      <c r="I247" s="171"/>
      <c r="L247" s="167"/>
      <c r="M247" s="172"/>
      <c r="N247" s="173"/>
      <c r="O247" s="173"/>
      <c r="P247" s="173"/>
      <c r="Q247" s="173"/>
      <c r="R247" s="173"/>
      <c r="S247" s="173"/>
      <c r="T247" s="174"/>
      <c r="AT247" s="168" t="s">
        <v>152</v>
      </c>
      <c r="AU247" s="168" t="s">
        <v>87</v>
      </c>
      <c r="AV247" s="13" t="s">
        <v>87</v>
      </c>
      <c r="AW247" s="13" t="s">
        <v>34</v>
      </c>
      <c r="AX247" s="13" t="s">
        <v>85</v>
      </c>
      <c r="AY247" s="168" t="s">
        <v>131</v>
      </c>
    </row>
    <row r="248" spans="1:65" s="2" customFormat="1" ht="16.5" customHeight="1">
      <c r="A248" s="32"/>
      <c r="B248" s="148"/>
      <c r="C248" s="149" t="s">
        <v>346</v>
      </c>
      <c r="D248" s="149" t="s">
        <v>134</v>
      </c>
      <c r="E248" s="150" t="s">
        <v>347</v>
      </c>
      <c r="F248" s="151" t="s">
        <v>348</v>
      </c>
      <c r="G248" s="152" t="s">
        <v>156</v>
      </c>
      <c r="H248" s="153">
        <v>0.626</v>
      </c>
      <c r="I248" s="154"/>
      <c r="J248" s="155">
        <f>ROUND(I248*H248,2)</f>
        <v>0</v>
      </c>
      <c r="K248" s="151" t="s">
        <v>138</v>
      </c>
      <c r="L248" s="33"/>
      <c r="M248" s="156" t="s">
        <v>1</v>
      </c>
      <c r="N248" s="157" t="s">
        <v>42</v>
      </c>
      <c r="O248" s="58"/>
      <c r="P248" s="158">
        <f>O248*H248</f>
        <v>0</v>
      </c>
      <c r="Q248" s="158">
        <v>0</v>
      </c>
      <c r="R248" s="158">
        <f>Q248*H248</f>
        <v>0</v>
      </c>
      <c r="S248" s="158">
        <v>0</v>
      </c>
      <c r="T248" s="159">
        <f>S248*H248</f>
        <v>0</v>
      </c>
      <c r="U248" s="32"/>
      <c r="V248" s="32"/>
      <c r="W248" s="32"/>
      <c r="X248" s="32"/>
      <c r="Y248" s="32"/>
      <c r="Z248" s="32"/>
      <c r="AA248" s="32"/>
      <c r="AB248" s="32"/>
      <c r="AC248" s="32"/>
      <c r="AD248" s="32"/>
      <c r="AE248" s="32"/>
      <c r="AR248" s="160" t="s">
        <v>139</v>
      </c>
      <c r="AT248" s="160" t="s">
        <v>134</v>
      </c>
      <c r="AU248" s="160" t="s">
        <v>87</v>
      </c>
      <c r="AY248" s="17" t="s">
        <v>131</v>
      </c>
      <c r="BE248" s="161">
        <f>IF(N248="základní",J248,0)</f>
        <v>0</v>
      </c>
      <c r="BF248" s="161">
        <f>IF(N248="snížená",J248,0)</f>
        <v>0</v>
      </c>
      <c r="BG248" s="161">
        <f>IF(N248="zákl. přenesená",J248,0)</f>
        <v>0</v>
      </c>
      <c r="BH248" s="161">
        <f>IF(N248="sníž. přenesená",J248,0)</f>
        <v>0</v>
      </c>
      <c r="BI248" s="161">
        <f>IF(N248="nulová",J248,0)</f>
        <v>0</v>
      </c>
      <c r="BJ248" s="17" t="s">
        <v>85</v>
      </c>
      <c r="BK248" s="161">
        <f>ROUND(I248*H248,2)</f>
        <v>0</v>
      </c>
      <c r="BL248" s="17" t="s">
        <v>139</v>
      </c>
      <c r="BM248" s="160" t="s">
        <v>349</v>
      </c>
    </row>
    <row r="249" spans="1:65" s="2" customFormat="1" ht="57.6">
      <c r="A249" s="32"/>
      <c r="B249" s="33"/>
      <c r="C249" s="32"/>
      <c r="D249" s="162" t="s">
        <v>141</v>
      </c>
      <c r="E249" s="32"/>
      <c r="F249" s="163" t="s">
        <v>350</v>
      </c>
      <c r="G249" s="32"/>
      <c r="H249" s="32"/>
      <c r="I249" s="164"/>
      <c r="J249" s="32"/>
      <c r="K249" s="32"/>
      <c r="L249" s="33"/>
      <c r="M249" s="165"/>
      <c r="N249" s="166"/>
      <c r="O249" s="58"/>
      <c r="P249" s="58"/>
      <c r="Q249" s="58"/>
      <c r="R249" s="58"/>
      <c r="S249" s="58"/>
      <c r="T249" s="59"/>
      <c r="U249" s="32"/>
      <c r="V249" s="32"/>
      <c r="W249" s="32"/>
      <c r="X249" s="32"/>
      <c r="Y249" s="32"/>
      <c r="Z249" s="32"/>
      <c r="AA249" s="32"/>
      <c r="AB249" s="32"/>
      <c r="AC249" s="32"/>
      <c r="AD249" s="32"/>
      <c r="AE249" s="32"/>
      <c r="AT249" s="17" t="s">
        <v>141</v>
      </c>
      <c r="AU249" s="17" t="s">
        <v>87</v>
      </c>
    </row>
    <row r="250" spans="1:65" s="13" customFormat="1">
      <c r="B250" s="167"/>
      <c r="D250" s="162" t="s">
        <v>152</v>
      </c>
      <c r="E250" s="168" t="s">
        <v>1</v>
      </c>
      <c r="F250" s="169" t="s">
        <v>351</v>
      </c>
      <c r="H250" s="170">
        <v>0.626</v>
      </c>
      <c r="I250" s="171"/>
      <c r="L250" s="167"/>
      <c r="M250" s="172"/>
      <c r="N250" s="173"/>
      <c r="O250" s="173"/>
      <c r="P250" s="173"/>
      <c r="Q250" s="173"/>
      <c r="R250" s="173"/>
      <c r="S250" s="173"/>
      <c r="T250" s="174"/>
      <c r="AT250" s="168" t="s">
        <v>152</v>
      </c>
      <c r="AU250" s="168" t="s">
        <v>87</v>
      </c>
      <c r="AV250" s="13" t="s">
        <v>87</v>
      </c>
      <c r="AW250" s="13" t="s">
        <v>34</v>
      </c>
      <c r="AX250" s="13" t="s">
        <v>85</v>
      </c>
      <c r="AY250" s="168" t="s">
        <v>131</v>
      </c>
    </row>
    <row r="251" spans="1:65" s="2" customFormat="1" ht="16.5" customHeight="1">
      <c r="A251" s="32"/>
      <c r="B251" s="148"/>
      <c r="C251" s="149" t="s">
        <v>352</v>
      </c>
      <c r="D251" s="149" t="s">
        <v>134</v>
      </c>
      <c r="E251" s="150" t="s">
        <v>353</v>
      </c>
      <c r="F251" s="151" t="s">
        <v>354</v>
      </c>
      <c r="G251" s="152" t="s">
        <v>228</v>
      </c>
      <c r="H251" s="153">
        <v>215.77</v>
      </c>
      <c r="I251" s="154"/>
      <c r="J251" s="155">
        <f>ROUND(I251*H251,2)</f>
        <v>0</v>
      </c>
      <c r="K251" s="151" t="s">
        <v>138</v>
      </c>
      <c r="L251" s="33"/>
      <c r="M251" s="156" t="s">
        <v>1</v>
      </c>
      <c r="N251" s="157" t="s">
        <v>42</v>
      </c>
      <c r="O251" s="58"/>
      <c r="P251" s="158">
        <f>O251*H251</f>
        <v>0</v>
      </c>
      <c r="Q251" s="158">
        <v>0</v>
      </c>
      <c r="R251" s="158">
        <f>Q251*H251</f>
        <v>0</v>
      </c>
      <c r="S251" s="158">
        <v>0</v>
      </c>
      <c r="T251" s="159">
        <f>S251*H251</f>
        <v>0</v>
      </c>
      <c r="U251" s="32"/>
      <c r="V251" s="32"/>
      <c r="W251" s="32"/>
      <c r="X251" s="32"/>
      <c r="Y251" s="32"/>
      <c r="Z251" s="32"/>
      <c r="AA251" s="32"/>
      <c r="AB251" s="32"/>
      <c r="AC251" s="32"/>
      <c r="AD251" s="32"/>
      <c r="AE251" s="32"/>
      <c r="AR251" s="160" t="s">
        <v>139</v>
      </c>
      <c r="AT251" s="160" t="s">
        <v>134</v>
      </c>
      <c r="AU251" s="160" t="s">
        <v>87</v>
      </c>
      <c r="AY251" s="17" t="s">
        <v>131</v>
      </c>
      <c r="BE251" s="161">
        <f>IF(N251="základní",J251,0)</f>
        <v>0</v>
      </c>
      <c r="BF251" s="161">
        <f>IF(N251="snížená",J251,0)</f>
        <v>0</v>
      </c>
      <c r="BG251" s="161">
        <f>IF(N251="zákl. přenesená",J251,0)</f>
        <v>0</v>
      </c>
      <c r="BH251" s="161">
        <f>IF(N251="sníž. přenesená",J251,0)</f>
        <v>0</v>
      </c>
      <c r="BI251" s="161">
        <f>IF(N251="nulová",J251,0)</f>
        <v>0</v>
      </c>
      <c r="BJ251" s="17" t="s">
        <v>85</v>
      </c>
      <c r="BK251" s="161">
        <f>ROUND(I251*H251,2)</f>
        <v>0</v>
      </c>
      <c r="BL251" s="17" t="s">
        <v>139</v>
      </c>
      <c r="BM251" s="160" t="s">
        <v>355</v>
      </c>
    </row>
    <row r="252" spans="1:65" s="2" customFormat="1" ht="48">
      <c r="A252" s="32"/>
      <c r="B252" s="33"/>
      <c r="C252" s="32"/>
      <c r="D252" s="162" t="s">
        <v>141</v>
      </c>
      <c r="E252" s="32"/>
      <c r="F252" s="163" t="s">
        <v>356</v>
      </c>
      <c r="G252" s="32"/>
      <c r="H252" s="32"/>
      <c r="I252" s="164"/>
      <c r="J252" s="32"/>
      <c r="K252" s="32"/>
      <c r="L252" s="33"/>
      <c r="M252" s="165"/>
      <c r="N252" s="166"/>
      <c r="O252" s="58"/>
      <c r="P252" s="58"/>
      <c r="Q252" s="58"/>
      <c r="R252" s="58"/>
      <c r="S252" s="58"/>
      <c r="T252" s="59"/>
      <c r="U252" s="32"/>
      <c r="V252" s="32"/>
      <c r="W252" s="32"/>
      <c r="X252" s="32"/>
      <c r="Y252" s="32"/>
      <c r="Z252" s="32"/>
      <c r="AA252" s="32"/>
      <c r="AB252" s="32"/>
      <c r="AC252" s="32"/>
      <c r="AD252" s="32"/>
      <c r="AE252" s="32"/>
      <c r="AT252" s="17" t="s">
        <v>141</v>
      </c>
      <c r="AU252" s="17" t="s">
        <v>87</v>
      </c>
    </row>
    <row r="253" spans="1:65" s="13" customFormat="1">
      <c r="B253" s="167"/>
      <c r="D253" s="162" t="s">
        <v>152</v>
      </c>
      <c r="E253" s="168" t="s">
        <v>1</v>
      </c>
      <c r="F253" s="169" t="s">
        <v>307</v>
      </c>
      <c r="H253" s="170">
        <v>215.77</v>
      </c>
      <c r="I253" s="171"/>
      <c r="L253" s="167"/>
      <c r="M253" s="172"/>
      <c r="N253" s="173"/>
      <c r="O253" s="173"/>
      <c r="P253" s="173"/>
      <c r="Q253" s="173"/>
      <c r="R253" s="173"/>
      <c r="S253" s="173"/>
      <c r="T253" s="174"/>
      <c r="AT253" s="168" t="s">
        <v>152</v>
      </c>
      <c r="AU253" s="168" t="s">
        <v>87</v>
      </c>
      <c r="AV253" s="13" t="s">
        <v>87</v>
      </c>
      <c r="AW253" s="13" t="s">
        <v>34</v>
      </c>
      <c r="AX253" s="13" t="s">
        <v>85</v>
      </c>
      <c r="AY253" s="168" t="s">
        <v>131</v>
      </c>
    </row>
    <row r="254" spans="1:65" s="2" customFormat="1" ht="16.5" customHeight="1">
      <c r="A254" s="32"/>
      <c r="B254" s="148"/>
      <c r="C254" s="149" t="s">
        <v>357</v>
      </c>
      <c r="D254" s="149" t="s">
        <v>134</v>
      </c>
      <c r="E254" s="150" t="s">
        <v>358</v>
      </c>
      <c r="F254" s="151" t="s">
        <v>359</v>
      </c>
      <c r="G254" s="152" t="s">
        <v>156</v>
      </c>
      <c r="H254" s="153">
        <v>0.27600000000000002</v>
      </c>
      <c r="I254" s="154"/>
      <c r="J254" s="155">
        <f>ROUND(I254*H254,2)</f>
        <v>0</v>
      </c>
      <c r="K254" s="151" t="s">
        <v>138</v>
      </c>
      <c r="L254" s="33"/>
      <c r="M254" s="156" t="s">
        <v>1</v>
      </c>
      <c r="N254" s="157" t="s">
        <v>42</v>
      </c>
      <c r="O254" s="58"/>
      <c r="P254" s="158">
        <f>O254*H254</f>
        <v>0</v>
      </c>
      <c r="Q254" s="158">
        <v>0</v>
      </c>
      <c r="R254" s="158">
        <f>Q254*H254</f>
        <v>0</v>
      </c>
      <c r="S254" s="158">
        <v>0</v>
      </c>
      <c r="T254" s="159">
        <f>S254*H254</f>
        <v>0</v>
      </c>
      <c r="U254" s="32"/>
      <c r="V254" s="32"/>
      <c r="W254" s="32"/>
      <c r="X254" s="32"/>
      <c r="Y254" s="32"/>
      <c r="Z254" s="32"/>
      <c r="AA254" s="32"/>
      <c r="AB254" s="32"/>
      <c r="AC254" s="32"/>
      <c r="AD254" s="32"/>
      <c r="AE254" s="32"/>
      <c r="AR254" s="160" t="s">
        <v>139</v>
      </c>
      <c r="AT254" s="160" t="s">
        <v>134</v>
      </c>
      <c r="AU254" s="160" t="s">
        <v>87</v>
      </c>
      <c r="AY254" s="17" t="s">
        <v>131</v>
      </c>
      <c r="BE254" s="161">
        <f>IF(N254="základní",J254,0)</f>
        <v>0</v>
      </c>
      <c r="BF254" s="161">
        <f>IF(N254="snížená",J254,0)</f>
        <v>0</v>
      </c>
      <c r="BG254" s="161">
        <f>IF(N254="zákl. přenesená",J254,0)</f>
        <v>0</v>
      </c>
      <c r="BH254" s="161">
        <f>IF(N254="sníž. přenesená",J254,0)</f>
        <v>0</v>
      </c>
      <c r="BI254" s="161">
        <f>IF(N254="nulová",J254,0)</f>
        <v>0</v>
      </c>
      <c r="BJ254" s="17" t="s">
        <v>85</v>
      </c>
      <c r="BK254" s="161">
        <f>ROUND(I254*H254,2)</f>
        <v>0</v>
      </c>
      <c r="BL254" s="17" t="s">
        <v>139</v>
      </c>
      <c r="BM254" s="160" t="s">
        <v>360</v>
      </c>
    </row>
    <row r="255" spans="1:65" s="2" customFormat="1" ht="48">
      <c r="A255" s="32"/>
      <c r="B255" s="33"/>
      <c r="C255" s="32"/>
      <c r="D255" s="162" t="s">
        <v>141</v>
      </c>
      <c r="E255" s="32"/>
      <c r="F255" s="163" t="s">
        <v>361</v>
      </c>
      <c r="G255" s="32"/>
      <c r="H255" s="32"/>
      <c r="I255" s="164"/>
      <c r="J255" s="32"/>
      <c r="K255" s="32"/>
      <c r="L255" s="33"/>
      <c r="M255" s="165"/>
      <c r="N255" s="166"/>
      <c r="O255" s="58"/>
      <c r="P255" s="58"/>
      <c r="Q255" s="58"/>
      <c r="R255" s="58"/>
      <c r="S255" s="58"/>
      <c r="T255" s="59"/>
      <c r="U255" s="32"/>
      <c r="V255" s="32"/>
      <c r="W255" s="32"/>
      <c r="X255" s="32"/>
      <c r="Y255" s="32"/>
      <c r="Z255" s="32"/>
      <c r="AA255" s="32"/>
      <c r="AB255" s="32"/>
      <c r="AC255" s="32"/>
      <c r="AD255" s="32"/>
      <c r="AE255" s="32"/>
      <c r="AT255" s="17" t="s">
        <v>141</v>
      </c>
      <c r="AU255" s="17" t="s">
        <v>87</v>
      </c>
    </row>
    <row r="256" spans="1:65" s="13" customFormat="1">
      <c r="B256" s="167"/>
      <c r="D256" s="162" t="s">
        <v>152</v>
      </c>
      <c r="E256" s="168" t="s">
        <v>1</v>
      </c>
      <c r="F256" s="169" t="s">
        <v>362</v>
      </c>
      <c r="H256" s="170">
        <v>0.27600000000000002</v>
      </c>
      <c r="I256" s="171"/>
      <c r="L256" s="167"/>
      <c r="M256" s="172"/>
      <c r="N256" s="173"/>
      <c r="O256" s="173"/>
      <c r="P256" s="173"/>
      <c r="Q256" s="173"/>
      <c r="R256" s="173"/>
      <c r="S256" s="173"/>
      <c r="T256" s="174"/>
      <c r="AT256" s="168" t="s">
        <v>152</v>
      </c>
      <c r="AU256" s="168" t="s">
        <v>87</v>
      </c>
      <c r="AV256" s="13" t="s">
        <v>87</v>
      </c>
      <c r="AW256" s="13" t="s">
        <v>34</v>
      </c>
      <c r="AX256" s="13" t="s">
        <v>85</v>
      </c>
      <c r="AY256" s="168" t="s">
        <v>131</v>
      </c>
    </row>
    <row r="257" spans="1:65" s="2" customFormat="1" ht="16.5" customHeight="1">
      <c r="A257" s="32"/>
      <c r="B257" s="148"/>
      <c r="C257" s="149" t="s">
        <v>363</v>
      </c>
      <c r="D257" s="149" t="s">
        <v>134</v>
      </c>
      <c r="E257" s="150" t="s">
        <v>364</v>
      </c>
      <c r="F257" s="151" t="s">
        <v>365</v>
      </c>
      <c r="G257" s="152" t="s">
        <v>162</v>
      </c>
      <c r="H257" s="153">
        <v>15</v>
      </c>
      <c r="I257" s="154"/>
      <c r="J257" s="155">
        <f>ROUND(I257*H257,2)</f>
        <v>0</v>
      </c>
      <c r="K257" s="151" t="s">
        <v>138</v>
      </c>
      <c r="L257" s="33"/>
      <c r="M257" s="156" t="s">
        <v>1</v>
      </c>
      <c r="N257" s="157" t="s">
        <v>42</v>
      </c>
      <c r="O257" s="58"/>
      <c r="P257" s="158">
        <f>O257*H257</f>
        <v>0</v>
      </c>
      <c r="Q257" s="158">
        <v>0</v>
      </c>
      <c r="R257" s="158">
        <f>Q257*H257</f>
        <v>0</v>
      </c>
      <c r="S257" s="158">
        <v>0</v>
      </c>
      <c r="T257" s="159">
        <f>S257*H257</f>
        <v>0</v>
      </c>
      <c r="U257" s="32"/>
      <c r="V257" s="32"/>
      <c r="W257" s="32"/>
      <c r="X257" s="32"/>
      <c r="Y257" s="32"/>
      <c r="Z257" s="32"/>
      <c r="AA257" s="32"/>
      <c r="AB257" s="32"/>
      <c r="AC257" s="32"/>
      <c r="AD257" s="32"/>
      <c r="AE257" s="32"/>
      <c r="AR257" s="160" t="s">
        <v>139</v>
      </c>
      <c r="AT257" s="160" t="s">
        <v>134</v>
      </c>
      <c r="AU257" s="160" t="s">
        <v>87</v>
      </c>
      <c r="AY257" s="17" t="s">
        <v>131</v>
      </c>
      <c r="BE257" s="161">
        <f>IF(N257="základní",J257,0)</f>
        <v>0</v>
      </c>
      <c r="BF257" s="161">
        <f>IF(N257="snížená",J257,0)</f>
        <v>0</v>
      </c>
      <c r="BG257" s="161">
        <f>IF(N257="zákl. přenesená",J257,0)</f>
        <v>0</v>
      </c>
      <c r="BH257" s="161">
        <f>IF(N257="sníž. přenesená",J257,0)</f>
        <v>0</v>
      </c>
      <c r="BI257" s="161">
        <f>IF(N257="nulová",J257,0)</f>
        <v>0</v>
      </c>
      <c r="BJ257" s="17" t="s">
        <v>85</v>
      </c>
      <c r="BK257" s="161">
        <f>ROUND(I257*H257,2)</f>
        <v>0</v>
      </c>
      <c r="BL257" s="17" t="s">
        <v>139</v>
      </c>
      <c r="BM257" s="160" t="s">
        <v>366</v>
      </c>
    </row>
    <row r="258" spans="1:65" s="2" customFormat="1" ht="28.8">
      <c r="A258" s="32"/>
      <c r="B258" s="33"/>
      <c r="C258" s="32"/>
      <c r="D258" s="162" t="s">
        <v>141</v>
      </c>
      <c r="E258" s="32"/>
      <c r="F258" s="163" t="s">
        <v>367</v>
      </c>
      <c r="G258" s="32"/>
      <c r="H258" s="32"/>
      <c r="I258" s="164"/>
      <c r="J258" s="32"/>
      <c r="K258" s="32"/>
      <c r="L258" s="33"/>
      <c r="M258" s="165"/>
      <c r="N258" s="166"/>
      <c r="O258" s="58"/>
      <c r="P258" s="58"/>
      <c r="Q258" s="58"/>
      <c r="R258" s="58"/>
      <c r="S258" s="58"/>
      <c r="T258" s="59"/>
      <c r="U258" s="32"/>
      <c r="V258" s="32"/>
      <c r="W258" s="32"/>
      <c r="X258" s="32"/>
      <c r="Y258" s="32"/>
      <c r="Z258" s="32"/>
      <c r="AA258" s="32"/>
      <c r="AB258" s="32"/>
      <c r="AC258" s="32"/>
      <c r="AD258" s="32"/>
      <c r="AE258" s="32"/>
      <c r="AT258" s="17" t="s">
        <v>141</v>
      </c>
      <c r="AU258" s="17" t="s">
        <v>87</v>
      </c>
    </row>
    <row r="259" spans="1:65" s="2" customFormat="1" ht="16.5" customHeight="1">
      <c r="A259" s="32"/>
      <c r="B259" s="148"/>
      <c r="C259" s="149" t="s">
        <v>368</v>
      </c>
      <c r="D259" s="149" t="s">
        <v>134</v>
      </c>
      <c r="E259" s="150" t="s">
        <v>369</v>
      </c>
      <c r="F259" s="151" t="s">
        <v>370</v>
      </c>
      <c r="G259" s="152" t="s">
        <v>162</v>
      </c>
      <c r="H259" s="153">
        <v>20</v>
      </c>
      <c r="I259" s="154"/>
      <c r="J259" s="155">
        <f>ROUND(I259*H259,2)</f>
        <v>0</v>
      </c>
      <c r="K259" s="151" t="s">
        <v>138</v>
      </c>
      <c r="L259" s="33"/>
      <c r="M259" s="156" t="s">
        <v>1</v>
      </c>
      <c r="N259" s="157" t="s">
        <v>42</v>
      </c>
      <c r="O259" s="58"/>
      <c r="P259" s="158">
        <f>O259*H259</f>
        <v>0</v>
      </c>
      <c r="Q259" s="158">
        <v>0</v>
      </c>
      <c r="R259" s="158">
        <f>Q259*H259</f>
        <v>0</v>
      </c>
      <c r="S259" s="158">
        <v>0</v>
      </c>
      <c r="T259" s="159">
        <f>S259*H259</f>
        <v>0</v>
      </c>
      <c r="U259" s="32"/>
      <c r="V259" s="32"/>
      <c r="W259" s="32"/>
      <c r="X259" s="32"/>
      <c r="Y259" s="32"/>
      <c r="Z259" s="32"/>
      <c r="AA259" s="32"/>
      <c r="AB259" s="32"/>
      <c r="AC259" s="32"/>
      <c r="AD259" s="32"/>
      <c r="AE259" s="32"/>
      <c r="AR259" s="160" t="s">
        <v>139</v>
      </c>
      <c r="AT259" s="160" t="s">
        <v>134</v>
      </c>
      <c r="AU259" s="160" t="s">
        <v>87</v>
      </c>
      <c r="AY259" s="17" t="s">
        <v>131</v>
      </c>
      <c r="BE259" s="161">
        <f>IF(N259="základní",J259,0)</f>
        <v>0</v>
      </c>
      <c r="BF259" s="161">
        <f>IF(N259="snížená",J259,0)</f>
        <v>0</v>
      </c>
      <c r="BG259" s="161">
        <f>IF(N259="zákl. přenesená",J259,0)</f>
        <v>0</v>
      </c>
      <c r="BH259" s="161">
        <f>IF(N259="sníž. přenesená",J259,0)</f>
        <v>0</v>
      </c>
      <c r="BI259" s="161">
        <f>IF(N259="nulová",J259,0)</f>
        <v>0</v>
      </c>
      <c r="BJ259" s="17" t="s">
        <v>85</v>
      </c>
      <c r="BK259" s="161">
        <f>ROUND(I259*H259,2)</f>
        <v>0</v>
      </c>
      <c r="BL259" s="17" t="s">
        <v>139</v>
      </c>
      <c r="BM259" s="160" t="s">
        <v>371</v>
      </c>
    </row>
    <row r="260" spans="1:65" s="2" customFormat="1" ht="28.8">
      <c r="A260" s="32"/>
      <c r="B260" s="33"/>
      <c r="C260" s="32"/>
      <c r="D260" s="162" t="s">
        <v>141</v>
      </c>
      <c r="E260" s="32"/>
      <c r="F260" s="163" t="s">
        <v>372</v>
      </c>
      <c r="G260" s="32"/>
      <c r="H260" s="32"/>
      <c r="I260" s="164"/>
      <c r="J260" s="32"/>
      <c r="K260" s="32"/>
      <c r="L260" s="33"/>
      <c r="M260" s="165"/>
      <c r="N260" s="166"/>
      <c r="O260" s="58"/>
      <c r="P260" s="58"/>
      <c r="Q260" s="58"/>
      <c r="R260" s="58"/>
      <c r="S260" s="58"/>
      <c r="T260" s="59"/>
      <c r="U260" s="32"/>
      <c r="V260" s="32"/>
      <c r="W260" s="32"/>
      <c r="X260" s="32"/>
      <c r="Y260" s="32"/>
      <c r="Z260" s="32"/>
      <c r="AA260" s="32"/>
      <c r="AB260" s="32"/>
      <c r="AC260" s="32"/>
      <c r="AD260" s="32"/>
      <c r="AE260" s="32"/>
      <c r="AT260" s="17" t="s">
        <v>141</v>
      </c>
      <c r="AU260" s="17" t="s">
        <v>87</v>
      </c>
    </row>
    <row r="261" spans="1:65" s="2" customFormat="1" ht="16.5" customHeight="1">
      <c r="A261" s="32"/>
      <c r="B261" s="148"/>
      <c r="C261" s="149" t="s">
        <v>373</v>
      </c>
      <c r="D261" s="149" t="s">
        <v>134</v>
      </c>
      <c r="E261" s="150" t="s">
        <v>374</v>
      </c>
      <c r="F261" s="151" t="s">
        <v>375</v>
      </c>
      <c r="G261" s="152" t="s">
        <v>228</v>
      </c>
      <c r="H261" s="153">
        <v>457.83</v>
      </c>
      <c r="I261" s="154"/>
      <c r="J261" s="155">
        <f>ROUND(I261*H261,2)</f>
        <v>0</v>
      </c>
      <c r="K261" s="151" t="s">
        <v>138</v>
      </c>
      <c r="L261" s="33"/>
      <c r="M261" s="156" t="s">
        <v>1</v>
      </c>
      <c r="N261" s="157" t="s">
        <v>42</v>
      </c>
      <c r="O261" s="58"/>
      <c r="P261" s="158">
        <f>O261*H261</f>
        <v>0</v>
      </c>
      <c r="Q261" s="158">
        <v>0</v>
      </c>
      <c r="R261" s="158">
        <f>Q261*H261</f>
        <v>0</v>
      </c>
      <c r="S261" s="158">
        <v>0</v>
      </c>
      <c r="T261" s="159">
        <f>S261*H261</f>
        <v>0</v>
      </c>
      <c r="U261" s="32"/>
      <c r="V261" s="32"/>
      <c r="W261" s="32"/>
      <c r="X261" s="32"/>
      <c r="Y261" s="32"/>
      <c r="Z261" s="32"/>
      <c r="AA261" s="32"/>
      <c r="AB261" s="32"/>
      <c r="AC261" s="32"/>
      <c r="AD261" s="32"/>
      <c r="AE261" s="32"/>
      <c r="AR261" s="160" t="s">
        <v>139</v>
      </c>
      <c r="AT261" s="160" t="s">
        <v>134</v>
      </c>
      <c r="AU261" s="160" t="s">
        <v>87</v>
      </c>
      <c r="AY261" s="17" t="s">
        <v>131</v>
      </c>
      <c r="BE261" s="161">
        <f>IF(N261="základní",J261,0)</f>
        <v>0</v>
      </c>
      <c r="BF261" s="161">
        <f>IF(N261="snížená",J261,0)</f>
        <v>0</v>
      </c>
      <c r="BG261" s="161">
        <f>IF(N261="zákl. přenesená",J261,0)</f>
        <v>0</v>
      </c>
      <c r="BH261" s="161">
        <f>IF(N261="sníž. přenesená",J261,0)</f>
        <v>0</v>
      </c>
      <c r="BI261" s="161">
        <f>IF(N261="nulová",J261,0)</f>
        <v>0</v>
      </c>
      <c r="BJ261" s="17" t="s">
        <v>85</v>
      </c>
      <c r="BK261" s="161">
        <f>ROUND(I261*H261,2)</f>
        <v>0</v>
      </c>
      <c r="BL261" s="17" t="s">
        <v>139</v>
      </c>
      <c r="BM261" s="160" t="s">
        <v>376</v>
      </c>
    </row>
    <row r="262" spans="1:65" s="2" customFormat="1" ht="19.2">
      <c r="A262" s="32"/>
      <c r="B262" s="33"/>
      <c r="C262" s="32"/>
      <c r="D262" s="162" t="s">
        <v>141</v>
      </c>
      <c r="E262" s="32"/>
      <c r="F262" s="163" t="s">
        <v>377</v>
      </c>
      <c r="G262" s="32"/>
      <c r="H262" s="32"/>
      <c r="I262" s="164"/>
      <c r="J262" s="32"/>
      <c r="K262" s="32"/>
      <c r="L262" s="33"/>
      <c r="M262" s="165"/>
      <c r="N262" s="166"/>
      <c r="O262" s="58"/>
      <c r="P262" s="58"/>
      <c r="Q262" s="58"/>
      <c r="R262" s="58"/>
      <c r="S262" s="58"/>
      <c r="T262" s="59"/>
      <c r="U262" s="32"/>
      <c r="V262" s="32"/>
      <c r="W262" s="32"/>
      <c r="X262" s="32"/>
      <c r="Y262" s="32"/>
      <c r="Z262" s="32"/>
      <c r="AA262" s="32"/>
      <c r="AB262" s="32"/>
      <c r="AC262" s="32"/>
      <c r="AD262" s="32"/>
      <c r="AE262" s="32"/>
      <c r="AT262" s="17" t="s">
        <v>141</v>
      </c>
      <c r="AU262" s="17" t="s">
        <v>87</v>
      </c>
    </row>
    <row r="263" spans="1:65" s="13" customFormat="1">
      <c r="B263" s="167"/>
      <c r="D263" s="162" t="s">
        <v>152</v>
      </c>
      <c r="E263" s="168" t="s">
        <v>1</v>
      </c>
      <c r="F263" s="169" t="s">
        <v>345</v>
      </c>
      <c r="H263" s="170">
        <v>457.83</v>
      </c>
      <c r="I263" s="171"/>
      <c r="L263" s="167"/>
      <c r="M263" s="172"/>
      <c r="N263" s="173"/>
      <c r="O263" s="173"/>
      <c r="P263" s="173"/>
      <c r="Q263" s="173"/>
      <c r="R263" s="173"/>
      <c r="S263" s="173"/>
      <c r="T263" s="174"/>
      <c r="AT263" s="168" t="s">
        <v>152</v>
      </c>
      <c r="AU263" s="168" t="s">
        <v>87</v>
      </c>
      <c r="AV263" s="13" t="s">
        <v>87</v>
      </c>
      <c r="AW263" s="13" t="s">
        <v>34</v>
      </c>
      <c r="AX263" s="13" t="s">
        <v>85</v>
      </c>
      <c r="AY263" s="168" t="s">
        <v>131</v>
      </c>
    </row>
    <row r="264" spans="1:65" s="2" customFormat="1" ht="16.5" customHeight="1">
      <c r="A264" s="32"/>
      <c r="B264" s="148"/>
      <c r="C264" s="149" t="s">
        <v>378</v>
      </c>
      <c r="D264" s="149" t="s">
        <v>134</v>
      </c>
      <c r="E264" s="150" t="s">
        <v>379</v>
      </c>
      <c r="F264" s="151" t="s">
        <v>380</v>
      </c>
      <c r="G264" s="152" t="s">
        <v>156</v>
      </c>
      <c r="H264" s="153">
        <v>0.626</v>
      </c>
      <c r="I264" s="154"/>
      <c r="J264" s="155">
        <f>ROUND(I264*H264,2)</f>
        <v>0</v>
      </c>
      <c r="K264" s="151" t="s">
        <v>138</v>
      </c>
      <c r="L264" s="33"/>
      <c r="M264" s="156" t="s">
        <v>1</v>
      </c>
      <c r="N264" s="157" t="s">
        <v>42</v>
      </c>
      <c r="O264" s="58"/>
      <c r="P264" s="158">
        <f>O264*H264</f>
        <v>0</v>
      </c>
      <c r="Q264" s="158">
        <v>0</v>
      </c>
      <c r="R264" s="158">
        <f>Q264*H264</f>
        <v>0</v>
      </c>
      <c r="S264" s="158">
        <v>0</v>
      </c>
      <c r="T264" s="159">
        <f>S264*H264</f>
        <v>0</v>
      </c>
      <c r="U264" s="32"/>
      <c r="V264" s="32"/>
      <c r="W264" s="32"/>
      <c r="X264" s="32"/>
      <c r="Y264" s="32"/>
      <c r="Z264" s="32"/>
      <c r="AA264" s="32"/>
      <c r="AB264" s="32"/>
      <c r="AC264" s="32"/>
      <c r="AD264" s="32"/>
      <c r="AE264" s="32"/>
      <c r="AR264" s="160" t="s">
        <v>139</v>
      </c>
      <c r="AT264" s="160" t="s">
        <v>134</v>
      </c>
      <c r="AU264" s="160" t="s">
        <v>87</v>
      </c>
      <c r="AY264" s="17" t="s">
        <v>131</v>
      </c>
      <c r="BE264" s="161">
        <f>IF(N264="základní",J264,0)</f>
        <v>0</v>
      </c>
      <c r="BF264" s="161">
        <f>IF(N264="snížená",J264,0)</f>
        <v>0</v>
      </c>
      <c r="BG264" s="161">
        <f>IF(N264="zákl. přenesená",J264,0)</f>
        <v>0</v>
      </c>
      <c r="BH264" s="161">
        <f>IF(N264="sníž. přenesená",J264,0)</f>
        <v>0</v>
      </c>
      <c r="BI264" s="161">
        <f>IF(N264="nulová",J264,0)</f>
        <v>0</v>
      </c>
      <c r="BJ264" s="17" t="s">
        <v>85</v>
      </c>
      <c r="BK264" s="161">
        <f>ROUND(I264*H264,2)</f>
        <v>0</v>
      </c>
      <c r="BL264" s="17" t="s">
        <v>139</v>
      </c>
      <c r="BM264" s="160" t="s">
        <v>381</v>
      </c>
    </row>
    <row r="265" spans="1:65" s="2" customFormat="1" ht="19.2">
      <c r="A265" s="32"/>
      <c r="B265" s="33"/>
      <c r="C265" s="32"/>
      <c r="D265" s="162" t="s">
        <v>141</v>
      </c>
      <c r="E265" s="32"/>
      <c r="F265" s="163" t="s">
        <v>382</v>
      </c>
      <c r="G265" s="32"/>
      <c r="H265" s="32"/>
      <c r="I265" s="164"/>
      <c r="J265" s="32"/>
      <c r="K265" s="32"/>
      <c r="L265" s="33"/>
      <c r="M265" s="165"/>
      <c r="N265" s="166"/>
      <c r="O265" s="58"/>
      <c r="P265" s="58"/>
      <c r="Q265" s="58"/>
      <c r="R265" s="58"/>
      <c r="S265" s="58"/>
      <c r="T265" s="59"/>
      <c r="U265" s="32"/>
      <c r="V265" s="32"/>
      <c r="W265" s="32"/>
      <c r="X265" s="32"/>
      <c r="Y265" s="32"/>
      <c r="Z265" s="32"/>
      <c r="AA265" s="32"/>
      <c r="AB265" s="32"/>
      <c r="AC265" s="32"/>
      <c r="AD265" s="32"/>
      <c r="AE265" s="32"/>
      <c r="AT265" s="17" t="s">
        <v>141</v>
      </c>
      <c r="AU265" s="17" t="s">
        <v>87</v>
      </c>
    </row>
    <row r="266" spans="1:65" s="13" customFormat="1">
      <c r="B266" s="167"/>
      <c r="D266" s="162" t="s">
        <v>152</v>
      </c>
      <c r="E266" s="168" t="s">
        <v>1</v>
      </c>
      <c r="F266" s="169" t="s">
        <v>351</v>
      </c>
      <c r="H266" s="170">
        <v>0.626</v>
      </c>
      <c r="I266" s="171"/>
      <c r="L266" s="167"/>
      <c r="M266" s="172"/>
      <c r="N266" s="173"/>
      <c r="O266" s="173"/>
      <c r="P266" s="173"/>
      <c r="Q266" s="173"/>
      <c r="R266" s="173"/>
      <c r="S266" s="173"/>
      <c r="T266" s="174"/>
      <c r="AT266" s="168" t="s">
        <v>152</v>
      </c>
      <c r="AU266" s="168" t="s">
        <v>87</v>
      </c>
      <c r="AV266" s="13" t="s">
        <v>87</v>
      </c>
      <c r="AW266" s="13" t="s">
        <v>34</v>
      </c>
      <c r="AX266" s="13" t="s">
        <v>85</v>
      </c>
      <c r="AY266" s="168" t="s">
        <v>131</v>
      </c>
    </row>
    <row r="267" spans="1:65" s="2" customFormat="1" ht="16.5" customHeight="1">
      <c r="A267" s="32"/>
      <c r="B267" s="148"/>
      <c r="C267" s="149" t="s">
        <v>383</v>
      </c>
      <c r="D267" s="149" t="s">
        <v>134</v>
      </c>
      <c r="E267" s="150" t="s">
        <v>384</v>
      </c>
      <c r="F267" s="151" t="s">
        <v>385</v>
      </c>
      <c r="G267" s="152" t="s">
        <v>183</v>
      </c>
      <c r="H267" s="153">
        <v>201.6</v>
      </c>
      <c r="I267" s="154"/>
      <c r="J267" s="155">
        <f>ROUND(I267*H267,2)</f>
        <v>0</v>
      </c>
      <c r="K267" s="151" t="s">
        <v>138</v>
      </c>
      <c r="L267" s="33"/>
      <c r="M267" s="156" t="s">
        <v>1</v>
      </c>
      <c r="N267" s="157" t="s">
        <v>42</v>
      </c>
      <c r="O267" s="58"/>
      <c r="P267" s="158">
        <f>O267*H267</f>
        <v>0</v>
      </c>
      <c r="Q267" s="158">
        <v>0</v>
      </c>
      <c r="R267" s="158">
        <f>Q267*H267</f>
        <v>0</v>
      </c>
      <c r="S267" s="158">
        <v>0</v>
      </c>
      <c r="T267" s="159">
        <f>S267*H267</f>
        <v>0</v>
      </c>
      <c r="U267" s="32"/>
      <c r="V267" s="32"/>
      <c r="W267" s="32"/>
      <c r="X267" s="32"/>
      <c r="Y267" s="32"/>
      <c r="Z267" s="32"/>
      <c r="AA267" s="32"/>
      <c r="AB267" s="32"/>
      <c r="AC267" s="32"/>
      <c r="AD267" s="32"/>
      <c r="AE267" s="32"/>
      <c r="AR267" s="160" t="s">
        <v>139</v>
      </c>
      <c r="AT267" s="160" t="s">
        <v>134</v>
      </c>
      <c r="AU267" s="160" t="s">
        <v>87</v>
      </c>
      <c r="AY267" s="17" t="s">
        <v>131</v>
      </c>
      <c r="BE267" s="161">
        <f>IF(N267="základní",J267,0)</f>
        <v>0</v>
      </c>
      <c r="BF267" s="161">
        <f>IF(N267="snížená",J267,0)</f>
        <v>0</v>
      </c>
      <c r="BG267" s="161">
        <f>IF(N267="zákl. přenesená",J267,0)</f>
        <v>0</v>
      </c>
      <c r="BH267" s="161">
        <f>IF(N267="sníž. přenesená",J267,0)</f>
        <v>0</v>
      </c>
      <c r="BI267" s="161">
        <f>IF(N267="nulová",J267,0)</f>
        <v>0</v>
      </c>
      <c r="BJ267" s="17" t="s">
        <v>85</v>
      </c>
      <c r="BK267" s="161">
        <f>ROUND(I267*H267,2)</f>
        <v>0</v>
      </c>
      <c r="BL267" s="17" t="s">
        <v>139</v>
      </c>
      <c r="BM267" s="160" t="s">
        <v>386</v>
      </c>
    </row>
    <row r="268" spans="1:65" s="2" customFormat="1" ht="19.2">
      <c r="A268" s="32"/>
      <c r="B268" s="33"/>
      <c r="C268" s="32"/>
      <c r="D268" s="162" t="s">
        <v>141</v>
      </c>
      <c r="E268" s="32"/>
      <c r="F268" s="163" t="s">
        <v>387</v>
      </c>
      <c r="G268" s="32"/>
      <c r="H268" s="32"/>
      <c r="I268" s="164"/>
      <c r="J268" s="32"/>
      <c r="K268" s="32"/>
      <c r="L268" s="33"/>
      <c r="M268" s="165"/>
      <c r="N268" s="166"/>
      <c r="O268" s="58"/>
      <c r="P268" s="58"/>
      <c r="Q268" s="58"/>
      <c r="R268" s="58"/>
      <c r="S268" s="58"/>
      <c r="T268" s="59"/>
      <c r="U268" s="32"/>
      <c r="V268" s="32"/>
      <c r="W268" s="32"/>
      <c r="X268" s="32"/>
      <c r="Y268" s="32"/>
      <c r="Z268" s="32"/>
      <c r="AA268" s="32"/>
      <c r="AB268" s="32"/>
      <c r="AC268" s="32"/>
      <c r="AD268" s="32"/>
      <c r="AE268" s="32"/>
      <c r="AT268" s="17" t="s">
        <v>141</v>
      </c>
      <c r="AU268" s="17" t="s">
        <v>87</v>
      </c>
    </row>
    <row r="269" spans="1:65" s="13" customFormat="1">
      <c r="B269" s="167"/>
      <c r="D269" s="162" t="s">
        <v>152</v>
      </c>
      <c r="E269" s="168" t="s">
        <v>1</v>
      </c>
      <c r="F269" s="169" t="s">
        <v>388</v>
      </c>
      <c r="H269" s="170">
        <v>201.6</v>
      </c>
      <c r="I269" s="171"/>
      <c r="L269" s="167"/>
      <c r="M269" s="172"/>
      <c r="N269" s="173"/>
      <c r="O269" s="173"/>
      <c r="P269" s="173"/>
      <c r="Q269" s="173"/>
      <c r="R269" s="173"/>
      <c r="S269" s="173"/>
      <c r="T269" s="174"/>
      <c r="AT269" s="168" t="s">
        <v>152</v>
      </c>
      <c r="AU269" s="168" t="s">
        <v>87</v>
      </c>
      <c r="AV269" s="13" t="s">
        <v>87</v>
      </c>
      <c r="AW269" s="13" t="s">
        <v>34</v>
      </c>
      <c r="AX269" s="13" t="s">
        <v>85</v>
      </c>
      <c r="AY269" s="168" t="s">
        <v>131</v>
      </c>
    </row>
    <row r="270" spans="1:65" s="2" customFormat="1" ht="16.5" customHeight="1">
      <c r="A270" s="32"/>
      <c r="B270" s="148"/>
      <c r="C270" s="149" t="s">
        <v>389</v>
      </c>
      <c r="D270" s="149" t="s">
        <v>134</v>
      </c>
      <c r="E270" s="150" t="s">
        <v>390</v>
      </c>
      <c r="F270" s="151" t="s">
        <v>391</v>
      </c>
      <c r="G270" s="152" t="s">
        <v>162</v>
      </c>
      <c r="H270" s="153">
        <v>20.16</v>
      </c>
      <c r="I270" s="154"/>
      <c r="J270" s="155">
        <f>ROUND(I270*H270,2)</f>
        <v>0</v>
      </c>
      <c r="K270" s="151" t="s">
        <v>138</v>
      </c>
      <c r="L270" s="33"/>
      <c r="M270" s="156" t="s">
        <v>1</v>
      </c>
      <c r="N270" s="157" t="s">
        <v>42</v>
      </c>
      <c r="O270" s="58"/>
      <c r="P270" s="158">
        <f>O270*H270</f>
        <v>0</v>
      </c>
      <c r="Q270" s="158">
        <v>0</v>
      </c>
      <c r="R270" s="158">
        <f>Q270*H270</f>
        <v>0</v>
      </c>
      <c r="S270" s="158">
        <v>0</v>
      </c>
      <c r="T270" s="159">
        <f>S270*H270</f>
        <v>0</v>
      </c>
      <c r="U270" s="32"/>
      <c r="V270" s="32"/>
      <c r="W270" s="32"/>
      <c r="X270" s="32"/>
      <c r="Y270" s="32"/>
      <c r="Z270" s="32"/>
      <c r="AA270" s="32"/>
      <c r="AB270" s="32"/>
      <c r="AC270" s="32"/>
      <c r="AD270" s="32"/>
      <c r="AE270" s="32"/>
      <c r="AR270" s="160" t="s">
        <v>139</v>
      </c>
      <c r="AT270" s="160" t="s">
        <v>134</v>
      </c>
      <c r="AU270" s="160" t="s">
        <v>87</v>
      </c>
      <c r="AY270" s="17" t="s">
        <v>131</v>
      </c>
      <c r="BE270" s="161">
        <f>IF(N270="základní",J270,0)</f>
        <v>0</v>
      </c>
      <c r="BF270" s="161">
        <f>IF(N270="snížená",J270,0)</f>
        <v>0</v>
      </c>
      <c r="BG270" s="161">
        <f>IF(N270="zákl. přenesená",J270,0)</f>
        <v>0</v>
      </c>
      <c r="BH270" s="161">
        <f>IF(N270="sníž. přenesená",J270,0)</f>
        <v>0</v>
      </c>
      <c r="BI270" s="161">
        <f>IF(N270="nulová",J270,0)</f>
        <v>0</v>
      </c>
      <c r="BJ270" s="17" t="s">
        <v>85</v>
      </c>
      <c r="BK270" s="161">
        <f>ROUND(I270*H270,2)</f>
        <v>0</v>
      </c>
      <c r="BL270" s="17" t="s">
        <v>139</v>
      </c>
      <c r="BM270" s="160" t="s">
        <v>392</v>
      </c>
    </row>
    <row r="271" spans="1:65" s="2" customFormat="1" ht="28.8">
      <c r="A271" s="32"/>
      <c r="B271" s="33"/>
      <c r="C271" s="32"/>
      <c r="D271" s="162" t="s">
        <v>141</v>
      </c>
      <c r="E271" s="32"/>
      <c r="F271" s="163" t="s">
        <v>393</v>
      </c>
      <c r="G271" s="32"/>
      <c r="H271" s="32"/>
      <c r="I271" s="164"/>
      <c r="J271" s="32"/>
      <c r="K271" s="32"/>
      <c r="L271" s="33"/>
      <c r="M271" s="165"/>
      <c r="N271" s="166"/>
      <c r="O271" s="58"/>
      <c r="P271" s="58"/>
      <c r="Q271" s="58"/>
      <c r="R271" s="58"/>
      <c r="S271" s="58"/>
      <c r="T271" s="59"/>
      <c r="U271" s="32"/>
      <c r="V271" s="32"/>
      <c r="W271" s="32"/>
      <c r="X271" s="32"/>
      <c r="Y271" s="32"/>
      <c r="Z271" s="32"/>
      <c r="AA271" s="32"/>
      <c r="AB271" s="32"/>
      <c r="AC271" s="32"/>
      <c r="AD271" s="32"/>
      <c r="AE271" s="32"/>
      <c r="AT271" s="17" t="s">
        <v>141</v>
      </c>
      <c r="AU271" s="17" t="s">
        <v>87</v>
      </c>
    </row>
    <row r="272" spans="1:65" s="13" customFormat="1">
      <c r="B272" s="167"/>
      <c r="D272" s="162" t="s">
        <v>152</v>
      </c>
      <c r="E272" s="168" t="s">
        <v>1</v>
      </c>
      <c r="F272" s="169" t="s">
        <v>394</v>
      </c>
      <c r="H272" s="170">
        <v>20.16</v>
      </c>
      <c r="I272" s="171"/>
      <c r="L272" s="167"/>
      <c r="M272" s="172"/>
      <c r="N272" s="173"/>
      <c r="O272" s="173"/>
      <c r="P272" s="173"/>
      <c r="Q272" s="173"/>
      <c r="R272" s="173"/>
      <c r="S272" s="173"/>
      <c r="T272" s="174"/>
      <c r="AT272" s="168" t="s">
        <v>152</v>
      </c>
      <c r="AU272" s="168" t="s">
        <v>87</v>
      </c>
      <c r="AV272" s="13" t="s">
        <v>87</v>
      </c>
      <c r="AW272" s="13" t="s">
        <v>34</v>
      </c>
      <c r="AX272" s="13" t="s">
        <v>85</v>
      </c>
      <c r="AY272" s="168" t="s">
        <v>131</v>
      </c>
    </row>
    <row r="273" spans="1:65" s="2" customFormat="1" ht="16.5" customHeight="1">
      <c r="A273" s="32"/>
      <c r="B273" s="148"/>
      <c r="C273" s="149" t="s">
        <v>395</v>
      </c>
      <c r="D273" s="149" t="s">
        <v>134</v>
      </c>
      <c r="E273" s="150" t="s">
        <v>396</v>
      </c>
      <c r="F273" s="151" t="s">
        <v>397</v>
      </c>
      <c r="G273" s="152" t="s">
        <v>183</v>
      </c>
      <c r="H273" s="153">
        <v>201.6</v>
      </c>
      <c r="I273" s="154"/>
      <c r="J273" s="155">
        <f>ROUND(I273*H273,2)</f>
        <v>0</v>
      </c>
      <c r="K273" s="151" t="s">
        <v>138</v>
      </c>
      <c r="L273" s="33"/>
      <c r="M273" s="156" t="s">
        <v>1</v>
      </c>
      <c r="N273" s="157" t="s">
        <v>42</v>
      </c>
      <c r="O273" s="58"/>
      <c r="P273" s="158">
        <f>O273*H273</f>
        <v>0</v>
      </c>
      <c r="Q273" s="158">
        <v>0</v>
      </c>
      <c r="R273" s="158">
        <f>Q273*H273</f>
        <v>0</v>
      </c>
      <c r="S273" s="158">
        <v>0</v>
      </c>
      <c r="T273" s="159">
        <f>S273*H273</f>
        <v>0</v>
      </c>
      <c r="U273" s="32"/>
      <c r="V273" s="32"/>
      <c r="W273" s="32"/>
      <c r="X273" s="32"/>
      <c r="Y273" s="32"/>
      <c r="Z273" s="32"/>
      <c r="AA273" s="32"/>
      <c r="AB273" s="32"/>
      <c r="AC273" s="32"/>
      <c r="AD273" s="32"/>
      <c r="AE273" s="32"/>
      <c r="AR273" s="160" t="s">
        <v>139</v>
      </c>
      <c r="AT273" s="160" t="s">
        <v>134</v>
      </c>
      <c r="AU273" s="160" t="s">
        <v>87</v>
      </c>
      <c r="AY273" s="17" t="s">
        <v>131</v>
      </c>
      <c r="BE273" s="161">
        <f>IF(N273="základní",J273,0)</f>
        <v>0</v>
      </c>
      <c r="BF273" s="161">
        <f>IF(N273="snížená",J273,0)</f>
        <v>0</v>
      </c>
      <c r="BG273" s="161">
        <f>IF(N273="zákl. přenesená",J273,0)</f>
        <v>0</v>
      </c>
      <c r="BH273" s="161">
        <f>IF(N273="sníž. přenesená",J273,0)</f>
        <v>0</v>
      </c>
      <c r="BI273" s="161">
        <f>IF(N273="nulová",J273,0)</f>
        <v>0</v>
      </c>
      <c r="BJ273" s="17" t="s">
        <v>85</v>
      </c>
      <c r="BK273" s="161">
        <f>ROUND(I273*H273,2)</f>
        <v>0</v>
      </c>
      <c r="BL273" s="17" t="s">
        <v>139</v>
      </c>
      <c r="BM273" s="160" t="s">
        <v>398</v>
      </c>
    </row>
    <row r="274" spans="1:65" s="2" customFormat="1" ht="28.8">
      <c r="A274" s="32"/>
      <c r="B274" s="33"/>
      <c r="C274" s="32"/>
      <c r="D274" s="162" t="s">
        <v>141</v>
      </c>
      <c r="E274" s="32"/>
      <c r="F274" s="163" t="s">
        <v>399</v>
      </c>
      <c r="G274" s="32"/>
      <c r="H274" s="32"/>
      <c r="I274" s="164"/>
      <c r="J274" s="32"/>
      <c r="K274" s="32"/>
      <c r="L274" s="33"/>
      <c r="M274" s="165"/>
      <c r="N274" s="166"/>
      <c r="O274" s="58"/>
      <c r="P274" s="58"/>
      <c r="Q274" s="58"/>
      <c r="R274" s="58"/>
      <c r="S274" s="58"/>
      <c r="T274" s="59"/>
      <c r="U274" s="32"/>
      <c r="V274" s="32"/>
      <c r="W274" s="32"/>
      <c r="X274" s="32"/>
      <c r="Y274" s="32"/>
      <c r="Z274" s="32"/>
      <c r="AA274" s="32"/>
      <c r="AB274" s="32"/>
      <c r="AC274" s="32"/>
      <c r="AD274" s="32"/>
      <c r="AE274" s="32"/>
      <c r="AT274" s="17" t="s">
        <v>141</v>
      </c>
      <c r="AU274" s="17" t="s">
        <v>87</v>
      </c>
    </row>
    <row r="275" spans="1:65" s="13" customFormat="1">
      <c r="B275" s="167"/>
      <c r="D275" s="162" t="s">
        <v>152</v>
      </c>
      <c r="E275" s="168" t="s">
        <v>1</v>
      </c>
      <c r="F275" s="169" t="s">
        <v>388</v>
      </c>
      <c r="H275" s="170">
        <v>201.6</v>
      </c>
      <c r="I275" s="171"/>
      <c r="L275" s="167"/>
      <c r="M275" s="172"/>
      <c r="N275" s="173"/>
      <c r="O275" s="173"/>
      <c r="P275" s="173"/>
      <c r="Q275" s="173"/>
      <c r="R275" s="173"/>
      <c r="S275" s="173"/>
      <c r="T275" s="174"/>
      <c r="AT275" s="168" t="s">
        <v>152</v>
      </c>
      <c r="AU275" s="168" t="s">
        <v>87</v>
      </c>
      <c r="AV275" s="13" t="s">
        <v>87</v>
      </c>
      <c r="AW275" s="13" t="s">
        <v>34</v>
      </c>
      <c r="AX275" s="13" t="s">
        <v>85</v>
      </c>
      <c r="AY275" s="168" t="s">
        <v>131</v>
      </c>
    </row>
    <row r="276" spans="1:65" s="2" customFormat="1" ht="16.5" customHeight="1">
      <c r="A276" s="32"/>
      <c r="B276" s="148"/>
      <c r="C276" s="149" t="s">
        <v>400</v>
      </c>
      <c r="D276" s="149" t="s">
        <v>134</v>
      </c>
      <c r="E276" s="150" t="s">
        <v>401</v>
      </c>
      <c r="F276" s="151" t="s">
        <v>402</v>
      </c>
      <c r="G276" s="152" t="s">
        <v>137</v>
      </c>
      <c r="H276" s="153">
        <v>3</v>
      </c>
      <c r="I276" s="154"/>
      <c r="J276" s="155">
        <f>ROUND(I276*H276,2)</f>
        <v>0</v>
      </c>
      <c r="K276" s="151" t="s">
        <v>138</v>
      </c>
      <c r="L276" s="33"/>
      <c r="M276" s="156" t="s">
        <v>1</v>
      </c>
      <c r="N276" s="157" t="s">
        <v>42</v>
      </c>
      <c r="O276" s="58"/>
      <c r="P276" s="158">
        <f>O276*H276</f>
        <v>0</v>
      </c>
      <c r="Q276" s="158">
        <v>0</v>
      </c>
      <c r="R276" s="158">
        <f>Q276*H276</f>
        <v>0</v>
      </c>
      <c r="S276" s="158">
        <v>0</v>
      </c>
      <c r="T276" s="159">
        <f>S276*H276</f>
        <v>0</v>
      </c>
      <c r="U276" s="32"/>
      <c r="V276" s="32"/>
      <c r="W276" s="32"/>
      <c r="X276" s="32"/>
      <c r="Y276" s="32"/>
      <c r="Z276" s="32"/>
      <c r="AA276" s="32"/>
      <c r="AB276" s="32"/>
      <c r="AC276" s="32"/>
      <c r="AD276" s="32"/>
      <c r="AE276" s="32"/>
      <c r="AR276" s="160" t="s">
        <v>139</v>
      </c>
      <c r="AT276" s="160" t="s">
        <v>134</v>
      </c>
      <c r="AU276" s="160" t="s">
        <v>87</v>
      </c>
      <c r="AY276" s="17" t="s">
        <v>131</v>
      </c>
      <c r="BE276" s="161">
        <f>IF(N276="základní",J276,0)</f>
        <v>0</v>
      </c>
      <c r="BF276" s="161">
        <f>IF(N276="snížená",J276,0)</f>
        <v>0</v>
      </c>
      <c r="BG276" s="161">
        <f>IF(N276="zákl. přenesená",J276,0)</f>
        <v>0</v>
      </c>
      <c r="BH276" s="161">
        <f>IF(N276="sníž. přenesená",J276,0)</f>
        <v>0</v>
      </c>
      <c r="BI276" s="161">
        <f>IF(N276="nulová",J276,0)</f>
        <v>0</v>
      </c>
      <c r="BJ276" s="17" t="s">
        <v>85</v>
      </c>
      <c r="BK276" s="161">
        <f>ROUND(I276*H276,2)</f>
        <v>0</v>
      </c>
      <c r="BL276" s="17" t="s">
        <v>139</v>
      </c>
      <c r="BM276" s="160" t="s">
        <v>403</v>
      </c>
    </row>
    <row r="277" spans="1:65" s="2" customFormat="1" ht="19.2">
      <c r="A277" s="32"/>
      <c r="B277" s="33"/>
      <c r="C277" s="32"/>
      <c r="D277" s="162" t="s">
        <v>141</v>
      </c>
      <c r="E277" s="32"/>
      <c r="F277" s="163" t="s">
        <v>404</v>
      </c>
      <c r="G277" s="32"/>
      <c r="H277" s="32"/>
      <c r="I277" s="164"/>
      <c r="J277" s="32"/>
      <c r="K277" s="32"/>
      <c r="L277" s="33"/>
      <c r="M277" s="165"/>
      <c r="N277" s="166"/>
      <c r="O277" s="58"/>
      <c r="P277" s="58"/>
      <c r="Q277" s="58"/>
      <c r="R277" s="58"/>
      <c r="S277" s="58"/>
      <c r="T277" s="59"/>
      <c r="U277" s="32"/>
      <c r="V277" s="32"/>
      <c r="W277" s="32"/>
      <c r="X277" s="32"/>
      <c r="Y277" s="32"/>
      <c r="Z277" s="32"/>
      <c r="AA277" s="32"/>
      <c r="AB277" s="32"/>
      <c r="AC277" s="32"/>
      <c r="AD277" s="32"/>
      <c r="AE277" s="32"/>
      <c r="AT277" s="17" t="s">
        <v>141</v>
      </c>
      <c r="AU277" s="17" t="s">
        <v>87</v>
      </c>
    </row>
    <row r="278" spans="1:65" s="2" customFormat="1" ht="16.5" customHeight="1">
      <c r="A278" s="32"/>
      <c r="B278" s="148"/>
      <c r="C278" s="149" t="s">
        <v>405</v>
      </c>
      <c r="D278" s="149" t="s">
        <v>134</v>
      </c>
      <c r="E278" s="150" t="s">
        <v>406</v>
      </c>
      <c r="F278" s="151" t="s">
        <v>407</v>
      </c>
      <c r="G278" s="152" t="s">
        <v>137</v>
      </c>
      <c r="H278" s="153">
        <v>3</v>
      </c>
      <c r="I278" s="154"/>
      <c r="J278" s="155">
        <f>ROUND(I278*H278,2)</f>
        <v>0</v>
      </c>
      <c r="K278" s="151" t="s">
        <v>138</v>
      </c>
      <c r="L278" s="33"/>
      <c r="M278" s="156" t="s">
        <v>1</v>
      </c>
      <c r="N278" s="157" t="s">
        <v>42</v>
      </c>
      <c r="O278" s="58"/>
      <c r="P278" s="158">
        <f>O278*H278</f>
        <v>0</v>
      </c>
      <c r="Q278" s="158">
        <v>0</v>
      </c>
      <c r="R278" s="158">
        <f>Q278*H278</f>
        <v>0</v>
      </c>
      <c r="S278" s="158">
        <v>0</v>
      </c>
      <c r="T278" s="159">
        <f>S278*H278</f>
        <v>0</v>
      </c>
      <c r="U278" s="32"/>
      <c r="V278" s="32"/>
      <c r="W278" s="32"/>
      <c r="X278" s="32"/>
      <c r="Y278" s="32"/>
      <c r="Z278" s="32"/>
      <c r="AA278" s="32"/>
      <c r="AB278" s="32"/>
      <c r="AC278" s="32"/>
      <c r="AD278" s="32"/>
      <c r="AE278" s="32"/>
      <c r="AR278" s="160" t="s">
        <v>139</v>
      </c>
      <c r="AT278" s="160" t="s">
        <v>134</v>
      </c>
      <c r="AU278" s="160" t="s">
        <v>87</v>
      </c>
      <c r="AY278" s="17" t="s">
        <v>131</v>
      </c>
      <c r="BE278" s="161">
        <f>IF(N278="základní",J278,0)</f>
        <v>0</v>
      </c>
      <c r="BF278" s="161">
        <f>IF(N278="snížená",J278,0)</f>
        <v>0</v>
      </c>
      <c r="BG278" s="161">
        <f>IF(N278="zákl. přenesená",J278,0)</f>
        <v>0</v>
      </c>
      <c r="BH278" s="161">
        <f>IF(N278="sníž. přenesená",J278,0)</f>
        <v>0</v>
      </c>
      <c r="BI278" s="161">
        <f>IF(N278="nulová",J278,0)</f>
        <v>0</v>
      </c>
      <c r="BJ278" s="17" t="s">
        <v>85</v>
      </c>
      <c r="BK278" s="161">
        <f>ROUND(I278*H278,2)</f>
        <v>0</v>
      </c>
      <c r="BL278" s="17" t="s">
        <v>139</v>
      </c>
      <c r="BM278" s="160" t="s">
        <v>408</v>
      </c>
    </row>
    <row r="279" spans="1:65" s="2" customFormat="1" ht="28.8">
      <c r="A279" s="32"/>
      <c r="B279" s="33"/>
      <c r="C279" s="32"/>
      <c r="D279" s="162" t="s">
        <v>141</v>
      </c>
      <c r="E279" s="32"/>
      <c r="F279" s="163" t="s">
        <v>409</v>
      </c>
      <c r="G279" s="32"/>
      <c r="H279" s="32"/>
      <c r="I279" s="164"/>
      <c r="J279" s="32"/>
      <c r="K279" s="32"/>
      <c r="L279" s="33"/>
      <c r="M279" s="165"/>
      <c r="N279" s="166"/>
      <c r="O279" s="58"/>
      <c r="P279" s="58"/>
      <c r="Q279" s="58"/>
      <c r="R279" s="58"/>
      <c r="S279" s="58"/>
      <c r="T279" s="59"/>
      <c r="U279" s="32"/>
      <c r="V279" s="32"/>
      <c r="W279" s="32"/>
      <c r="X279" s="32"/>
      <c r="Y279" s="32"/>
      <c r="Z279" s="32"/>
      <c r="AA279" s="32"/>
      <c r="AB279" s="32"/>
      <c r="AC279" s="32"/>
      <c r="AD279" s="32"/>
      <c r="AE279" s="32"/>
      <c r="AT279" s="17" t="s">
        <v>141</v>
      </c>
      <c r="AU279" s="17" t="s">
        <v>87</v>
      </c>
    </row>
    <row r="280" spans="1:65" s="2" customFormat="1" ht="16.5" customHeight="1">
      <c r="A280" s="32"/>
      <c r="B280" s="148"/>
      <c r="C280" s="149" t="s">
        <v>410</v>
      </c>
      <c r="D280" s="149" t="s">
        <v>134</v>
      </c>
      <c r="E280" s="150" t="s">
        <v>411</v>
      </c>
      <c r="F280" s="151" t="s">
        <v>412</v>
      </c>
      <c r="G280" s="152" t="s">
        <v>228</v>
      </c>
      <c r="H280" s="153">
        <v>215.77</v>
      </c>
      <c r="I280" s="154"/>
      <c r="J280" s="155">
        <f>ROUND(I280*H280,2)</f>
        <v>0</v>
      </c>
      <c r="K280" s="151" t="s">
        <v>138</v>
      </c>
      <c r="L280" s="33"/>
      <c r="M280" s="156" t="s">
        <v>1</v>
      </c>
      <c r="N280" s="157" t="s">
        <v>42</v>
      </c>
      <c r="O280" s="58"/>
      <c r="P280" s="158">
        <f>O280*H280</f>
        <v>0</v>
      </c>
      <c r="Q280" s="158">
        <v>0</v>
      </c>
      <c r="R280" s="158">
        <f>Q280*H280</f>
        <v>0</v>
      </c>
      <c r="S280" s="158">
        <v>0</v>
      </c>
      <c r="T280" s="159">
        <f>S280*H280</f>
        <v>0</v>
      </c>
      <c r="U280" s="32"/>
      <c r="V280" s="32"/>
      <c r="W280" s="32"/>
      <c r="X280" s="32"/>
      <c r="Y280" s="32"/>
      <c r="Z280" s="32"/>
      <c r="AA280" s="32"/>
      <c r="AB280" s="32"/>
      <c r="AC280" s="32"/>
      <c r="AD280" s="32"/>
      <c r="AE280" s="32"/>
      <c r="AR280" s="160" t="s">
        <v>139</v>
      </c>
      <c r="AT280" s="160" t="s">
        <v>134</v>
      </c>
      <c r="AU280" s="160" t="s">
        <v>87</v>
      </c>
      <c r="AY280" s="17" t="s">
        <v>131</v>
      </c>
      <c r="BE280" s="161">
        <f>IF(N280="základní",J280,0)</f>
        <v>0</v>
      </c>
      <c r="BF280" s="161">
        <f>IF(N280="snížená",J280,0)</f>
        <v>0</v>
      </c>
      <c r="BG280" s="161">
        <f>IF(N280="zákl. přenesená",J280,0)</f>
        <v>0</v>
      </c>
      <c r="BH280" s="161">
        <f>IF(N280="sníž. přenesená",J280,0)</f>
        <v>0</v>
      </c>
      <c r="BI280" s="161">
        <f>IF(N280="nulová",J280,0)</f>
        <v>0</v>
      </c>
      <c r="BJ280" s="17" t="s">
        <v>85</v>
      </c>
      <c r="BK280" s="161">
        <f>ROUND(I280*H280,2)</f>
        <v>0</v>
      </c>
      <c r="BL280" s="17" t="s">
        <v>139</v>
      </c>
      <c r="BM280" s="160" t="s">
        <v>413</v>
      </c>
    </row>
    <row r="281" spans="1:65" s="2" customFormat="1" ht="19.2">
      <c r="A281" s="32"/>
      <c r="B281" s="33"/>
      <c r="C281" s="32"/>
      <c r="D281" s="162" t="s">
        <v>141</v>
      </c>
      <c r="E281" s="32"/>
      <c r="F281" s="163" t="s">
        <v>414</v>
      </c>
      <c r="G281" s="32"/>
      <c r="H281" s="32"/>
      <c r="I281" s="164"/>
      <c r="J281" s="32"/>
      <c r="K281" s="32"/>
      <c r="L281" s="33"/>
      <c r="M281" s="165"/>
      <c r="N281" s="166"/>
      <c r="O281" s="58"/>
      <c r="P281" s="58"/>
      <c r="Q281" s="58"/>
      <c r="R281" s="58"/>
      <c r="S281" s="58"/>
      <c r="T281" s="59"/>
      <c r="U281" s="32"/>
      <c r="V281" s="32"/>
      <c r="W281" s="32"/>
      <c r="X281" s="32"/>
      <c r="Y281" s="32"/>
      <c r="Z281" s="32"/>
      <c r="AA281" s="32"/>
      <c r="AB281" s="32"/>
      <c r="AC281" s="32"/>
      <c r="AD281" s="32"/>
      <c r="AE281" s="32"/>
      <c r="AT281" s="17" t="s">
        <v>141</v>
      </c>
      <c r="AU281" s="17" t="s">
        <v>87</v>
      </c>
    </row>
    <row r="282" spans="1:65" s="13" customFormat="1">
      <c r="B282" s="167"/>
      <c r="D282" s="162" t="s">
        <v>152</v>
      </c>
      <c r="E282" s="168" t="s">
        <v>1</v>
      </c>
      <c r="F282" s="169" t="s">
        <v>307</v>
      </c>
      <c r="H282" s="170">
        <v>215.77</v>
      </c>
      <c r="I282" s="171"/>
      <c r="L282" s="167"/>
      <c r="M282" s="172"/>
      <c r="N282" s="173"/>
      <c r="O282" s="173"/>
      <c r="P282" s="173"/>
      <c r="Q282" s="173"/>
      <c r="R282" s="173"/>
      <c r="S282" s="173"/>
      <c r="T282" s="174"/>
      <c r="AT282" s="168" t="s">
        <v>152</v>
      </c>
      <c r="AU282" s="168" t="s">
        <v>87</v>
      </c>
      <c r="AV282" s="13" t="s">
        <v>87</v>
      </c>
      <c r="AW282" s="13" t="s">
        <v>34</v>
      </c>
      <c r="AX282" s="13" t="s">
        <v>85</v>
      </c>
      <c r="AY282" s="168" t="s">
        <v>131</v>
      </c>
    </row>
    <row r="283" spans="1:65" s="2" customFormat="1" ht="16.5" customHeight="1">
      <c r="A283" s="32"/>
      <c r="B283" s="148"/>
      <c r="C283" s="149" t="s">
        <v>415</v>
      </c>
      <c r="D283" s="149" t="s">
        <v>134</v>
      </c>
      <c r="E283" s="150" t="s">
        <v>416</v>
      </c>
      <c r="F283" s="151" t="s">
        <v>417</v>
      </c>
      <c r="G283" s="152" t="s">
        <v>137</v>
      </c>
      <c r="H283" s="153">
        <v>8</v>
      </c>
      <c r="I283" s="154"/>
      <c r="J283" s="155">
        <f>ROUND(I283*H283,2)</f>
        <v>0</v>
      </c>
      <c r="K283" s="151" t="s">
        <v>138</v>
      </c>
      <c r="L283" s="33"/>
      <c r="M283" s="156" t="s">
        <v>1</v>
      </c>
      <c r="N283" s="157" t="s">
        <v>42</v>
      </c>
      <c r="O283" s="58"/>
      <c r="P283" s="158">
        <f>O283*H283</f>
        <v>0</v>
      </c>
      <c r="Q283" s="158">
        <v>0</v>
      </c>
      <c r="R283" s="158">
        <f>Q283*H283</f>
        <v>0</v>
      </c>
      <c r="S283" s="158">
        <v>0</v>
      </c>
      <c r="T283" s="159">
        <f>S283*H283</f>
        <v>0</v>
      </c>
      <c r="U283" s="32"/>
      <c r="V283" s="32"/>
      <c r="W283" s="32"/>
      <c r="X283" s="32"/>
      <c r="Y283" s="32"/>
      <c r="Z283" s="32"/>
      <c r="AA283" s="32"/>
      <c r="AB283" s="32"/>
      <c r="AC283" s="32"/>
      <c r="AD283" s="32"/>
      <c r="AE283" s="32"/>
      <c r="AR283" s="160" t="s">
        <v>139</v>
      </c>
      <c r="AT283" s="160" t="s">
        <v>134</v>
      </c>
      <c r="AU283" s="160" t="s">
        <v>87</v>
      </c>
      <c r="AY283" s="17" t="s">
        <v>131</v>
      </c>
      <c r="BE283" s="161">
        <f>IF(N283="základní",J283,0)</f>
        <v>0</v>
      </c>
      <c r="BF283" s="161">
        <f>IF(N283="snížená",J283,0)</f>
        <v>0</v>
      </c>
      <c r="BG283" s="161">
        <f>IF(N283="zákl. přenesená",J283,0)</f>
        <v>0</v>
      </c>
      <c r="BH283" s="161">
        <f>IF(N283="sníž. přenesená",J283,0)</f>
        <v>0</v>
      </c>
      <c r="BI283" s="161">
        <f>IF(N283="nulová",J283,0)</f>
        <v>0</v>
      </c>
      <c r="BJ283" s="17" t="s">
        <v>85</v>
      </c>
      <c r="BK283" s="161">
        <f>ROUND(I283*H283,2)</f>
        <v>0</v>
      </c>
      <c r="BL283" s="17" t="s">
        <v>139</v>
      </c>
      <c r="BM283" s="160" t="s">
        <v>418</v>
      </c>
    </row>
    <row r="284" spans="1:65" s="2" customFormat="1" ht="19.2">
      <c r="A284" s="32"/>
      <c r="B284" s="33"/>
      <c r="C284" s="32"/>
      <c r="D284" s="162" t="s">
        <v>141</v>
      </c>
      <c r="E284" s="32"/>
      <c r="F284" s="163" t="s">
        <v>419</v>
      </c>
      <c r="G284" s="32"/>
      <c r="H284" s="32"/>
      <c r="I284" s="164"/>
      <c r="J284" s="32"/>
      <c r="K284" s="32"/>
      <c r="L284" s="33"/>
      <c r="M284" s="165"/>
      <c r="N284" s="166"/>
      <c r="O284" s="58"/>
      <c r="P284" s="58"/>
      <c r="Q284" s="58"/>
      <c r="R284" s="58"/>
      <c r="S284" s="58"/>
      <c r="T284" s="59"/>
      <c r="U284" s="32"/>
      <c r="V284" s="32"/>
      <c r="W284" s="32"/>
      <c r="X284" s="32"/>
      <c r="Y284" s="32"/>
      <c r="Z284" s="32"/>
      <c r="AA284" s="32"/>
      <c r="AB284" s="32"/>
      <c r="AC284" s="32"/>
      <c r="AD284" s="32"/>
      <c r="AE284" s="32"/>
      <c r="AT284" s="17" t="s">
        <v>141</v>
      </c>
      <c r="AU284" s="17" t="s">
        <v>87</v>
      </c>
    </row>
    <row r="285" spans="1:65" s="13" customFormat="1">
      <c r="B285" s="167"/>
      <c r="D285" s="162" t="s">
        <v>152</v>
      </c>
      <c r="E285" s="168" t="s">
        <v>1</v>
      </c>
      <c r="F285" s="169" t="s">
        <v>264</v>
      </c>
      <c r="H285" s="170">
        <v>8</v>
      </c>
      <c r="I285" s="171"/>
      <c r="L285" s="167"/>
      <c r="M285" s="172"/>
      <c r="N285" s="173"/>
      <c r="O285" s="173"/>
      <c r="P285" s="173"/>
      <c r="Q285" s="173"/>
      <c r="R285" s="173"/>
      <c r="S285" s="173"/>
      <c r="T285" s="174"/>
      <c r="AT285" s="168" t="s">
        <v>152</v>
      </c>
      <c r="AU285" s="168" t="s">
        <v>87</v>
      </c>
      <c r="AV285" s="13" t="s">
        <v>87</v>
      </c>
      <c r="AW285" s="13" t="s">
        <v>34</v>
      </c>
      <c r="AX285" s="13" t="s">
        <v>85</v>
      </c>
      <c r="AY285" s="168" t="s">
        <v>131</v>
      </c>
    </row>
    <row r="286" spans="1:65" s="2" customFormat="1" ht="16.5" customHeight="1">
      <c r="A286" s="32"/>
      <c r="B286" s="148"/>
      <c r="C286" s="149" t="s">
        <v>420</v>
      </c>
      <c r="D286" s="149" t="s">
        <v>134</v>
      </c>
      <c r="E286" s="150" t="s">
        <v>421</v>
      </c>
      <c r="F286" s="151" t="s">
        <v>422</v>
      </c>
      <c r="G286" s="152" t="s">
        <v>137</v>
      </c>
      <c r="H286" s="153">
        <v>22</v>
      </c>
      <c r="I286" s="154"/>
      <c r="J286" s="155">
        <f>ROUND(I286*H286,2)</f>
        <v>0</v>
      </c>
      <c r="K286" s="151" t="s">
        <v>138</v>
      </c>
      <c r="L286" s="33"/>
      <c r="M286" s="156" t="s">
        <v>1</v>
      </c>
      <c r="N286" s="157" t="s">
        <v>42</v>
      </c>
      <c r="O286" s="58"/>
      <c r="P286" s="158">
        <f>O286*H286</f>
        <v>0</v>
      </c>
      <c r="Q286" s="158">
        <v>0</v>
      </c>
      <c r="R286" s="158">
        <f>Q286*H286</f>
        <v>0</v>
      </c>
      <c r="S286" s="158">
        <v>0</v>
      </c>
      <c r="T286" s="159">
        <f>S286*H286</f>
        <v>0</v>
      </c>
      <c r="U286" s="32"/>
      <c r="V286" s="32"/>
      <c r="W286" s="32"/>
      <c r="X286" s="32"/>
      <c r="Y286" s="32"/>
      <c r="Z286" s="32"/>
      <c r="AA286" s="32"/>
      <c r="AB286" s="32"/>
      <c r="AC286" s="32"/>
      <c r="AD286" s="32"/>
      <c r="AE286" s="32"/>
      <c r="AR286" s="160" t="s">
        <v>139</v>
      </c>
      <c r="AT286" s="160" t="s">
        <v>134</v>
      </c>
      <c r="AU286" s="160" t="s">
        <v>87</v>
      </c>
      <c r="AY286" s="17" t="s">
        <v>131</v>
      </c>
      <c r="BE286" s="161">
        <f>IF(N286="základní",J286,0)</f>
        <v>0</v>
      </c>
      <c r="BF286" s="161">
        <f>IF(N286="snížená",J286,0)</f>
        <v>0</v>
      </c>
      <c r="BG286" s="161">
        <f>IF(N286="zákl. přenesená",J286,0)</f>
        <v>0</v>
      </c>
      <c r="BH286" s="161">
        <f>IF(N286="sníž. přenesená",J286,0)</f>
        <v>0</v>
      </c>
      <c r="BI286" s="161">
        <f>IF(N286="nulová",J286,0)</f>
        <v>0</v>
      </c>
      <c r="BJ286" s="17" t="s">
        <v>85</v>
      </c>
      <c r="BK286" s="161">
        <f>ROUND(I286*H286,2)</f>
        <v>0</v>
      </c>
      <c r="BL286" s="17" t="s">
        <v>139</v>
      </c>
      <c r="BM286" s="160" t="s">
        <v>423</v>
      </c>
    </row>
    <row r="287" spans="1:65" s="2" customFormat="1" ht="28.8">
      <c r="A287" s="32"/>
      <c r="B287" s="33"/>
      <c r="C287" s="32"/>
      <c r="D287" s="162" t="s">
        <v>141</v>
      </c>
      <c r="E287" s="32"/>
      <c r="F287" s="163" t="s">
        <v>424</v>
      </c>
      <c r="G287" s="32"/>
      <c r="H287" s="32"/>
      <c r="I287" s="164"/>
      <c r="J287" s="32"/>
      <c r="K287" s="32"/>
      <c r="L287" s="33"/>
      <c r="M287" s="165"/>
      <c r="N287" s="166"/>
      <c r="O287" s="58"/>
      <c r="P287" s="58"/>
      <c r="Q287" s="58"/>
      <c r="R287" s="58"/>
      <c r="S287" s="58"/>
      <c r="T287" s="59"/>
      <c r="U287" s="32"/>
      <c r="V287" s="32"/>
      <c r="W287" s="32"/>
      <c r="X287" s="32"/>
      <c r="Y287" s="32"/>
      <c r="Z287" s="32"/>
      <c r="AA287" s="32"/>
      <c r="AB287" s="32"/>
      <c r="AC287" s="32"/>
      <c r="AD287" s="32"/>
      <c r="AE287" s="32"/>
      <c r="AT287" s="17" t="s">
        <v>141</v>
      </c>
      <c r="AU287" s="17" t="s">
        <v>87</v>
      </c>
    </row>
    <row r="288" spans="1:65" s="13" customFormat="1">
      <c r="B288" s="167"/>
      <c r="D288" s="162" t="s">
        <v>152</v>
      </c>
      <c r="E288" s="168" t="s">
        <v>1</v>
      </c>
      <c r="F288" s="169" t="s">
        <v>425</v>
      </c>
      <c r="H288" s="170">
        <v>22</v>
      </c>
      <c r="I288" s="171"/>
      <c r="L288" s="167"/>
      <c r="M288" s="172"/>
      <c r="N288" s="173"/>
      <c r="O288" s="173"/>
      <c r="P288" s="173"/>
      <c r="Q288" s="173"/>
      <c r="R288" s="173"/>
      <c r="S288" s="173"/>
      <c r="T288" s="174"/>
      <c r="AT288" s="168" t="s">
        <v>152</v>
      </c>
      <c r="AU288" s="168" t="s">
        <v>87</v>
      </c>
      <c r="AV288" s="13" t="s">
        <v>87</v>
      </c>
      <c r="AW288" s="13" t="s">
        <v>34</v>
      </c>
      <c r="AX288" s="13" t="s">
        <v>85</v>
      </c>
      <c r="AY288" s="168" t="s">
        <v>131</v>
      </c>
    </row>
    <row r="289" spans="1:65" s="2" customFormat="1" ht="16.5" customHeight="1">
      <c r="A289" s="32"/>
      <c r="B289" s="148"/>
      <c r="C289" s="184" t="s">
        <v>426</v>
      </c>
      <c r="D289" s="184" t="s">
        <v>427</v>
      </c>
      <c r="E289" s="185" t="s">
        <v>428</v>
      </c>
      <c r="F289" s="186" t="s">
        <v>429</v>
      </c>
      <c r="G289" s="187" t="s">
        <v>149</v>
      </c>
      <c r="H289" s="188">
        <v>707.43799999999999</v>
      </c>
      <c r="I289" s="189"/>
      <c r="J289" s="190">
        <f>ROUND(I289*H289,2)</f>
        <v>0</v>
      </c>
      <c r="K289" s="186" t="s">
        <v>138</v>
      </c>
      <c r="L289" s="191"/>
      <c r="M289" s="192" t="s">
        <v>1</v>
      </c>
      <c r="N289" s="193" t="s">
        <v>42</v>
      </c>
      <c r="O289" s="58"/>
      <c r="P289" s="158">
        <f>O289*H289</f>
        <v>0</v>
      </c>
      <c r="Q289" s="158">
        <v>1</v>
      </c>
      <c r="R289" s="158">
        <f>Q289*H289</f>
        <v>707.43799999999999</v>
      </c>
      <c r="S289" s="158">
        <v>0</v>
      </c>
      <c r="T289" s="159">
        <f>S289*H289</f>
        <v>0</v>
      </c>
      <c r="U289" s="32"/>
      <c r="V289" s="32"/>
      <c r="W289" s="32"/>
      <c r="X289" s="32"/>
      <c r="Y289" s="32"/>
      <c r="Z289" s="32"/>
      <c r="AA289" s="32"/>
      <c r="AB289" s="32"/>
      <c r="AC289" s="32"/>
      <c r="AD289" s="32"/>
      <c r="AE289" s="32"/>
      <c r="AR289" s="160" t="s">
        <v>430</v>
      </c>
      <c r="AT289" s="160" t="s">
        <v>427</v>
      </c>
      <c r="AU289" s="160" t="s">
        <v>87</v>
      </c>
      <c r="AY289" s="17" t="s">
        <v>131</v>
      </c>
      <c r="BE289" s="161">
        <f>IF(N289="základní",J289,0)</f>
        <v>0</v>
      </c>
      <c r="BF289" s="161">
        <f>IF(N289="snížená",J289,0)</f>
        <v>0</v>
      </c>
      <c r="BG289" s="161">
        <f>IF(N289="zákl. přenesená",J289,0)</f>
        <v>0</v>
      </c>
      <c r="BH289" s="161">
        <f>IF(N289="sníž. přenesená",J289,0)</f>
        <v>0</v>
      </c>
      <c r="BI289" s="161">
        <f>IF(N289="nulová",J289,0)</f>
        <v>0</v>
      </c>
      <c r="BJ289" s="17" t="s">
        <v>85</v>
      </c>
      <c r="BK289" s="161">
        <f>ROUND(I289*H289,2)</f>
        <v>0</v>
      </c>
      <c r="BL289" s="17" t="s">
        <v>430</v>
      </c>
      <c r="BM289" s="160" t="s">
        <v>431</v>
      </c>
    </row>
    <row r="290" spans="1:65" s="2" customFormat="1">
      <c r="A290" s="32"/>
      <c r="B290" s="33"/>
      <c r="C290" s="32"/>
      <c r="D290" s="162" t="s">
        <v>141</v>
      </c>
      <c r="E290" s="32"/>
      <c r="F290" s="163" t="s">
        <v>429</v>
      </c>
      <c r="G290" s="32"/>
      <c r="H290" s="32"/>
      <c r="I290" s="164"/>
      <c r="J290" s="32"/>
      <c r="K290" s="32"/>
      <c r="L290" s="33"/>
      <c r="M290" s="165"/>
      <c r="N290" s="166"/>
      <c r="O290" s="58"/>
      <c r="P290" s="58"/>
      <c r="Q290" s="58"/>
      <c r="R290" s="58"/>
      <c r="S290" s="58"/>
      <c r="T290" s="59"/>
      <c r="U290" s="32"/>
      <c r="V290" s="32"/>
      <c r="W290" s="32"/>
      <c r="X290" s="32"/>
      <c r="Y290" s="32"/>
      <c r="Z290" s="32"/>
      <c r="AA290" s="32"/>
      <c r="AB290" s="32"/>
      <c r="AC290" s="32"/>
      <c r="AD290" s="32"/>
      <c r="AE290" s="32"/>
      <c r="AT290" s="17" t="s">
        <v>141</v>
      </c>
      <c r="AU290" s="17" t="s">
        <v>87</v>
      </c>
    </row>
    <row r="291" spans="1:65" s="13" customFormat="1">
      <c r="B291" s="167"/>
      <c r="D291" s="162" t="s">
        <v>152</v>
      </c>
      <c r="E291" s="168" t="s">
        <v>1</v>
      </c>
      <c r="F291" s="169" t="s">
        <v>432</v>
      </c>
      <c r="H291" s="170">
        <v>707.43799999999999</v>
      </c>
      <c r="I291" s="171"/>
      <c r="L291" s="167"/>
      <c r="M291" s="172"/>
      <c r="N291" s="173"/>
      <c r="O291" s="173"/>
      <c r="P291" s="173"/>
      <c r="Q291" s="173"/>
      <c r="R291" s="173"/>
      <c r="S291" s="173"/>
      <c r="T291" s="174"/>
      <c r="AT291" s="168" t="s">
        <v>152</v>
      </c>
      <c r="AU291" s="168" t="s">
        <v>87</v>
      </c>
      <c r="AV291" s="13" t="s">
        <v>87</v>
      </c>
      <c r="AW291" s="13" t="s">
        <v>34</v>
      </c>
      <c r="AX291" s="13" t="s">
        <v>85</v>
      </c>
      <c r="AY291" s="168" t="s">
        <v>131</v>
      </c>
    </row>
    <row r="292" spans="1:65" s="2" customFormat="1" ht="16.5" customHeight="1">
      <c r="A292" s="32"/>
      <c r="B292" s="148"/>
      <c r="C292" s="184" t="s">
        <v>433</v>
      </c>
      <c r="D292" s="184" t="s">
        <v>427</v>
      </c>
      <c r="E292" s="185" t="s">
        <v>434</v>
      </c>
      <c r="F292" s="186" t="s">
        <v>435</v>
      </c>
      <c r="G292" s="187" t="s">
        <v>149</v>
      </c>
      <c r="H292" s="188">
        <v>32.256</v>
      </c>
      <c r="I292" s="189"/>
      <c r="J292" s="190">
        <f>ROUND(I292*H292,2)</f>
        <v>0</v>
      </c>
      <c r="K292" s="186" t="s">
        <v>138</v>
      </c>
      <c r="L292" s="191"/>
      <c r="M292" s="192" t="s">
        <v>1</v>
      </c>
      <c r="N292" s="193" t="s">
        <v>42</v>
      </c>
      <c r="O292" s="58"/>
      <c r="P292" s="158">
        <f>O292*H292</f>
        <v>0</v>
      </c>
      <c r="Q292" s="158">
        <v>1</v>
      </c>
      <c r="R292" s="158">
        <f>Q292*H292</f>
        <v>32.256</v>
      </c>
      <c r="S292" s="158">
        <v>0</v>
      </c>
      <c r="T292" s="159">
        <f>S292*H292</f>
        <v>0</v>
      </c>
      <c r="U292" s="32"/>
      <c r="V292" s="32"/>
      <c r="W292" s="32"/>
      <c r="X292" s="32"/>
      <c r="Y292" s="32"/>
      <c r="Z292" s="32"/>
      <c r="AA292" s="32"/>
      <c r="AB292" s="32"/>
      <c r="AC292" s="32"/>
      <c r="AD292" s="32"/>
      <c r="AE292" s="32"/>
      <c r="AR292" s="160" t="s">
        <v>430</v>
      </c>
      <c r="AT292" s="160" t="s">
        <v>427</v>
      </c>
      <c r="AU292" s="160" t="s">
        <v>87</v>
      </c>
      <c r="AY292" s="17" t="s">
        <v>131</v>
      </c>
      <c r="BE292" s="161">
        <f>IF(N292="základní",J292,0)</f>
        <v>0</v>
      </c>
      <c r="BF292" s="161">
        <f>IF(N292="snížená",J292,0)</f>
        <v>0</v>
      </c>
      <c r="BG292" s="161">
        <f>IF(N292="zákl. přenesená",J292,0)</f>
        <v>0</v>
      </c>
      <c r="BH292" s="161">
        <f>IF(N292="sníž. přenesená",J292,0)</f>
        <v>0</v>
      </c>
      <c r="BI292" s="161">
        <f>IF(N292="nulová",J292,0)</f>
        <v>0</v>
      </c>
      <c r="BJ292" s="17" t="s">
        <v>85</v>
      </c>
      <c r="BK292" s="161">
        <f>ROUND(I292*H292,2)</f>
        <v>0</v>
      </c>
      <c r="BL292" s="17" t="s">
        <v>430</v>
      </c>
      <c r="BM292" s="160" t="s">
        <v>436</v>
      </c>
    </row>
    <row r="293" spans="1:65" s="2" customFormat="1">
      <c r="A293" s="32"/>
      <c r="B293" s="33"/>
      <c r="C293" s="32"/>
      <c r="D293" s="162" t="s">
        <v>141</v>
      </c>
      <c r="E293" s="32"/>
      <c r="F293" s="163" t="s">
        <v>435</v>
      </c>
      <c r="G293" s="32"/>
      <c r="H293" s="32"/>
      <c r="I293" s="164"/>
      <c r="J293" s="32"/>
      <c r="K293" s="32"/>
      <c r="L293" s="33"/>
      <c r="M293" s="165"/>
      <c r="N293" s="166"/>
      <c r="O293" s="58"/>
      <c r="P293" s="58"/>
      <c r="Q293" s="58"/>
      <c r="R293" s="58"/>
      <c r="S293" s="58"/>
      <c r="T293" s="59"/>
      <c r="U293" s="32"/>
      <c r="V293" s="32"/>
      <c r="W293" s="32"/>
      <c r="X293" s="32"/>
      <c r="Y293" s="32"/>
      <c r="Z293" s="32"/>
      <c r="AA293" s="32"/>
      <c r="AB293" s="32"/>
      <c r="AC293" s="32"/>
      <c r="AD293" s="32"/>
      <c r="AE293" s="32"/>
      <c r="AT293" s="17" t="s">
        <v>141</v>
      </c>
      <c r="AU293" s="17" t="s">
        <v>87</v>
      </c>
    </row>
    <row r="294" spans="1:65" s="13" customFormat="1">
      <c r="B294" s="167"/>
      <c r="D294" s="162" t="s">
        <v>152</v>
      </c>
      <c r="E294" s="168" t="s">
        <v>1</v>
      </c>
      <c r="F294" s="169" t="s">
        <v>437</v>
      </c>
      <c r="H294" s="170">
        <v>32.256</v>
      </c>
      <c r="I294" s="171"/>
      <c r="L294" s="167"/>
      <c r="M294" s="172"/>
      <c r="N294" s="173"/>
      <c r="O294" s="173"/>
      <c r="P294" s="173"/>
      <c r="Q294" s="173"/>
      <c r="R294" s="173"/>
      <c r="S294" s="173"/>
      <c r="T294" s="174"/>
      <c r="AT294" s="168" t="s">
        <v>152</v>
      </c>
      <c r="AU294" s="168" t="s">
        <v>87</v>
      </c>
      <c r="AV294" s="13" t="s">
        <v>87</v>
      </c>
      <c r="AW294" s="13" t="s">
        <v>34</v>
      </c>
      <c r="AX294" s="13" t="s">
        <v>85</v>
      </c>
      <c r="AY294" s="168" t="s">
        <v>131</v>
      </c>
    </row>
    <row r="295" spans="1:65" s="2" customFormat="1" ht="16.5" customHeight="1">
      <c r="A295" s="32"/>
      <c r="B295" s="148"/>
      <c r="C295" s="184" t="s">
        <v>438</v>
      </c>
      <c r="D295" s="184" t="s">
        <v>427</v>
      </c>
      <c r="E295" s="185" t="s">
        <v>439</v>
      </c>
      <c r="F295" s="186" t="s">
        <v>440</v>
      </c>
      <c r="G295" s="187" t="s">
        <v>149</v>
      </c>
      <c r="H295" s="188">
        <v>324.577</v>
      </c>
      <c r="I295" s="189"/>
      <c r="J295" s="190">
        <f>ROUND(I295*H295,2)</f>
        <v>0</v>
      </c>
      <c r="K295" s="186" t="s">
        <v>138</v>
      </c>
      <c r="L295" s="191"/>
      <c r="M295" s="192" t="s">
        <v>1</v>
      </c>
      <c r="N295" s="193" t="s">
        <v>42</v>
      </c>
      <c r="O295" s="58"/>
      <c r="P295" s="158">
        <f>O295*H295</f>
        <v>0</v>
      </c>
      <c r="Q295" s="158">
        <v>1</v>
      </c>
      <c r="R295" s="158">
        <f>Q295*H295</f>
        <v>324.577</v>
      </c>
      <c r="S295" s="158">
        <v>0</v>
      </c>
      <c r="T295" s="159">
        <f>S295*H295</f>
        <v>0</v>
      </c>
      <c r="U295" s="32"/>
      <c r="V295" s="32"/>
      <c r="W295" s="32"/>
      <c r="X295" s="32"/>
      <c r="Y295" s="32"/>
      <c r="Z295" s="32"/>
      <c r="AA295" s="32"/>
      <c r="AB295" s="32"/>
      <c r="AC295" s="32"/>
      <c r="AD295" s="32"/>
      <c r="AE295" s="32"/>
      <c r="AR295" s="160" t="s">
        <v>430</v>
      </c>
      <c r="AT295" s="160" t="s">
        <v>427</v>
      </c>
      <c r="AU295" s="160" t="s">
        <v>87</v>
      </c>
      <c r="AY295" s="17" t="s">
        <v>131</v>
      </c>
      <c r="BE295" s="161">
        <f>IF(N295="základní",J295,0)</f>
        <v>0</v>
      </c>
      <c r="BF295" s="161">
        <f>IF(N295="snížená",J295,0)</f>
        <v>0</v>
      </c>
      <c r="BG295" s="161">
        <f>IF(N295="zákl. přenesená",J295,0)</f>
        <v>0</v>
      </c>
      <c r="BH295" s="161">
        <f>IF(N295="sníž. přenesená",J295,0)</f>
        <v>0</v>
      </c>
      <c r="BI295" s="161">
        <f>IF(N295="nulová",J295,0)</f>
        <v>0</v>
      </c>
      <c r="BJ295" s="17" t="s">
        <v>85</v>
      </c>
      <c r="BK295" s="161">
        <f>ROUND(I295*H295,2)</f>
        <v>0</v>
      </c>
      <c r="BL295" s="17" t="s">
        <v>430</v>
      </c>
      <c r="BM295" s="160" t="s">
        <v>441</v>
      </c>
    </row>
    <row r="296" spans="1:65" s="2" customFormat="1">
      <c r="A296" s="32"/>
      <c r="B296" s="33"/>
      <c r="C296" s="32"/>
      <c r="D296" s="162" t="s">
        <v>141</v>
      </c>
      <c r="E296" s="32"/>
      <c r="F296" s="163" t="s">
        <v>440</v>
      </c>
      <c r="G296" s="32"/>
      <c r="H296" s="32"/>
      <c r="I296" s="164"/>
      <c r="J296" s="32"/>
      <c r="K296" s="32"/>
      <c r="L296" s="33"/>
      <c r="M296" s="165"/>
      <c r="N296" s="166"/>
      <c r="O296" s="58"/>
      <c r="P296" s="58"/>
      <c r="Q296" s="58"/>
      <c r="R296" s="58"/>
      <c r="S296" s="58"/>
      <c r="T296" s="59"/>
      <c r="U296" s="32"/>
      <c r="V296" s="32"/>
      <c r="W296" s="32"/>
      <c r="X296" s="32"/>
      <c r="Y296" s="32"/>
      <c r="Z296" s="32"/>
      <c r="AA296" s="32"/>
      <c r="AB296" s="32"/>
      <c r="AC296" s="32"/>
      <c r="AD296" s="32"/>
      <c r="AE296" s="32"/>
      <c r="AT296" s="17" t="s">
        <v>141</v>
      </c>
      <c r="AU296" s="17" t="s">
        <v>87</v>
      </c>
    </row>
    <row r="297" spans="1:65" s="13" customFormat="1">
      <c r="B297" s="167"/>
      <c r="D297" s="162" t="s">
        <v>152</v>
      </c>
      <c r="E297" s="168" t="s">
        <v>1</v>
      </c>
      <c r="F297" s="169" t="s">
        <v>442</v>
      </c>
      <c r="H297" s="170">
        <v>324.577</v>
      </c>
      <c r="I297" s="171"/>
      <c r="L297" s="167"/>
      <c r="M297" s="172"/>
      <c r="N297" s="173"/>
      <c r="O297" s="173"/>
      <c r="P297" s="173"/>
      <c r="Q297" s="173"/>
      <c r="R297" s="173"/>
      <c r="S297" s="173"/>
      <c r="T297" s="174"/>
      <c r="AT297" s="168" t="s">
        <v>152</v>
      </c>
      <c r="AU297" s="168" t="s">
        <v>87</v>
      </c>
      <c r="AV297" s="13" t="s">
        <v>87</v>
      </c>
      <c r="AW297" s="13" t="s">
        <v>34</v>
      </c>
      <c r="AX297" s="13" t="s">
        <v>85</v>
      </c>
      <c r="AY297" s="168" t="s">
        <v>131</v>
      </c>
    </row>
    <row r="298" spans="1:65" s="2" customFormat="1" ht="16.5" customHeight="1">
      <c r="A298" s="32"/>
      <c r="B298" s="148"/>
      <c r="C298" s="184" t="s">
        <v>443</v>
      </c>
      <c r="D298" s="184" t="s">
        <v>427</v>
      </c>
      <c r="E298" s="185" t="s">
        <v>444</v>
      </c>
      <c r="F298" s="186" t="s">
        <v>445</v>
      </c>
      <c r="G298" s="187" t="s">
        <v>149</v>
      </c>
      <c r="H298" s="188">
        <v>811.44200000000001</v>
      </c>
      <c r="I298" s="189"/>
      <c r="J298" s="190">
        <f>ROUND(I298*H298,2)</f>
        <v>0</v>
      </c>
      <c r="K298" s="186" t="s">
        <v>138</v>
      </c>
      <c r="L298" s="191"/>
      <c r="M298" s="192" t="s">
        <v>1</v>
      </c>
      <c r="N298" s="193" t="s">
        <v>42</v>
      </c>
      <c r="O298" s="58"/>
      <c r="P298" s="158">
        <f>O298*H298</f>
        <v>0</v>
      </c>
      <c r="Q298" s="158">
        <v>1</v>
      </c>
      <c r="R298" s="158">
        <f>Q298*H298</f>
        <v>811.44200000000001</v>
      </c>
      <c r="S298" s="158">
        <v>0</v>
      </c>
      <c r="T298" s="159">
        <f>S298*H298</f>
        <v>0</v>
      </c>
      <c r="U298" s="32"/>
      <c r="V298" s="32"/>
      <c r="W298" s="32"/>
      <c r="X298" s="32"/>
      <c r="Y298" s="32"/>
      <c r="Z298" s="32"/>
      <c r="AA298" s="32"/>
      <c r="AB298" s="32"/>
      <c r="AC298" s="32"/>
      <c r="AD298" s="32"/>
      <c r="AE298" s="32"/>
      <c r="AR298" s="160" t="s">
        <v>430</v>
      </c>
      <c r="AT298" s="160" t="s">
        <v>427</v>
      </c>
      <c r="AU298" s="160" t="s">
        <v>87</v>
      </c>
      <c r="AY298" s="17" t="s">
        <v>131</v>
      </c>
      <c r="BE298" s="161">
        <f>IF(N298="základní",J298,0)</f>
        <v>0</v>
      </c>
      <c r="BF298" s="161">
        <f>IF(N298="snížená",J298,0)</f>
        <v>0</v>
      </c>
      <c r="BG298" s="161">
        <f>IF(N298="zákl. přenesená",J298,0)</f>
        <v>0</v>
      </c>
      <c r="BH298" s="161">
        <f>IF(N298="sníž. přenesená",J298,0)</f>
        <v>0</v>
      </c>
      <c r="BI298" s="161">
        <f>IF(N298="nulová",J298,0)</f>
        <v>0</v>
      </c>
      <c r="BJ298" s="17" t="s">
        <v>85</v>
      </c>
      <c r="BK298" s="161">
        <f>ROUND(I298*H298,2)</f>
        <v>0</v>
      </c>
      <c r="BL298" s="17" t="s">
        <v>430</v>
      </c>
      <c r="BM298" s="160" t="s">
        <v>446</v>
      </c>
    </row>
    <row r="299" spans="1:65" s="2" customFormat="1">
      <c r="A299" s="32"/>
      <c r="B299" s="33"/>
      <c r="C299" s="32"/>
      <c r="D299" s="162" t="s">
        <v>141</v>
      </c>
      <c r="E299" s="32"/>
      <c r="F299" s="163" t="s">
        <v>445</v>
      </c>
      <c r="G299" s="32"/>
      <c r="H299" s="32"/>
      <c r="I299" s="164"/>
      <c r="J299" s="32"/>
      <c r="K299" s="32"/>
      <c r="L299" s="33"/>
      <c r="M299" s="165"/>
      <c r="N299" s="166"/>
      <c r="O299" s="58"/>
      <c r="P299" s="58"/>
      <c r="Q299" s="58"/>
      <c r="R299" s="58"/>
      <c r="S299" s="58"/>
      <c r="T299" s="59"/>
      <c r="U299" s="32"/>
      <c r="V299" s="32"/>
      <c r="W299" s="32"/>
      <c r="X299" s="32"/>
      <c r="Y299" s="32"/>
      <c r="Z299" s="32"/>
      <c r="AA299" s="32"/>
      <c r="AB299" s="32"/>
      <c r="AC299" s="32"/>
      <c r="AD299" s="32"/>
      <c r="AE299" s="32"/>
      <c r="AT299" s="17" t="s">
        <v>141</v>
      </c>
      <c r="AU299" s="17" t="s">
        <v>87</v>
      </c>
    </row>
    <row r="300" spans="1:65" s="13" customFormat="1">
      <c r="B300" s="167"/>
      <c r="D300" s="162" t="s">
        <v>152</v>
      </c>
      <c r="E300" s="168" t="s">
        <v>1</v>
      </c>
      <c r="F300" s="169" t="s">
        <v>447</v>
      </c>
      <c r="H300" s="170">
        <v>811.44200000000001</v>
      </c>
      <c r="I300" s="171"/>
      <c r="L300" s="167"/>
      <c r="M300" s="172"/>
      <c r="N300" s="173"/>
      <c r="O300" s="173"/>
      <c r="P300" s="173"/>
      <c r="Q300" s="173"/>
      <c r="R300" s="173"/>
      <c r="S300" s="173"/>
      <c r="T300" s="174"/>
      <c r="AT300" s="168" t="s">
        <v>152</v>
      </c>
      <c r="AU300" s="168" t="s">
        <v>87</v>
      </c>
      <c r="AV300" s="13" t="s">
        <v>87</v>
      </c>
      <c r="AW300" s="13" t="s">
        <v>34</v>
      </c>
      <c r="AX300" s="13" t="s">
        <v>85</v>
      </c>
      <c r="AY300" s="168" t="s">
        <v>131</v>
      </c>
    </row>
    <row r="301" spans="1:65" s="2" customFormat="1" ht="16.5" customHeight="1">
      <c r="A301" s="32"/>
      <c r="B301" s="148"/>
      <c r="C301" s="184" t="s">
        <v>448</v>
      </c>
      <c r="D301" s="184" t="s">
        <v>427</v>
      </c>
      <c r="E301" s="185" t="s">
        <v>449</v>
      </c>
      <c r="F301" s="186" t="s">
        <v>450</v>
      </c>
      <c r="G301" s="187" t="s">
        <v>183</v>
      </c>
      <c r="H301" s="188">
        <v>839.52599999999995</v>
      </c>
      <c r="I301" s="189"/>
      <c r="J301" s="190">
        <f>ROUND(I301*H301,2)</f>
        <v>0</v>
      </c>
      <c r="K301" s="186" t="s">
        <v>138</v>
      </c>
      <c r="L301" s="191"/>
      <c r="M301" s="192" t="s">
        <v>1</v>
      </c>
      <c r="N301" s="193" t="s">
        <v>42</v>
      </c>
      <c r="O301" s="58"/>
      <c r="P301" s="158">
        <f>O301*H301</f>
        <v>0</v>
      </c>
      <c r="Q301" s="158">
        <v>5.0000000000000001E-4</v>
      </c>
      <c r="R301" s="158">
        <f>Q301*H301</f>
        <v>0.419763</v>
      </c>
      <c r="S301" s="158">
        <v>0</v>
      </c>
      <c r="T301" s="159">
        <f>S301*H301</f>
        <v>0</v>
      </c>
      <c r="U301" s="32"/>
      <c r="V301" s="32"/>
      <c r="W301" s="32"/>
      <c r="X301" s="32"/>
      <c r="Y301" s="32"/>
      <c r="Z301" s="32"/>
      <c r="AA301" s="32"/>
      <c r="AB301" s="32"/>
      <c r="AC301" s="32"/>
      <c r="AD301" s="32"/>
      <c r="AE301" s="32"/>
      <c r="AR301" s="160" t="s">
        <v>430</v>
      </c>
      <c r="AT301" s="160" t="s">
        <v>427</v>
      </c>
      <c r="AU301" s="160" t="s">
        <v>87</v>
      </c>
      <c r="AY301" s="17" t="s">
        <v>131</v>
      </c>
      <c r="BE301" s="161">
        <f>IF(N301="základní",J301,0)</f>
        <v>0</v>
      </c>
      <c r="BF301" s="161">
        <f>IF(N301="snížená",J301,0)</f>
        <v>0</v>
      </c>
      <c r="BG301" s="161">
        <f>IF(N301="zákl. přenesená",J301,0)</f>
        <v>0</v>
      </c>
      <c r="BH301" s="161">
        <f>IF(N301="sníž. přenesená",J301,0)</f>
        <v>0</v>
      </c>
      <c r="BI301" s="161">
        <f>IF(N301="nulová",J301,0)</f>
        <v>0</v>
      </c>
      <c r="BJ301" s="17" t="s">
        <v>85</v>
      </c>
      <c r="BK301" s="161">
        <f>ROUND(I301*H301,2)</f>
        <v>0</v>
      </c>
      <c r="BL301" s="17" t="s">
        <v>430</v>
      </c>
      <c r="BM301" s="160" t="s">
        <v>451</v>
      </c>
    </row>
    <row r="302" spans="1:65" s="2" customFormat="1">
      <c r="A302" s="32"/>
      <c r="B302" s="33"/>
      <c r="C302" s="32"/>
      <c r="D302" s="162" t="s">
        <v>141</v>
      </c>
      <c r="E302" s="32"/>
      <c r="F302" s="163" t="s">
        <v>450</v>
      </c>
      <c r="G302" s="32"/>
      <c r="H302" s="32"/>
      <c r="I302" s="164"/>
      <c r="J302" s="32"/>
      <c r="K302" s="32"/>
      <c r="L302" s="33"/>
      <c r="M302" s="165"/>
      <c r="N302" s="166"/>
      <c r="O302" s="58"/>
      <c r="P302" s="58"/>
      <c r="Q302" s="58"/>
      <c r="R302" s="58"/>
      <c r="S302" s="58"/>
      <c r="T302" s="59"/>
      <c r="U302" s="32"/>
      <c r="V302" s="32"/>
      <c r="W302" s="32"/>
      <c r="X302" s="32"/>
      <c r="Y302" s="32"/>
      <c r="Z302" s="32"/>
      <c r="AA302" s="32"/>
      <c r="AB302" s="32"/>
      <c r="AC302" s="32"/>
      <c r="AD302" s="32"/>
      <c r="AE302" s="32"/>
      <c r="AT302" s="17" t="s">
        <v>141</v>
      </c>
      <c r="AU302" s="17" t="s">
        <v>87</v>
      </c>
    </row>
    <row r="303" spans="1:65" s="13" customFormat="1">
      <c r="B303" s="167"/>
      <c r="D303" s="162" t="s">
        <v>152</v>
      </c>
      <c r="E303" s="168" t="s">
        <v>1</v>
      </c>
      <c r="F303" s="169" t="s">
        <v>452</v>
      </c>
      <c r="H303" s="170">
        <v>618.18600000000004</v>
      </c>
      <c r="I303" s="171"/>
      <c r="L303" s="167"/>
      <c r="M303" s="172"/>
      <c r="N303" s="173"/>
      <c r="O303" s="173"/>
      <c r="P303" s="173"/>
      <c r="Q303" s="173"/>
      <c r="R303" s="173"/>
      <c r="S303" s="173"/>
      <c r="T303" s="174"/>
      <c r="AT303" s="168" t="s">
        <v>152</v>
      </c>
      <c r="AU303" s="168" t="s">
        <v>87</v>
      </c>
      <c r="AV303" s="13" t="s">
        <v>87</v>
      </c>
      <c r="AW303" s="13" t="s">
        <v>34</v>
      </c>
      <c r="AX303" s="13" t="s">
        <v>77</v>
      </c>
      <c r="AY303" s="168" t="s">
        <v>131</v>
      </c>
    </row>
    <row r="304" spans="1:65" s="13" customFormat="1">
      <c r="B304" s="167"/>
      <c r="D304" s="162" t="s">
        <v>152</v>
      </c>
      <c r="E304" s="168" t="s">
        <v>1</v>
      </c>
      <c r="F304" s="169" t="s">
        <v>453</v>
      </c>
      <c r="H304" s="170">
        <v>221.34</v>
      </c>
      <c r="I304" s="171"/>
      <c r="L304" s="167"/>
      <c r="M304" s="172"/>
      <c r="N304" s="173"/>
      <c r="O304" s="173"/>
      <c r="P304" s="173"/>
      <c r="Q304" s="173"/>
      <c r="R304" s="173"/>
      <c r="S304" s="173"/>
      <c r="T304" s="174"/>
      <c r="AT304" s="168" t="s">
        <v>152</v>
      </c>
      <c r="AU304" s="168" t="s">
        <v>87</v>
      </c>
      <c r="AV304" s="13" t="s">
        <v>87</v>
      </c>
      <c r="AW304" s="13" t="s">
        <v>34</v>
      </c>
      <c r="AX304" s="13" t="s">
        <v>77</v>
      </c>
      <c r="AY304" s="168" t="s">
        <v>131</v>
      </c>
    </row>
    <row r="305" spans="1:65" s="14" customFormat="1">
      <c r="B305" s="175"/>
      <c r="D305" s="162" t="s">
        <v>152</v>
      </c>
      <c r="E305" s="176" t="s">
        <v>1</v>
      </c>
      <c r="F305" s="177" t="s">
        <v>179</v>
      </c>
      <c r="H305" s="178">
        <v>839.52599999999995</v>
      </c>
      <c r="I305" s="179"/>
      <c r="L305" s="175"/>
      <c r="M305" s="180"/>
      <c r="N305" s="181"/>
      <c r="O305" s="181"/>
      <c r="P305" s="181"/>
      <c r="Q305" s="181"/>
      <c r="R305" s="181"/>
      <c r="S305" s="181"/>
      <c r="T305" s="182"/>
      <c r="AT305" s="176" t="s">
        <v>152</v>
      </c>
      <c r="AU305" s="176" t="s">
        <v>87</v>
      </c>
      <c r="AV305" s="14" t="s">
        <v>139</v>
      </c>
      <c r="AW305" s="14" t="s">
        <v>34</v>
      </c>
      <c r="AX305" s="14" t="s">
        <v>85</v>
      </c>
      <c r="AY305" s="176" t="s">
        <v>131</v>
      </c>
    </row>
    <row r="306" spans="1:65" s="2" customFormat="1" ht="16.5" customHeight="1">
      <c r="A306" s="32"/>
      <c r="B306" s="148"/>
      <c r="C306" s="184" t="s">
        <v>454</v>
      </c>
      <c r="D306" s="184" t="s">
        <v>427</v>
      </c>
      <c r="E306" s="185" t="s">
        <v>455</v>
      </c>
      <c r="F306" s="186" t="s">
        <v>456</v>
      </c>
      <c r="G306" s="187" t="s">
        <v>183</v>
      </c>
      <c r="H306" s="188">
        <v>839.52599999999995</v>
      </c>
      <c r="I306" s="189"/>
      <c r="J306" s="190">
        <f>ROUND(I306*H306,2)</f>
        <v>0</v>
      </c>
      <c r="K306" s="186" t="s">
        <v>138</v>
      </c>
      <c r="L306" s="191"/>
      <c r="M306" s="192" t="s">
        <v>1</v>
      </c>
      <c r="N306" s="193" t="s">
        <v>42</v>
      </c>
      <c r="O306" s="58"/>
      <c r="P306" s="158">
        <f>O306*H306</f>
        <v>0</v>
      </c>
      <c r="Q306" s="158">
        <v>5.9999999999999995E-4</v>
      </c>
      <c r="R306" s="158">
        <f>Q306*H306</f>
        <v>0.50371559999999993</v>
      </c>
      <c r="S306" s="158">
        <v>0</v>
      </c>
      <c r="T306" s="159">
        <f>S306*H306</f>
        <v>0</v>
      </c>
      <c r="U306" s="32"/>
      <c r="V306" s="32"/>
      <c r="W306" s="32"/>
      <c r="X306" s="32"/>
      <c r="Y306" s="32"/>
      <c r="Z306" s="32"/>
      <c r="AA306" s="32"/>
      <c r="AB306" s="32"/>
      <c r="AC306" s="32"/>
      <c r="AD306" s="32"/>
      <c r="AE306" s="32"/>
      <c r="AR306" s="160" t="s">
        <v>430</v>
      </c>
      <c r="AT306" s="160" t="s">
        <v>427</v>
      </c>
      <c r="AU306" s="160" t="s">
        <v>87</v>
      </c>
      <c r="AY306" s="17" t="s">
        <v>131</v>
      </c>
      <c r="BE306" s="161">
        <f>IF(N306="základní",J306,0)</f>
        <v>0</v>
      </c>
      <c r="BF306" s="161">
        <f>IF(N306="snížená",J306,0)</f>
        <v>0</v>
      </c>
      <c r="BG306" s="161">
        <f>IF(N306="zákl. přenesená",J306,0)</f>
        <v>0</v>
      </c>
      <c r="BH306" s="161">
        <f>IF(N306="sníž. přenesená",J306,0)</f>
        <v>0</v>
      </c>
      <c r="BI306" s="161">
        <f>IF(N306="nulová",J306,0)</f>
        <v>0</v>
      </c>
      <c r="BJ306" s="17" t="s">
        <v>85</v>
      </c>
      <c r="BK306" s="161">
        <f>ROUND(I306*H306,2)</f>
        <v>0</v>
      </c>
      <c r="BL306" s="17" t="s">
        <v>430</v>
      </c>
      <c r="BM306" s="160" t="s">
        <v>457</v>
      </c>
    </row>
    <row r="307" spans="1:65" s="2" customFormat="1">
      <c r="A307" s="32"/>
      <c r="B307" s="33"/>
      <c r="C307" s="32"/>
      <c r="D307" s="162" t="s">
        <v>141</v>
      </c>
      <c r="E307" s="32"/>
      <c r="F307" s="163" t="s">
        <v>456</v>
      </c>
      <c r="G307" s="32"/>
      <c r="H307" s="32"/>
      <c r="I307" s="164"/>
      <c r="J307" s="32"/>
      <c r="K307" s="32"/>
      <c r="L307" s="33"/>
      <c r="M307" s="165"/>
      <c r="N307" s="166"/>
      <c r="O307" s="58"/>
      <c r="P307" s="58"/>
      <c r="Q307" s="58"/>
      <c r="R307" s="58"/>
      <c r="S307" s="58"/>
      <c r="T307" s="59"/>
      <c r="U307" s="32"/>
      <c r="V307" s="32"/>
      <c r="W307" s="32"/>
      <c r="X307" s="32"/>
      <c r="Y307" s="32"/>
      <c r="Z307" s="32"/>
      <c r="AA307" s="32"/>
      <c r="AB307" s="32"/>
      <c r="AC307" s="32"/>
      <c r="AD307" s="32"/>
      <c r="AE307" s="32"/>
      <c r="AT307" s="17" t="s">
        <v>141</v>
      </c>
      <c r="AU307" s="17" t="s">
        <v>87</v>
      </c>
    </row>
    <row r="308" spans="1:65" s="13" customFormat="1">
      <c r="B308" s="167"/>
      <c r="D308" s="162" t="s">
        <v>152</v>
      </c>
      <c r="E308" s="168" t="s">
        <v>1</v>
      </c>
      <c r="F308" s="169" t="s">
        <v>452</v>
      </c>
      <c r="H308" s="170">
        <v>618.18600000000004</v>
      </c>
      <c r="I308" s="171"/>
      <c r="L308" s="167"/>
      <c r="M308" s="172"/>
      <c r="N308" s="173"/>
      <c r="O308" s="173"/>
      <c r="P308" s="173"/>
      <c r="Q308" s="173"/>
      <c r="R308" s="173"/>
      <c r="S308" s="173"/>
      <c r="T308" s="174"/>
      <c r="AT308" s="168" t="s">
        <v>152</v>
      </c>
      <c r="AU308" s="168" t="s">
        <v>87</v>
      </c>
      <c r="AV308" s="13" t="s">
        <v>87</v>
      </c>
      <c r="AW308" s="13" t="s">
        <v>34</v>
      </c>
      <c r="AX308" s="13" t="s">
        <v>77</v>
      </c>
      <c r="AY308" s="168" t="s">
        <v>131</v>
      </c>
    </row>
    <row r="309" spans="1:65" s="13" customFormat="1">
      <c r="B309" s="167"/>
      <c r="D309" s="162" t="s">
        <v>152</v>
      </c>
      <c r="E309" s="168" t="s">
        <v>1</v>
      </c>
      <c r="F309" s="169" t="s">
        <v>453</v>
      </c>
      <c r="H309" s="170">
        <v>221.34</v>
      </c>
      <c r="I309" s="171"/>
      <c r="L309" s="167"/>
      <c r="M309" s="172"/>
      <c r="N309" s="173"/>
      <c r="O309" s="173"/>
      <c r="P309" s="173"/>
      <c r="Q309" s="173"/>
      <c r="R309" s="173"/>
      <c r="S309" s="173"/>
      <c r="T309" s="174"/>
      <c r="AT309" s="168" t="s">
        <v>152</v>
      </c>
      <c r="AU309" s="168" t="s">
        <v>87</v>
      </c>
      <c r="AV309" s="13" t="s">
        <v>87</v>
      </c>
      <c r="AW309" s="13" t="s">
        <v>34</v>
      </c>
      <c r="AX309" s="13" t="s">
        <v>77</v>
      </c>
      <c r="AY309" s="168" t="s">
        <v>131</v>
      </c>
    </row>
    <row r="310" spans="1:65" s="14" customFormat="1">
      <c r="B310" s="175"/>
      <c r="D310" s="162" t="s">
        <v>152</v>
      </c>
      <c r="E310" s="176" t="s">
        <v>1</v>
      </c>
      <c r="F310" s="177" t="s">
        <v>179</v>
      </c>
      <c r="H310" s="178">
        <v>839.52599999999995</v>
      </c>
      <c r="I310" s="179"/>
      <c r="L310" s="175"/>
      <c r="M310" s="180"/>
      <c r="N310" s="181"/>
      <c r="O310" s="181"/>
      <c r="P310" s="181"/>
      <c r="Q310" s="181"/>
      <c r="R310" s="181"/>
      <c r="S310" s="181"/>
      <c r="T310" s="182"/>
      <c r="AT310" s="176" t="s">
        <v>152</v>
      </c>
      <c r="AU310" s="176" t="s">
        <v>87</v>
      </c>
      <c r="AV310" s="14" t="s">
        <v>139</v>
      </c>
      <c r="AW310" s="14" t="s">
        <v>34</v>
      </c>
      <c r="AX310" s="14" t="s">
        <v>85</v>
      </c>
      <c r="AY310" s="176" t="s">
        <v>131</v>
      </c>
    </row>
    <row r="311" spans="1:65" s="2" customFormat="1" ht="16.5" customHeight="1">
      <c r="A311" s="32"/>
      <c r="B311" s="148"/>
      <c r="C311" s="184" t="s">
        <v>458</v>
      </c>
      <c r="D311" s="184" t="s">
        <v>427</v>
      </c>
      <c r="E311" s="185" t="s">
        <v>459</v>
      </c>
      <c r="F311" s="186" t="s">
        <v>460</v>
      </c>
      <c r="G311" s="187" t="s">
        <v>137</v>
      </c>
      <c r="H311" s="188">
        <v>1</v>
      </c>
      <c r="I311" s="189"/>
      <c r="J311" s="190">
        <f>ROUND(I311*H311,2)</f>
        <v>0</v>
      </c>
      <c r="K311" s="186" t="s">
        <v>138</v>
      </c>
      <c r="L311" s="191"/>
      <c r="M311" s="192" t="s">
        <v>1</v>
      </c>
      <c r="N311" s="193" t="s">
        <v>42</v>
      </c>
      <c r="O311" s="58"/>
      <c r="P311" s="158">
        <f>O311*H311</f>
        <v>0</v>
      </c>
      <c r="Q311" s="158">
        <v>63.764000000000003</v>
      </c>
      <c r="R311" s="158">
        <f>Q311*H311</f>
        <v>63.764000000000003</v>
      </c>
      <c r="S311" s="158">
        <v>0</v>
      </c>
      <c r="T311" s="159">
        <f>S311*H311</f>
        <v>0</v>
      </c>
      <c r="U311" s="32"/>
      <c r="V311" s="32"/>
      <c r="W311" s="32"/>
      <c r="X311" s="32"/>
      <c r="Y311" s="32"/>
      <c r="Z311" s="32"/>
      <c r="AA311" s="32"/>
      <c r="AB311" s="32"/>
      <c r="AC311" s="32"/>
      <c r="AD311" s="32"/>
      <c r="AE311" s="32"/>
      <c r="AR311" s="160" t="s">
        <v>430</v>
      </c>
      <c r="AT311" s="160" t="s">
        <v>427</v>
      </c>
      <c r="AU311" s="160" t="s">
        <v>87</v>
      </c>
      <c r="AY311" s="17" t="s">
        <v>131</v>
      </c>
      <c r="BE311" s="161">
        <f>IF(N311="základní",J311,0)</f>
        <v>0</v>
      </c>
      <c r="BF311" s="161">
        <f>IF(N311="snížená",J311,0)</f>
        <v>0</v>
      </c>
      <c r="BG311" s="161">
        <f>IF(N311="zákl. přenesená",J311,0)</f>
        <v>0</v>
      </c>
      <c r="BH311" s="161">
        <f>IF(N311="sníž. přenesená",J311,0)</f>
        <v>0</v>
      </c>
      <c r="BI311" s="161">
        <f>IF(N311="nulová",J311,0)</f>
        <v>0</v>
      </c>
      <c r="BJ311" s="17" t="s">
        <v>85</v>
      </c>
      <c r="BK311" s="161">
        <f>ROUND(I311*H311,2)</f>
        <v>0</v>
      </c>
      <c r="BL311" s="17" t="s">
        <v>430</v>
      </c>
      <c r="BM311" s="160" t="s">
        <v>461</v>
      </c>
    </row>
    <row r="312" spans="1:65" s="2" customFormat="1">
      <c r="A312" s="32"/>
      <c r="B312" s="33"/>
      <c r="C312" s="32"/>
      <c r="D312" s="162" t="s">
        <v>141</v>
      </c>
      <c r="E312" s="32"/>
      <c r="F312" s="163" t="s">
        <v>460</v>
      </c>
      <c r="G312" s="32"/>
      <c r="H312" s="32"/>
      <c r="I312" s="164"/>
      <c r="J312" s="32"/>
      <c r="K312" s="32"/>
      <c r="L312" s="33"/>
      <c r="M312" s="165"/>
      <c r="N312" s="166"/>
      <c r="O312" s="58"/>
      <c r="P312" s="58"/>
      <c r="Q312" s="58"/>
      <c r="R312" s="58"/>
      <c r="S312" s="58"/>
      <c r="T312" s="59"/>
      <c r="U312" s="32"/>
      <c r="V312" s="32"/>
      <c r="W312" s="32"/>
      <c r="X312" s="32"/>
      <c r="Y312" s="32"/>
      <c r="Z312" s="32"/>
      <c r="AA312" s="32"/>
      <c r="AB312" s="32"/>
      <c r="AC312" s="32"/>
      <c r="AD312" s="32"/>
      <c r="AE312" s="32"/>
      <c r="AT312" s="17" t="s">
        <v>141</v>
      </c>
      <c r="AU312" s="17" t="s">
        <v>87</v>
      </c>
    </row>
    <row r="313" spans="1:65" s="2" customFormat="1" ht="19.2">
      <c r="A313" s="32"/>
      <c r="B313" s="33"/>
      <c r="C313" s="32"/>
      <c r="D313" s="162" t="s">
        <v>186</v>
      </c>
      <c r="E313" s="32"/>
      <c r="F313" s="183" t="s">
        <v>462</v>
      </c>
      <c r="G313" s="32"/>
      <c r="H313" s="32"/>
      <c r="I313" s="164"/>
      <c r="J313" s="32"/>
      <c r="K313" s="32"/>
      <c r="L313" s="33"/>
      <c r="M313" s="165"/>
      <c r="N313" s="166"/>
      <c r="O313" s="58"/>
      <c r="P313" s="58"/>
      <c r="Q313" s="58"/>
      <c r="R313" s="58"/>
      <c r="S313" s="58"/>
      <c r="T313" s="59"/>
      <c r="U313" s="32"/>
      <c r="V313" s="32"/>
      <c r="W313" s="32"/>
      <c r="X313" s="32"/>
      <c r="Y313" s="32"/>
      <c r="Z313" s="32"/>
      <c r="AA313" s="32"/>
      <c r="AB313" s="32"/>
      <c r="AC313" s="32"/>
      <c r="AD313" s="32"/>
      <c r="AE313" s="32"/>
      <c r="AT313" s="17" t="s">
        <v>186</v>
      </c>
      <c r="AU313" s="17" t="s">
        <v>87</v>
      </c>
    </row>
    <row r="314" spans="1:65" s="2" customFormat="1" ht="16.5" customHeight="1">
      <c r="A314" s="32"/>
      <c r="B314" s="148"/>
      <c r="C314" s="184" t="s">
        <v>463</v>
      </c>
      <c r="D314" s="184" t="s">
        <v>427</v>
      </c>
      <c r="E314" s="185" t="s">
        <v>459</v>
      </c>
      <c r="F314" s="186" t="s">
        <v>460</v>
      </c>
      <c r="G314" s="187" t="s">
        <v>137</v>
      </c>
      <c r="H314" s="188">
        <v>1</v>
      </c>
      <c r="I314" s="189"/>
      <c r="J314" s="190">
        <f>ROUND(I314*H314,2)</f>
        <v>0</v>
      </c>
      <c r="K314" s="186" t="s">
        <v>138</v>
      </c>
      <c r="L314" s="191"/>
      <c r="M314" s="192" t="s">
        <v>1</v>
      </c>
      <c r="N314" s="193" t="s">
        <v>42</v>
      </c>
      <c r="O314" s="58"/>
      <c r="P314" s="158">
        <f>O314*H314</f>
        <v>0</v>
      </c>
      <c r="Q314" s="158">
        <v>63.764000000000003</v>
      </c>
      <c r="R314" s="158">
        <f>Q314*H314</f>
        <v>63.764000000000003</v>
      </c>
      <c r="S314" s="158">
        <v>0</v>
      </c>
      <c r="T314" s="159">
        <f>S314*H314</f>
        <v>0</v>
      </c>
      <c r="U314" s="32"/>
      <c r="V314" s="32"/>
      <c r="W314" s="32"/>
      <c r="X314" s="32"/>
      <c r="Y314" s="32"/>
      <c r="Z314" s="32"/>
      <c r="AA314" s="32"/>
      <c r="AB314" s="32"/>
      <c r="AC314" s="32"/>
      <c r="AD314" s="32"/>
      <c r="AE314" s="32"/>
      <c r="AR314" s="160" t="s">
        <v>430</v>
      </c>
      <c r="AT314" s="160" t="s">
        <v>427</v>
      </c>
      <c r="AU314" s="160" t="s">
        <v>87</v>
      </c>
      <c r="AY314" s="17" t="s">
        <v>131</v>
      </c>
      <c r="BE314" s="161">
        <f>IF(N314="základní",J314,0)</f>
        <v>0</v>
      </c>
      <c r="BF314" s="161">
        <f>IF(N314="snížená",J314,0)</f>
        <v>0</v>
      </c>
      <c r="BG314" s="161">
        <f>IF(N314="zákl. přenesená",J314,0)</f>
        <v>0</v>
      </c>
      <c r="BH314" s="161">
        <f>IF(N314="sníž. přenesená",J314,0)</f>
        <v>0</v>
      </c>
      <c r="BI314" s="161">
        <f>IF(N314="nulová",J314,0)</f>
        <v>0</v>
      </c>
      <c r="BJ314" s="17" t="s">
        <v>85</v>
      </c>
      <c r="BK314" s="161">
        <f>ROUND(I314*H314,2)</f>
        <v>0</v>
      </c>
      <c r="BL314" s="17" t="s">
        <v>430</v>
      </c>
      <c r="BM314" s="160" t="s">
        <v>464</v>
      </c>
    </row>
    <row r="315" spans="1:65" s="2" customFormat="1">
      <c r="A315" s="32"/>
      <c r="B315" s="33"/>
      <c r="C315" s="32"/>
      <c r="D315" s="162" t="s">
        <v>141</v>
      </c>
      <c r="E315" s="32"/>
      <c r="F315" s="163" t="s">
        <v>460</v>
      </c>
      <c r="G315" s="32"/>
      <c r="H315" s="32"/>
      <c r="I315" s="164"/>
      <c r="J315" s="32"/>
      <c r="K315" s="32"/>
      <c r="L315" s="33"/>
      <c r="M315" s="165"/>
      <c r="N315" s="166"/>
      <c r="O315" s="58"/>
      <c r="P315" s="58"/>
      <c r="Q315" s="58"/>
      <c r="R315" s="58"/>
      <c r="S315" s="58"/>
      <c r="T315" s="59"/>
      <c r="U315" s="32"/>
      <c r="V315" s="32"/>
      <c r="W315" s="32"/>
      <c r="X315" s="32"/>
      <c r="Y315" s="32"/>
      <c r="Z315" s="32"/>
      <c r="AA315" s="32"/>
      <c r="AB315" s="32"/>
      <c r="AC315" s="32"/>
      <c r="AD315" s="32"/>
      <c r="AE315" s="32"/>
      <c r="AT315" s="17" t="s">
        <v>141</v>
      </c>
      <c r="AU315" s="17" t="s">
        <v>87</v>
      </c>
    </row>
    <row r="316" spans="1:65" s="2" customFormat="1" ht="19.2">
      <c r="A316" s="32"/>
      <c r="B316" s="33"/>
      <c r="C316" s="32"/>
      <c r="D316" s="162" t="s">
        <v>186</v>
      </c>
      <c r="E316" s="32"/>
      <c r="F316" s="183" t="s">
        <v>465</v>
      </c>
      <c r="G316" s="32"/>
      <c r="H316" s="32"/>
      <c r="I316" s="164"/>
      <c r="J316" s="32"/>
      <c r="K316" s="32"/>
      <c r="L316" s="33"/>
      <c r="M316" s="165"/>
      <c r="N316" s="166"/>
      <c r="O316" s="58"/>
      <c r="P316" s="58"/>
      <c r="Q316" s="58"/>
      <c r="R316" s="58"/>
      <c r="S316" s="58"/>
      <c r="T316" s="59"/>
      <c r="U316" s="32"/>
      <c r="V316" s="32"/>
      <c r="W316" s="32"/>
      <c r="X316" s="32"/>
      <c r="Y316" s="32"/>
      <c r="Z316" s="32"/>
      <c r="AA316" s="32"/>
      <c r="AB316" s="32"/>
      <c r="AC316" s="32"/>
      <c r="AD316" s="32"/>
      <c r="AE316" s="32"/>
      <c r="AT316" s="17" t="s">
        <v>186</v>
      </c>
      <c r="AU316" s="17" t="s">
        <v>87</v>
      </c>
    </row>
    <row r="317" spans="1:65" s="2" customFormat="1" ht="16.5" customHeight="1">
      <c r="A317" s="32"/>
      <c r="B317" s="148"/>
      <c r="C317" s="184" t="s">
        <v>466</v>
      </c>
      <c r="D317" s="184" t="s">
        <v>427</v>
      </c>
      <c r="E317" s="185" t="s">
        <v>467</v>
      </c>
      <c r="F317" s="186" t="s">
        <v>468</v>
      </c>
      <c r="G317" s="187" t="s">
        <v>137</v>
      </c>
      <c r="H317" s="188">
        <v>1</v>
      </c>
      <c r="I317" s="189"/>
      <c r="J317" s="190">
        <f>ROUND(I317*H317,2)</f>
        <v>0</v>
      </c>
      <c r="K317" s="186" t="s">
        <v>138</v>
      </c>
      <c r="L317" s="191"/>
      <c r="M317" s="192" t="s">
        <v>1</v>
      </c>
      <c r="N317" s="193" t="s">
        <v>42</v>
      </c>
      <c r="O317" s="58"/>
      <c r="P317" s="158">
        <f>O317*H317</f>
        <v>0</v>
      </c>
      <c r="Q317" s="158">
        <v>39.200000000000003</v>
      </c>
      <c r="R317" s="158">
        <f>Q317*H317</f>
        <v>39.200000000000003</v>
      </c>
      <c r="S317" s="158">
        <v>0</v>
      </c>
      <c r="T317" s="159">
        <f>S317*H317</f>
        <v>0</v>
      </c>
      <c r="U317" s="32"/>
      <c r="V317" s="32"/>
      <c r="W317" s="32"/>
      <c r="X317" s="32"/>
      <c r="Y317" s="32"/>
      <c r="Z317" s="32"/>
      <c r="AA317" s="32"/>
      <c r="AB317" s="32"/>
      <c r="AC317" s="32"/>
      <c r="AD317" s="32"/>
      <c r="AE317" s="32"/>
      <c r="AR317" s="160" t="s">
        <v>430</v>
      </c>
      <c r="AT317" s="160" t="s">
        <v>427</v>
      </c>
      <c r="AU317" s="160" t="s">
        <v>87</v>
      </c>
      <c r="AY317" s="17" t="s">
        <v>131</v>
      </c>
      <c r="BE317" s="161">
        <f>IF(N317="základní",J317,0)</f>
        <v>0</v>
      </c>
      <c r="BF317" s="161">
        <f>IF(N317="snížená",J317,0)</f>
        <v>0</v>
      </c>
      <c r="BG317" s="161">
        <f>IF(N317="zákl. přenesená",J317,0)</f>
        <v>0</v>
      </c>
      <c r="BH317" s="161">
        <f>IF(N317="sníž. přenesená",J317,0)</f>
        <v>0</v>
      </c>
      <c r="BI317" s="161">
        <f>IF(N317="nulová",J317,0)</f>
        <v>0</v>
      </c>
      <c r="BJ317" s="17" t="s">
        <v>85</v>
      </c>
      <c r="BK317" s="161">
        <f>ROUND(I317*H317,2)</f>
        <v>0</v>
      </c>
      <c r="BL317" s="17" t="s">
        <v>430</v>
      </c>
      <c r="BM317" s="160" t="s">
        <v>469</v>
      </c>
    </row>
    <row r="318" spans="1:65" s="2" customFormat="1">
      <c r="A318" s="32"/>
      <c r="B318" s="33"/>
      <c r="C318" s="32"/>
      <c r="D318" s="162" t="s">
        <v>141</v>
      </c>
      <c r="E318" s="32"/>
      <c r="F318" s="163" t="s">
        <v>468</v>
      </c>
      <c r="G318" s="32"/>
      <c r="H318" s="32"/>
      <c r="I318" s="164"/>
      <c r="J318" s="32"/>
      <c r="K318" s="32"/>
      <c r="L318" s="33"/>
      <c r="M318" s="165"/>
      <c r="N318" s="166"/>
      <c r="O318" s="58"/>
      <c r="P318" s="58"/>
      <c r="Q318" s="58"/>
      <c r="R318" s="58"/>
      <c r="S318" s="58"/>
      <c r="T318" s="59"/>
      <c r="U318" s="32"/>
      <c r="V318" s="32"/>
      <c r="W318" s="32"/>
      <c r="X318" s="32"/>
      <c r="Y318" s="32"/>
      <c r="Z318" s="32"/>
      <c r="AA318" s="32"/>
      <c r="AB318" s="32"/>
      <c r="AC318" s="32"/>
      <c r="AD318" s="32"/>
      <c r="AE318" s="32"/>
      <c r="AT318" s="17" t="s">
        <v>141</v>
      </c>
      <c r="AU318" s="17" t="s">
        <v>87</v>
      </c>
    </row>
    <row r="319" spans="1:65" s="2" customFormat="1" ht="19.2">
      <c r="A319" s="32"/>
      <c r="B319" s="33"/>
      <c r="C319" s="32"/>
      <c r="D319" s="162" t="s">
        <v>186</v>
      </c>
      <c r="E319" s="32"/>
      <c r="F319" s="183" t="s">
        <v>470</v>
      </c>
      <c r="G319" s="32"/>
      <c r="H319" s="32"/>
      <c r="I319" s="164"/>
      <c r="J319" s="32"/>
      <c r="K319" s="32"/>
      <c r="L319" s="33"/>
      <c r="M319" s="165"/>
      <c r="N319" s="166"/>
      <c r="O319" s="58"/>
      <c r="P319" s="58"/>
      <c r="Q319" s="58"/>
      <c r="R319" s="58"/>
      <c r="S319" s="58"/>
      <c r="T319" s="59"/>
      <c r="U319" s="32"/>
      <c r="V319" s="32"/>
      <c r="W319" s="32"/>
      <c r="X319" s="32"/>
      <c r="Y319" s="32"/>
      <c r="Z319" s="32"/>
      <c r="AA319" s="32"/>
      <c r="AB319" s="32"/>
      <c r="AC319" s="32"/>
      <c r="AD319" s="32"/>
      <c r="AE319" s="32"/>
      <c r="AT319" s="17" t="s">
        <v>186</v>
      </c>
      <c r="AU319" s="17" t="s">
        <v>87</v>
      </c>
    </row>
    <row r="320" spans="1:65" s="2" customFormat="1" ht="16.5" customHeight="1">
      <c r="A320" s="32"/>
      <c r="B320" s="148"/>
      <c r="C320" s="184" t="s">
        <v>471</v>
      </c>
      <c r="D320" s="184" t="s">
        <v>427</v>
      </c>
      <c r="E320" s="185" t="s">
        <v>472</v>
      </c>
      <c r="F320" s="186" t="s">
        <v>473</v>
      </c>
      <c r="G320" s="187" t="s">
        <v>228</v>
      </c>
      <c r="H320" s="188">
        <v>189.36</v>
      </c>
      <c r="I320" s="189"/>
      <c r="J320" s="190">
        <f>ROUND(I320*H320,2)</f>
        <v>0</v>
      </c>
      <c r="K320" s="186" t="s">
        <v>138</v>
      </c>
      <c r="L320" s="191"/>
      <c r="M320" s="192" t="s">
        <v>1</v>
      </c>
      <c r="N320" s="193" t="s">
        <v>42</v>
      </c>
      <c r="O320" s="58"/>
      <c r="P320" s="158">
        <f>O320*H320</f>
        <v>0</v>
      </c>
      <c r="Q320" s="158">
        <v>6.003E-2</v>
      </c>
      <c r="R320" s="158">
        <f>Q320*H320</f>
        <v>11.367280800000001</v>
      </c>
      <c r="S320" s="158">
        <v>0</v>
      </c>
      <c r="T320" s="159">
        <f>S320*H320</f>
        <v>0</v>
      </c>
      <c r="U320" s="32"/>
      <c r="V320" s="32"/>
      <c r="W320" s="32"/>
      <c r="X320" s="32"/>
      <c r="Y320" s="32"/>
      <c r="Z320" s="32"/>
      <c r="AA320" s="32"/>
      <c r="AB320" s="32"/>
      <c r="AC320" s="32"/>
      <c r="AD320" s="32"/>
      <c r="AE320" s="32"/>
      <c r="AR320" s="160" t="s">
        <v>430</v>
      </c>
      <c r="AT320" s="160" t="s">
        <v>427</v>
      </c>
      <c r="AU320" s="160" t="s">
        <v>87</v>
      </c>
      <c r="AY320" s="17" t="s">
        <v>131</v>
      </c>
      <c r="BE320" s="161">
        <f>IF(N320="základní",J320,0)</f>
        <v>0</v>
      </c>
      <c r="BF320" s="161">
        <f>IF(N320="snížená",J320,0)</f>
        <v>0</v>
      </c>
      <c r="BG320" s="161">
        <f>IF(N320="zákl. přenesená",J320,0)</f>
        <v>0</v>
      </c>
      <c r="BH320" s="161">
        <f>IF(N320="sníž. přenesená",J320,0)</f>
        <v>0</v>
      </c>
      <c r="BI320" s="161">
        <f>IF(N320="nulová",J320,0)</f>
        <v>0</v>
      </c>
      <c r="BJ320" s="17" t="s">
        <v>85</v>
      </c>
      <c r="BK320" s="161">
        <f>ROUND(I320*H320,2)</f>
        <v>0</v>
      </c>
      <c r="BL320" s="17" t="s">
        <v>430</v>
      </c>
      <c r="BM320" s="160" t="s">
        <v>474</v>
      </c>
    </row>
    <row r="321" spans="1:65" s="2" customFormat="1">
      <c r="A321" s="32"/>
      <c r="B321" s="33"/>
      <c r="C321" s="32"/>
      <c r="D321" s="162" t="s">
        <v>141</v>
      </c>
      <c r="E321" s="32"/>
      <c r="F321" s="163" t="s">
        <v>473</v>
      </c>
      <c r="G321" s="32"/>
      <c r="H321" s="32"/>
      <c r="I321" s="164"/>
      <c r="J321" s="32"/>
      <c r="K321" s="32"/>
      <c r="L321" s="33"/>
      <c r="M321" s="165"/>
      <c r="N321" s="166"/>
      <c r="O321" s="58"/>
      <c r="P321" s="58"/>
      <c r="Q321" s="58"/>
      <c r="R321" s="58"/>
      <c r="S321" s="58"/>
      <c r="T321" s="59"/>
      <c r="U321" s="32"/>
      <c r="V321" s="32"/>
      <c r="W321" s="32"/>
      <c r="X321" s="32"/>
      <c r="Y321" s="32"/>
      <c r="Z321" s="32"/>
      <c r="AA321" s="32"/>
      <c r="AB321" s="32"/>
      <c r="AC321" s="32"/>
      <c r="AD321" s="32"/>
      <c r="AE321" s="32"/>
      <c r="AT321" s="17" t="s">
        <v>141</v>
      </c>
      <c r="AU321" s="17" t="s">
        <v>87</v>
      </c>
    </row>
    <row r="322" spans="1:65" s="13" customFormat="1">
      <c r="B322" s="167"/>
      <c r="D322" s="162" t="s">
        <v>152</v>
      </c>
      <c r="E322" s="168" t="s">
        <v>1</v>
      </c>
      <c r="F322" s="169" t="s">
        <v>475</v>
      </c>
      <c r="H322" s="170">
        <v>189.36</v>
      </c>
      <c r="I322" s="171"/>
      <c r="L322" s="167"/>
      <c r="M322" s="172"/>
      <c r="N322" s="173"/>
      <c r="O322" s="173"/>
      <c r="P322" s="173"/>
      <c r="Q322" s="173"/>
      <c r="R322" s="173"/>
      <c r="S322" s="173"/>
      <c r="T322" s="174"/>
      <c r="AT322" s="168" t="s">
        <v>152</v>
      </c>
      <c r="AU322" s="168" t="s">
        <v>87</v>
      </c>
      <c r="AV322" s="13" t="s">
        <v>87</v>
      </c>
      <c r="AW322" s="13" t="s">
        <v>34</v>
      </c>
      <c r="AX322" s="13" t="s">
        <v>85</v>
      </c>
      <c r="AY322" s="168" t="s">
        <v>131</v>
      </c>
    </row>
    <row r="323" spans="1:65" s="2" customFormat="1" ht="16.5" customHeight="1">
      <c r="A323" s="32"/>
      <c r="B323" s="148"/>
      <c r="C323" s="184" t="s">
        <v>476</v>
      </c>
      <c r="D323" s="184" t="s">
        <v>427</v>
      </c>
      <c r="E323" s="185" t="s">
        <v>477</v>
      </c>
      <c r="F323" s="186" t="s">
        <v>478</v>
      </c>
      <c r="G323" s="187" t="s">
        <v>137</v>
      </c>
      <c r="H323" s="188">
        <v>1</v>
      </c>
      <c r="I323" s="189"/>
      <c r="J323" s="190">
        <f>ROUND(I323*H323,2)</f>
        <v>0</v>
      </c>
      <c r="K323" s="186" t="s">
        <v>138</v>
      </c>
      <c r="L323" s="191"/>
      <c r="M323" s="192" t="s">
        <v>1</v>
      </c>
      <c r="N323" s="193" t="s">
        <v>42</v>
      </c>
      <c r="O323" s="58"/>
      <c r="P323" s="158">
        <f>O323*H323</f>
        <v>0</v>
      </c>
      <c r="Q323" s="158">
        <v>0.34114</v>
      </c>
      <c r="R323" s="158">
        <f>Q323*H323</f>
        <v>0.34114</v>
      </c>
      <c r="S323" s="158">
        <v>0</v>
      </c>
      <c r="T323" s="159">
        <f>S323*H323</f>
        <v>0</v>
      </c>
      <c r="U323" s="32"/>
      <c r="V323" s="32"/>
      <c r="W323" s="32"/>
      <c r="X323" s="32"/>
      <c r="Y323" s="32"/>
      <c r="Z323" s="32"/>
      <c r="AA323" s="32"/>
      <c r="AB323" s="32"/>
      <c r="AC323" s="32"/>
      <c r="AD323" s="32"/>
      <c r="AE323" s="32"/>
      <c r="AR323" s="160" t="s">
        <v>430</v>
      </c>
      <c r="AT323" s="160" t="s">
        <v>427</v>
      </c>
      <c r="AU323" s="160" t="s">
        <v>87</v>
      </c>
      <c r="AY323" s="17" t="s">
        <v>131</v>
      </c>
      <c r="BE323" s="161">
        <f>IF(N323="základní",J323,0)</f>
        <v>0</v>
      </c>
      <c r="BF323" s="161">
        <f>IF(N323="snížená",J323,0)</f>
        <v>0</v>
      </c>
      <c r="BG323" s="161">
        <f>IF(N323="zákl. přenesená",J323,0)</f>
        <v>0</v>
      </c>
      <c r="BH323" s="161">
        <f>IF(N323="sníž. přenesená",J323,0)</f>
        <v>0</v>
      </c>
      <c r="BI323" s="161">
        <f>IF(N323="nulová",J323,0)</f>
        <v>0</v>
      </c>
      <c r="BJ323" s="17" t="s">
        <v>85</v>
      </c>
      <c r="BK323" s="161">
        <f>ROUND(I323*H323,2)</f>
        <v>0</v>
      </c>
      <c r="BL323" s="17" t="s">
        <v>430</v>
      </c>
      <c r="BM323" s="160" t="s">
        <v>479</v>
      </c>
    </row>
    <row r="324" spans="1:65" s="2" customFormat="1">
      <c r="A324" s="32"/>
      <c r="B324" s="33"/>
      <c r="C324" s="32"/>
      <c r="D324" s="162" t="s">
        <v>141</v>
      </c>
      <c r="E324" s="32"/>
      <c r="F324" s="163" t="s">
        <v>478</v>
      </c>
      <c r="G324" s="32"/>
      <c r="H324" s="32"/>
      <c r="I324" s="164"/>
      <c r="J324" s="32"/>
      <c r="K324" s="32"/>
      <c r="L324" s="33"/>
      <c r="M324" s="165"/>
      <c r="N324" s="166"/>
      <c r="O324" s="58"/>
      <c r="P324" s="58"/>
      <c r="Q324" s="58"/>
      <c r="R324" s="58"/>
      <c r="S324" s="58"/>
      <c r="T324" s="59"/>
      <c r="U324" s="32"/>
      <c r="V324" s="32"/>
      <c r="W324" s="32"/>
      <c r="X324" s="32"/>
      <c r="Y324" s="32"/>
      <c r="Z324" s="32"/>
      <c r="AA324" s="32"/>
      <c r="AB324" s="32"/>
      <c r="AC324" s="32"/>
      <c r="AD324" s="32"/>
      <c r="AE324" s="32"/>
      <c r="AT324" s="17" t="s">
        <v>141</v>
      </c>
      <c r="AU324" s="17" t="s">
        <v>87</v>
      </c>
    </row>
    <row r="325" spans="1:65" s="2" customFormat="1" ht="16.5" customHeight="1">
      <c r="A325" s="32"/>
      <c r="B325" s="148"/>
      <c r="C325" s="184" t="s">
        <v>480</v>
      </c>
      <c r="D325" s="184" t="s">
        <v>427</v>
      </c>
      <c r="E325" s="185" t="s">
        <v>481</v>
      </c>
      <c r="F325" s="186" t="s">
        <v>482</v>
      </c>
      <c r="G325" s="187" t="s">
        <v>137</v>
      </c>
      <c r="H325" s="188">
        <v>2</v>
      </c>
      <c r="I325" s="189"/>
      <c r="J325" s="190">
        <f>ROUND(I325*H325,2)</f>
        <v>0</v>
      </c>
      <c r="K325" s="186" t="s">
        <v>138</v>
      </c>
      <c r="L325" s="191"/>
      <c r="M325" s="192" t="s">
        <v>1</v>
      </c>
      <c r="N325" s="193" t="s">
        <v>42</v>
      </c>
      <c r="O325" s="58"/>
      <c r="P325" s="158">
        <f>O325*H325</f>
        <v>0</v>
      </c>
      <c r="Q325" s="158">
        <v>0.378</v>
      </c>
      <c r="R325" s="158">
        <f>Q325*H325</f>
        <v>0.75600000000000001</v>
      </c>
      <c r="S325" s="158">
        <v>0</v>
      </c>
      <c r="T325" s="159">
        <f>S325*H325</f>
        <v>0</v>
      </c>
      <c r="U325" s="32"/>
      <c r="V325" s="32"/>
      <c r="W325" s="32"/>
      <c r="X325" s="32"/>
      <c r="Y325" s="32"/>
      <c r="Z325" s="32"/>
      <c r="AA325" s="32"/>
      <c r="AB325" s="32"/>
      <c r="AC325" s="32"/>
      <c r="AD325" s="32"/>
      <c r="AE325" s="32"/>
      <c r="AR325" s="160" t="s">
        <v>430</v>
      </c>
      <c r="AT325" s="160" t="s">
        <v>427</v>
      </c>
      <c r="AU325" s="160" t="s">
        <v>87</v>
      </c>
      <c r="AY325" s="17" t="s">
        <v>131</v>
      </c>
      <c r="BE325" s="161">
        <f>IF(N325="základní",J325,0)</f>
        <v>0</v>
      </c>
      <c r="BF325" s="161">
        <f>IF(N325="snížená",J325,0)</f>
        <v>0</v>
      </c>
      <c r="BG325" s="161">
        <f>IF(N325="zákl. přenesená",J325,0)</f>
        <v>0</v>
      </c>
      <c r="BH325" s="161">
        <f>IF(N325="sníž. přenesená",J325,0)</f>
        <v>0</v>
      </c>
      <c r="BI325" s="161">
        <f>IF(N325="nulová",J325,0)</f>
        <v>0</v>
      </c>
      <c r="BJ325" s="17" t="s">
        <v>85</v>
      </c>
      <c r="BK325" s="161">
        <f>ROUND(I325*H325,2)</f>
        <v>0</v>
      </c>
      <c r="BL325" s="17" t="s">
        <v>430</v>
      </c>
      <c r="BM325" s="160" t="s">
        <v>483</v>
      </c>
    </row>
    <row r="326" spans="1:65" s="2" customFormat="1">
      <c r="A326" s="32"/>
      <c r="B326" s="33"/>
      <c r="C326" s="32"/>
      <c r="D326" s="162" t="s">
        <v>141</v>
      </c>
      <c r="E326" s="32"/>
      <c r="F326" s="163" t="s">
        <v>482</v>
      </c>
      <c r="G326" s="32"/>
      <c r="H326" s="32"/>
      <c r="I326" s="164"/>
      <c r="J326" s="32"/>
      <c r="K326" s="32"/>
      <c r="L326" s="33"/>
      <c r="M326" s="165"/>
      <c r="N326" s="166"/>
      <c r="O326" s="58"/>
      <c r="P326" s="58"/>
      <c r="Q326" s="58"/>
      <c r="R326" s="58"/>
      <c r="S326" s="58"/>
      <c r="T326" s="59"/>
      <c r="U326" s="32"/>
      <c r="V326" s="32"/>
      <c r="W326" s="32"/>
      <c r="X326" s="32"/>
      <c r="Y326" s="32"/>
      <c r="Z326" s="32"/>
      <c r="AA326" s="32"/>
      <c r="AB326" s="32"/>
      <c r="AC326" s="32"/>
      <c r="AD326" s="32"/>
      <c r="AE326" s="32"/>
      <c r="AT326" s="17" t="s">
        <v>141</v>
      </c>
      <c r="AU326" s="17" t="s">
        <v>87</v>
      </c>
    </row>
    <row r="327" spans="1:65" s="2" customFormat="1" ht="16.5" customHeight="1">
      <c r="A327" s="32"/>
      <c r="B327" s="148"/>
      <c r="C327" s="184" t="s">
        <v>484</v>
      </c>
      <c r="D327" s="184" t="s">
        <v>427</v>
      </c>
      <c r="E327" s="185" t="s">
        <v>485</v>
      </c>
      <c r="F327" s="186" t="s">
        <v>486</v>
      </c>
      <c r="G327" s="187" t="s">
        <v>228</v>
      </c>
      <c r="H327" s="188">
        <v>7</v>
      </c>
      <c r="I327" s="189"/>
      <c r="J327" s="190">
        <f>ROUND(I327*H327,2)</f>
        <v>0</v>
      </c>
      <c r="K327" s="186" t="s">
        <v>138</v>
      </c>
      <c r="L327" s="191"/>
      <c r="M327" s="192" t="s">
        <v>1</v>
      </c>
      <c r="N327" s="193" t="s">
        <v>42</v>
      </c>
      <c r="O327" s="58"/>
      <c r="P327" s="158">
        <f>O327*H327</f>
        <v>0</v>
      </c>
      <c r="Q327" s="158">
        <v>6.021E-2</v>
      </c>
      <c r="R327" s="158">
        <f>Q327*H327</f>
        <v>0.42147000000000001</v>
      </c>
      <c r="S327" s="158">
        <v>0</v>
      </c>
      <c r="T327" s="159">
        <f>S327*H327</f>
        <v>0</v>
      </c>
      <c r="U327" s="32"/>
      <c r="V327" s="32"/>
      <c r="W327" s="32"/>
      <c r="X327" s="32"/>
      <c r="Y327" s="32"/>
      <c r="Z327" s="32"/>
      <c r="AA327" s="32"/>
      <c r="AB327" s="32"/>
      <c r="AC327" s="32"/>
      <c r="AD327" s="32"/>
      <c r="AE327" s="32"/>
      <c r="AR327" s="160" t="s">
        <v>430</v>
      </c>
      <c r="AT327" s="160" t="s">
        <v>427</v>
      </c>
      <c r="AU327" s="160" t="s">
        <v>87</v>
      </c>
      <c r="AY327" s="17" t="s">
        <v>131</v>
      </c>
      <c r="BE327" s="161">
        <f>IF(N327="základní",J327,0)</f>
        <v>0</v>
      </c>
      <c r="BF327" s="161">
        <f>IF(N327="snížená",J327,0)</f>
        <v>0</v>
      </c>
      <c r="BG327" s="161">
        <f>IF(N327="zákl. přenesená",J327,0)</f>
        <v>0</v>
      </c>
      <c r="BH327" s="161">
        <f>IF(N327="sníž. přenesená",J327,0)</f>
        <v>0</v>
      </c>
      <c r="BI327" s="161">
        <f>IF(N327="nulová",J327,0)</f>
        <v>0</v>
      </c>
      <c r="BJ327" s="17" t="s">
        <v>85</v>
      </c>
      <c r="BK327" s="161">
        <f>ROUND(I327*H327,2)</f>
        <v>0</v>
      </c>
      <c r="BL327" s="17" t="s">
        <v>430</v>
      </c>
      <c r="BM327" s="160" t="s">
        <v>487</v>
      </c>
    </row>
    <row r="328" spans="1:65" s="2" customFormat="1">
      <c r="A328" s="32"/>
      <c r="B328" s="33"/>
      <c r="C328" s="32"/>
      <c r="D328" s="162" t="s">
        <v>141</v>
      </c>
      <c r="E328" s="32"/>
      <c r="F328" s="163" t="s">
        <v>486</v>
      </c>
      <c r="G328" s="32"/>
      <c r="H328" s="32"/>
      <c r="I328" s="164"/>
      <c r="J328" s="32"/>
      <c r="K328" s="32"/>
      <c r="L328" s="33"/>
      <c r="M328" s="165"/>
      <c r="N328" s="166"/>
      <c r="O328" s="58"/>
      <c r="P328" s="58"/>
      <c r="Q328" s="58"/>
      <c r="R328" s="58"/>
      <c r="S328" s="58"/>
      <c r="T328" s="59"/>
      <c r="U328" s="32"/>
      <c r="V328" s="32"/>
      <c r="W328" s="32"/>
      <c r="X328" s="32"/>
      <c r="Y328" s="32"/>
      <c r="Z328" s="32"/>
      <c r="AA328" s="32"/>
      <c r="AB328" s="32"/>
      <c r="AC328" s="32"/>
      <c r="AD328" s="32"/>
      <c r="AE328" s="32"/>
      <c r="AT328" s="17" t="s">
        <v>141</v>
      </c>
      <c r="AU328" s="17" t="s">
        <v>87</v>
      </c>
    </row>
    <row r="329" spans="1:65" s="2" customFormat="1" ht="19.2">
      <c r="A329" s="32"/>
      <c r="B329" s="33"/>
      <c r="C329" s="32"/>
      <c r="D329" s="162" t="s">
        <v>186</v>
      </c>
      <c r="E329" s="32"/>
      <c r="F329" s="183" t="s">
        <v>488</v>
      </c>
      <c r="G329" s="32"/>
      <c r="H329" s="32"/>
      <c r="I329" s="164"/>
      <c r="J329" s="32"/>
      <c r="K329" s="32"/>
      <c r="L329" s="33"/>
      <c r="M329" s="165"/>
      <c r="N329" s="166"/>
      <c r="O329" s="58"/>
      <c r="P329" s="58"/>
      <c r="Q329" s="58"/>
      <c r="R329" s="58"/>
      <c r="S329" s="58"/>
      <c r="T329" s="59"/>
      <c r="U329" s="32"/>
      <c r="V329" s="32"/>
      <c r="W329" s="32"/>
      <c r="X329" s="32"/>
      <c r="Y329" s="32"/>
      <c r="Z329" s="32"/>
      <c r="AA329" s="32"/>
      <c r="AB329" s="32"/>
      <c r="AC329" s="32"/>
      <c r="AD329" s="32"/>
      <c r="AE329" s="32"/>
      <c r="AT329" s="17" t="s">
        <v>186</v>
      </c>
      <c r="AU329" s="17" t="s">
        <v>87</v>
      </c>
    </row>
    <row r="330" spans="1:65" s="2" customFormat="1" ht="16.5" customHeight="1">
      <c r="A330" s="32"/>
      <c r="B330" s="148"/>
      <c r="C330" s="184" t="s">
        <v>489</v>
      </c>
      <c r="D330" s="184" t="s">
        <v>427</v>
      </c>
      <c r="E330" s="185" t="s">
        <v>490</v>
      </c>
      <c r="F330" s="186" t="s">
        <v>491</v>
      </c>
      <c r="G330" s="187" t="s">
        <v>228</v>
      </c>
      <c r="H330" s="188">
        <v>7</v>
      </c>
      <c r="I330" s="189"/>
      <c r="J330" s="190">
        <f>ROUND(I330*H330,2)</f>
        <v>0</v>
      </c>
      <c r="K330" s="186" t="s">
        <v>138</v>
      </c>
      <c r="L330" s="191"/>
      <c r="M330" s="192" t="s">
        <v>1</v>
      </c>
      <c r="N330" s="193" t="s">
        <v>42</v>
      </c>
      <c r="O330" s="58"/>
      <c r="P330" s="158">
        <f>O330*H330</f>
        <v>0</v>
      </c>
      <c r="Q330" s="158">
        <v>6.021E-2</v>
      </c>
      <c r="R330" s="158">
        <f>Q330*H330</f>
        <v>0.42147000000000001</v>
      </c>
      <c r="S330" s="158">
        <v>0</v>
      </c>
      <c r="T330" s="159">
        <f>S330*H330</f>
        <v>0</v>
      </c>
      <c r="U330" s="32"/>
      <c r="V330" s="32"/>
      <c r="W330" s="32"/>
      <c r="X330" s="32"/>
      <c r="Y330" s="32"/>
      <c r="Z330" s="32"/>
      <c r="AA330" s="32"/>
      <c r="AB330" s="32"/>
      <c r="AC330" s="32"/>
      <c r="AD330" s="32"/>
      <c r="AE330" s="32"/>
      <c r="AR330" s="160" t="s">
        <v>430</v>
      </c>
      <c r="AT330" s="160" t="s">
        <v>427</v>
      </c>
      <c r="AU330" s="160" t="s">
        <v>87</v>
      </c>
      <c r="AY330" s="17" t="s">
        <v>131</v>
      </c>
      <c r="BE330" s="161">
        <f>IF(N330="základní",J330,0)</f>
        <v>0</v>
      </c>
      <c r="BF330" s="161">
        <f>IF(N330="snížená",J330,0)</f>
        <v>0</v>
      </c>
      <c r="BG330" s="161">
        <f>IF(N330="zákl. přenesená",J330,0)</f>
        <v>0</v>
      </c>
      <c r="BH330" s="161">
        <f>IF(N330="sníž. přenesená",J330,0)</f>
        <v>0</v>
      </c>
      <c r="BI330" s="161">
        <f>IF(N330="nulová",J330,0)</f>
        <v>0</v>
      </c>
      <c r="BJ330" s="17" t="s">
        <v>85</v>
      </c>
      <c r="BK330" s="161">
        <f>ROUND(I330*H330,2)</f>
        <v>0</v>
      </c>
      <c r="BL330" s="17" t="s">
        <v>430</v>
      </c>
      <c r="BM330" s="160" t="s">
        <v>492</v>
      </c>
    </row>
    <row r="331" spans="1:65" s="2" customFormat="1">
      <c r="A331" s="32"/>
      <c r="B331" s="33"/>
      <c r="C331" s="32"/>
      <c r="D331" s="162" t="s">
        <v>141</v>
      </c>
      <c r="E331" s="32"/>
      <c r="F331" s="163" t="s">
        <v>491</v>
      </c>
      <c r="G331" s="32"/>
      <c r="H331" s="32"/>
      <c r="I331" s="164"/>
      <c r="J331" s="32"/>
      <c r="K331" s="32"/>
      <c r="L331" s="33"/>
      <c r="M331" s="165"/>
      <c r="N331" s="166"/>
      <c r="O331" s="58"/>
      <c r="P331" s="58"/>
      <c r="Q331" s="58"/>
      <c r="R331" s="58"/>
      <c r="S331" s="58"/>
      <c r="T331" s="59"/>
      <c r="U331" s="32"/>
      <c r="V331" s="32"/>
      <c r="W331" s="32"/>
      <c r="X331" s="32"/>
      <c r="Y331" s="32"/>
      <c r="Z331" s="32"/>
      <c r="AA331" s="32"/>
      <c r="AB331" s="32"/>
      <c r="AC331" s="32"/>
      <c r="AD331" s="32"/>
      <c r="AE331" s="32"/>
      <c r="AT331" s="17" t="s">
        <v>141</v>
      </c>
      <c r="AU331" s="17" t="s">
        <v>87</v>
      </c>
    </row>
    <row r="332" spans="1:65" s="2" customFormat="1" ht="19.2">
      <c r="A332" s="32"/>
      <c r="B332" s="33"/>
      <c r="C332" s="32"/>
      <c r="D332" s="162" t="s">
        <v>186</v>
      </c>
      <c r="E332" s="32"/>
      <c r="F332" s="183" t="s">
        <v>488</v>
      </c>
      <c r="G332" s="32"/>
      <c r="H332" s="32"/>
      <c r="I332" s="164"/>
      <c r="J332" s="32"/>
      <c r="K332" s="32"/>
      <c r="L332" s="33"/>
      <c r="M332" s="165"/>
      <c r="N332" s="166"/>
      <c r="O332" s="58"/>
      <c r="P332" s="58"/>
      <c r="Q332" s="58"/>
      <c r="R332" s="58"/>
      <c r="S332" s="58"/>
      <c r="T332" s="59"/>
      <c r="U332" s="32"/>
      <c r="V332" s="32"/>
      <c r="W332" s="32"/>
      <c r="X332" s="32"/>
      <c r="Y332" s="32"/>
      <c r="Z332" s="32"/>
      <c r="AA332" s="32"/>
      <c r="AB332" s="32"/>
      <c r="AC332" s="32"/>
      <c r="AD332" s="32"/>
      <c r="AE332" s="32"/>
      <c r="AT332" s="17" t="s">
        <v>186</v>
      </c>
      <c r="AU332" s="17" t="s">
        <v>87</v>
      </c>
    </row>
    <row r="333" spans="1:65" s="2" customFormat="1" ht="16.5" customHeight="1">
      <c r="A333" s="32"/>
      <c r="B333" s="148"/>
      <c r="C333" s="184" t="s">
        <v>493</v>
      </c>
      <c r="D333" s="184" t="s">
        <v>427</v>
      </c>
      <c r="E333" s="185" t="s">
        <v>494</v>
      </c>
      <c r="F333" s="186" t="s">
        <v>495</v>
      </c>
      <c r="G333" s="187" t="s">
        <v>137</v>
      </c>
      <c r="H333" s="188">
        <v>106</v>
      </c>
      <c r="I333" s="189"/>
      <c r="J333" s="190">
        <f>ROUND(I333*H333,2)</f>
        <v>0</v>
      </c>
      <c r="K333" s="186" t="s">
        <v>138</v>
      </c>
      <c r="L333" s="191"/>
      <c r="M333" s="192" t="s">
        <v>1</v>
      </c>
      <c r="N333" s="193" t="s">
        <v>42</v>
      </c>
      <c r="O333" s="58"/>
      <c r="P333" s="158">
        <f>O333*H333</f>
        <v>0</v>
      </c>
      <c r="Q333" s="158">
        <v>1.8000000000000001E-4</v>
      </c>
      <c r="R333" s="158">
        <f>Q333*H333</f>
        <v>1.908E-2</v>
      </c>
      <c r="S333" s="158">
        <v>0</v>
      </c>
      <c r="T333" s="159">
        <f>S333*H333</f>
        <v>0</v>
      </c>
      <c r="U333" s="32"/>
      <c r="V333" s="32"/>
      <c r="W333" s="32"/>
      <c r="X333" s="32"/>
      <c r="Y333" s="32"/>
      <c r="Z333" s="32"/>
      <c r="AA333" s="32"/>
      <c r="AB333" s="32"/>
      <c r="AC333" s="32"/>
      <c r="AD333" s="32"/>
      <c r="AE333" s="32"/>
      <c r="AR333" s="160" t="s">
        <v>430</v>
      </c>
      <c r="AT333" s="160" t="s">
        <v>427</v>
      </c>
      <c r="AU333" s="160" t="s">
        <v>87</v>
      </c>
      <c r="AY333" s="17" t="s">
        <v>131</v>
      </c>
      <c r="BE333" s="161">
        <f>IF(N333="základní",J333,0)</f>
        <v>0</v>
      </c>
      <c r="BF333" s="161">
        <f>IF(N333="snížená",J333,0)</f>
        <v>0</v>
      </c>
      <c r="BG333" s="161">
        <f>IF(N333="zákl. přenesená",J333,0)</f>
        <v>0</v>
      </c>
      <c r="BH333" s="161">
        <f>IF(N333="sníž. přenesená",J333,0)</f>
        <v>0</v>
      </c>
      <c r="BI333" s="161">
        <f>IF(N333="nulová",J333,0)</f>
        <v>0</v>
      </c>
      <c r="BJ333" s="17" t="s">
        <v>85</v>
      </c>
      <c r="BK333" s="161">
        <f>ROUND(I333*H333,2)</f>
        <v>0</v>
      </c>
      <c r="BL333" s="17" t="s">
        <v>430</v>
      </c>
      <c r="BM333" s="160" t="s">
        <v>496</v>
      </c>
    </row>
    <row r="334" spans="1:65" s="2" customFormat="1">
      <c r="A334" s="32"/>
      <c r="B334" s="33"/>
      <c r="C334" s="32"/>
      <c r="D334" s="162" t="s">
        <v>141</v>
      </c>
      <c r="E334" s="32"/>
      <c r="F334" s="163" t="s">
        <v>495</v>
      </c>
      <c r="G334" s="32"/>
      <c r="H334" s="32"/>
      <c r="I334" s="164"/>
      <c r="J334" s="32"/>
      <c r="K334" s="32"/>
      <c r="L334" s="33"/>
      <c r="M334" s="165"/>
      <c r="N334" s="166"/>
      <c r="O334" s="58"/>
      <c r="P334" s="58"/>
      <c r="Q334" s="58"/>
      <c r="R334" s="58"/>
      <c r="S334" s="58"/>
      <c r="T334" s="59"/>
      <c r="U334" s="32"/>
      <c r="V334" s="32"/>
      <c r="W334" s="32"/>
      <c r="X334" s="32"/>
      <c r="Y334" s="32"/>
      <c r="Z334" s="32"/>
      <c r="AA334" s="32"/>
      <c r="AB334" s="32"/>
      <c r="AC334" s="32"/>
      <c r="AD334" s="32"/>
      <c r="AE334" s="32"/>
      <c r="AT334" s="17" t="s">
        <v>141</v>
      </c>
      <c r="AU334" s="17" t="s">
        <v>87</v>
      </c>
    </row>
    <row r="335" spans="1:65" s="2" customFormat="1" ht="16.5" customHeight="1">
      <c r="A335" s="32"/>
      <c r="B335" s="148"/>
      <c r="C335" s="184" t="s">
        <v>497</v>
      </c>
      <c r="D335" s="184" t="s">
        <v>427</v>
      </c>
      <c r="E335" s="185" t="s">
        <v>498</v>
      </c>
      <c r="F335" s="186" t="s">
        <v>499</v>
      </c>
      <c r="G335" s="187" t="s">
        <v>137</v>
      </c>
      <c r="H335" s="188">
        <v>49</v>
      </c>
      <c r="I335" s="189"/>
      <c r="J335" s="190">
        <f>ROUND(I335*H335,2)</f>
        <v>0</v>
      </c>
      <c r="K335" s="186" t="s">
        <v>138</v>
      </c>
      <c r="L335" s="191"/>
      <c r="M335" s="192" t="s">
        <v>1</v>
      </c>
      <c r="N335" s="193" t="s">
        <v>42</v>
      </c>
      <c r="O335" s="58"/>
      <c r="P335" s="158">
        <f>O335*H335</f>
        <v>0</v>
      </c>
      <c r="Q335" s="158">
        <v>2.1000000000000001E-4</v>
      </c>
      <c r="R335" s="158">
        <f>Q335*H335</f>
        <v>1.0290000000000001E-2</v>
      </c>
      <c r="S335" s="158">
        <v>0</v>
      </c>
      <c r="T335" s="159">
        <f>S335*H335</f>
        <v>0</v>
      </c>
      <c r="U335" s="32"/>
      <c r="V335" s="32"/>
      <c r="W335" s="32"/>
      <c r="X335" s="32"/>
      <c r="Y335" s="32"/>
      <c r="Z335" s="32"/>
      <c r="AA335" s="32"/>
      <c r="AB335" s="32"/>
      <c r="AC335" s="32"/>
      <c r="AD335" s="32"/>
      <c r="AE335" s="32"/>
      <c r="AR335" s="160" t="s">
        <v>430</v>
      </c>
      <c r="AT335" s="160" t="s">
        <v>427</v>
      </c>
      <c r="AU335" s="160" t="s">
        <v>87</v>
      </c>
      <c r="AY335" s="17" t="s">
        <v>131</v>
      </c>
      <c r="BE335" s="161">
        <f>IF(N335="základní",J335,0)</f>
        <v>0</v>
      </c>
      <c r="BF335" s="161">
        <f>IF(N335="snížená",J335,0)</f>
        <v>0</v>
      </c>
      <c r="BG335" s="161">
        <f>IF(N335="zákl. přenesená",J335,0)</f>
        <v>0</v>
      </c>
      <c r="BH335" s="161">
        <f>IF(N335="sníž. přenesená",J335,0)</f>
        <v>0</v>
      </c>
      <c r="BI335" s="161">
        <f>IF(N335="nulová",J335,0)</f>
        <v>0</v>
      </c>
      <c r="BJ335" s="17" t="s">
        <v>85</v>
      </c>
      <c r="BK335" s="161">
        <f>ROUND(I335*H335,2)</f>
        <v>0</v>
      </c>
      <c r="BL335" s="17" t="s">
        <v>430</v>
      </c>
      <c r="BM335" s="160" t="s">
        <v>500</v>
      </c>
    </row>
    <row r="336" spans="1:65" s="2" customFormat="1">
      <c r="A336" s="32"/>
      <c r="B336" s="33"/>
      <c r="C336" s="32"/>
      <c r="D336" s="162" t="s">
        <v>141</v>
      </c>
      <c r="E336" s="32"/>
      <c r="F336" s="163" t="s">
        <v>499</v>
      </c>
      <c r="G336" s="32"/>
      <c r="H336" s="32"/>
      <c r="I336" s="164"/>
      <c r="J336" s="32"/>
      <c r="K336" s="32"/>
      <c r="L336" s="33"/>
      <c r="M336" s="165"/>
      <c r="N336" s="166"/>
      <c r="O336" s="58"/>
      <c r="P336" s="58"/>
      <c r="Q336" s="58"/>
      <c r="R336" s="58"/>
      <c r="S336" s="58"/>
      <c r="T336" s="59"/>
      <c r="U336" s="32"/>
      <c r="V336" s="32"/>
      <c r="W336" s="32"/>
      <c r="X336" s="32"/>
      <c r="Y336" s="32"/>
      <c r="Z336" s="32"/>
      <c r="AA336" s="32"/>
      <c r="AB336" s="32"/>
      <c r="AC336" s="32"/>
      <c r="AD336" s="32"/>
      <c r="AE336" s="32"/>
      <c r="AT336" s="17" t="s">
        <v>141</v>
      </c>
      <c r="AU336" s="17" t="s">
        <v>87</v>
      </c>
    </row>
    <row r="337" spans="1:65" s="2" customFormat="1" ht="16.5" customHeight="1">
      <c r="A337" s="32"/>
      <c r="B337" s="148"/>
      <c r="C337" s="184" t="s">
        <v>501</v>
      </c>
      <c r="D337" s="184" t="s">
        <v>427</v>
      </c>
      <c r="E337" s="185" t="s">
        <v>502</v>
      </c>
      <c r="F337" s="186" t="s">
        <v>503</v>
      </c>
      <c r="G337" s="187" t="s">
        <v>137</v>
      </c>
      <c r="H337" s="188">
        <v>3</v>
      </c>
      <c r="I337" s="189"/>
      <c r="J337" s="190">
        <f>ROUND(I337*H337,2)</f>
        <v>0</v>
      </c>
      <c r="K337" s="186" t="s">
        <v>138</v>
      </c>
      <c r="L337" s="191"/>
      <c r="M337" s="192" t="s">
        <v>1</v>
      </c>
      <c r="N337" s="193" t="s">
        <v>42</v>
      </c>
      <c r="O337" s="58"/>
      <c r="P337" s="158">
        <f>O337*H337</f>
        <v>0</v>
      </c>
      <c r="Q337" s="158">
        <v>0.06</v>
      </c>
      <c r="R337" s="158">
        <f>Q337*H337</f>
        <v>0.18</v>
      </c>
      <c r="S337" s="158">
        <v>0</v>
      </c>
      <c r="T337" s="159">
        <f>S337*H337</f>
        <v>0</v>
      </c>
      <c r="U337" s="32"/>
      <c r="V337" s="32"/>
      <c r="W337" s="32"/>
      <c r="X337" s="32"/>
      <c r="Y337" s="32"/>
      <c r="Z337" s="32"/>
      <c r="AA337" s="32"/>
      <c r="AB337" s="32"/>
      <c r="AC337" s="32"/>
      <c r="AD337" s="32"/>
      <c r="AE337" s="32"/>
      <c r="AR337" s="160" t="s">
        <v>430</v>
      </c>
      <c r="AT337" s="160" t="s">
        <v>427</v>
      </c>
      <c r="AU337" s="160" t="s">
        <v>87</v>
      </c>
      <c r="AY337" s="17" t="s">
        <v>131</v>
      </c>
      <c r="BE337" s="161">
        <f>IF(N337="základní",J337,0)</f>
        <v>0</v>
      </c>
      <c r="BF337" s="161">
        <f>IF(N337="snížená",J337,0)</f>
        <v>0</v>
      </c>
      <c r="BG337" s="161">
        <f>IF(N337="zákl. přenesená",J337,0)</f>
        <v>0</v>
      </c>
      <c r="BH337" s="161">
        <f>IF(N337="sníž. přenesená",J337,0)</f>
        <v>0</v>
      </c>
      <c r="BI337" s="161">
        <f>IF(N337="nulová",J337,0)</f>
        <v>0</v>
      </c>
      <c r="BJ337" s="17" t="s">
        <v>85</v>
      </c>
      <c r="BK337" s="161">
        <f>ROUND(I337*H337,2)</f>
        <v>0</v>
      </c>
      <c r="BL337" s="17" t="s">
        <v>430</v>
      </c>
      <c r="BM337" s="160" t="s">
        <v>504</v>
      </c>
    </row>
    <row r="338" spans="1:65" s="2" customFormat="1">
      <c r="A338" s="32"/>
      <c r="B338" s="33"/>
      <c r="C338" s="32"/>
      <c r="D338" s="162" t="s">
        <v>141</v>
      </c>
      <c r="E338" s="32"/>
      <c r="F338" s="163" t="s">
        <v>503</v>
      </c>
      <c r="G338" s="32"/>
      <c r="H338" s="32"/>
      <c r="I338" s="164"/>
      <c r="J338" s="32"/>
      <c r="K338" s="32"/>
      <c r="L338" s="33"/>
      <c r="M338" s="165"/>
      <c r="N338" s="166"/>
      <c r="O338" s="58"/>
      <c r="P338" s="58"/>
      <c r="Q338" s="58"/>
      <c r="R338" s="58"/>
      <c r="S338" s="58"/>
      <c r="T338" s="59"/>
      <c r="U338" s="32"/>
      <c r="V338" s="32"/>
      <c r="W338" s="32"/>
      <c r="X338" s="32"/>
      <c r="Y338" s="32"/>
      <c r="Z338" s="32"/>
      <c r="AA338" s="32"/>
      <c r="AB338" s="32"/>
      <c r="AC338" s="32"/>
      <c r="AD338" s="32"/>
      <c r="AE338" s="32"/>
      <c r="AT338" s="17" t="s">
        <v>141</v>
      </c>
      <c r="AU338" s="17" t="s">
        <v>87</v>
      </c>
    </row>
    <row r="339" spans="1:65" s="2" customFormat="1" ht="21.75" customHeight="1">
      <c r="A339" s="32"/>
      <c r="B339" s="148"/>
      <c r="C339" s="184" t="s">
        <v>505</v>
      </c>
      <c r="D339" s="184" t="s">
        <v>427</v>
      </c>
      <c r="E339" s="185" t="s">
        <v>506</v>
      </c>
      <c r="F339" s="186" t="s">
        <v>507</v>
      </c>
      <c r="G339" s="187" t="s">
        <v>137</v>
      </c>
      <c r="H339" s="188">
        <v>12</v>
      </c>
      <c r="I339" s="189"/>
      <c r="J339" s="190">
        <f>ROUND(I339*H339,2)</f>
        <v>0</v>
      </c>
      <c r="K339" s="186" t="s">
        <v>138</v>
      </c>
      <c r="L339" s="191"/>
      <c r="M339" s="192" t="s">
        <v>1</v>
      </c>
      <c r="N339" s="193" t="s">
        <v>42</v>
      </c>
      <c r="O339" s="58"/>
      <c r="P339" s="158">
        <f>O339*H339</f>
        <v>0</v>
      </c>
      <c r="Q339" s="158">
        <v>0</v>
      </c>
      <c r="R339" s="158">
        <f>Q339*H339</f>
        <v>0</v>
      </c>
      <c r="S339" s="158">
        <v>0</v>
      </c>
      <c r="T339" s="159">
        <f>S339*H339</f>
        <v>0</v>
      </c>
      <c r="U339" s="32"/>
      <c r="V339" s="32"/>
      <c r="W339" s="32"/>
      <c r="X339" s="32"/>
      <c r="Y339" s="32"/>
      <c r="Z339" s="32"/>
      <c r="AA339" s="32"/>
      <c r="AB339" s="32"/>
      <c r="AC339" s="32"/>
      <c r="AD339" s="32"/>
      <c r="AE339" s="32"/>
      <c r="AR339" s="160" t="s">
        <v>430</v>
      </c>
      <c r="AT339" s="160" t="s">
        <v>427</v>
      </c>
      <c r="AU339" s="160" t="s">
        <v>87</v>
      </c>
      <c r="AY339" s="17" t="s">
        <v>131</v>
      </c>
      <c r="BE339" s="161">
        <f>IF(N339="základní",J339,0)</f>
        <v>0</v>
      </c>
      <c r="BF339" s="161">
        <f>IF(N339="snížená",J339,0)</f>
        <v>0</v>
      </c>
      <c r="BG339" s="161">
        <f>IF(N339="zákl. přenesená",J339,0)</f>
        <v>0</v>
      </c>
      <c r="BH339" s="161">
        <f>IF(N339="sníž. přenesená",J339,0)</f>
        <v>0</v>
      </c>
      <c r="BI339" s="161">
        <f>IF(N339="nulová",J339,0)</f>
        <v>0</v>
      </c>
      <c r="BJ339" s="17" t="s">
        <v>85</v>
      </c>
      <c r="BK339" s="161">
        <f>ROUND(I339*H339,2)</f>
        <v>0</v>
      </c>
      <c r="BL339" s="17" t="s">
        <v>430</v>
      </c>
      <c r="BM339" s="160" t="s">
        <v>508</v>
      </c>
    </row>
    <row r="340" spans="1:65" s="2" customFormat="1">
      <c r="A340" s="32"/>
      <c r="B340" s="33"/>
      <c r="C340" s="32"/>
      <c r="D340" s="162" t="s">
        <v>141</v>
      </c>
      <c r="E340" s="32"/>
      <c r="F340" s="163" t="s">
        <v>507</v>
      </c>
      <c r="G340" s="32"/>
      <c r="H340" s="32"/>
      <c r="I340" s="164"/>
      <c r="J340" s="32"/>
      <c r="K340" s="32"/>
      <c r="L340" s="33"/>
      <c r="M340" s="165"/>
      <c r="N340" s="166"/>
      <c r="O340" s="58"/>
      <c r="P340" s="58"/>
      <c r="Q340" s="58"/>
      <c r="R340" s="58"/>
      <c r="S340" s="58"/>
      <c r="T340" s="59"/>
      <c r="U340" s="32"/>
      <c r="V340" s="32"/>
      <c r="W340" s="32"/>
      <c r="X340" s="32"/>
      <c r="Y340" s="32"/>
      <c r="Z340" s="32"/>
      <c r="AA340" s="32"/>
      <c r="AB340" s="32"/>
      <c r="AC340" s="32"/>
      <c r="AD340" s="32"/>
      <c r="AE340" s="32"/>
      <c r="AT340" s="17" t="s">
        <v>141</v>
      </c>
      <c r="AU340" s="17" t="s">
        <v>87</v>
      </c>
    </row>
    <row r="341" spans="1:65" s="2" customFormat="1" ht="16.5" customHeight="1">
      <c r="A341" s="32"/>
      <c r="B341" s="148"/>
      <c r="C341" s="184" t="s">
        <v>509</v>
      </c>
      <c r="D341" s="184" t="s">
        <v>427</v>
      </c>
      <c r="E341" s="185" t="s">
        <v>510</v>
      </c>
      <c r="F341" s="186" t="s">
        <v>511</v>
      </c>
      <c r="G341" s="187" t="s">
        <v>137</v>
      </c>
      <c r="H341" s="188">
        <v>4</v>
      </c>
      <c r="I341" s="189"/>
      <c r="J341" s="190">
        <f>ROUND(I341*H341,2)</f>
        <v>0</v>
      </c>
      <c r="K341" s="186" t="s">
        <v>138</v>
      </c>
      <c r="L341" s="191"/>
      <c r="M341" s="192" t="s">
        <v>1</v>
      </c>
      <c r="N341" s="193" t="s">
        <v>42</v>
      </c>
      <c r="O341" s="58"/>
      <c r="P341" s="158">
        <f>O341*H341</f>
        <v>0</v>
      </c>
      <c r="Q341" s="158">
        <v>0</v>
      </c>
      <c r="R341" s="158">
        <f>Q341*H341</f>
        <v>0</v>
      </c>
      <c r="S341" s="158">
        <v>0</v>
      </c>
      <c r="T341" s="159">
        <f>S341*H341</f>
        <v>0</v>
      </c>
      <c r="U341" s="32"/>
      <c r="V341" s="32"/>
      <c r="W341" s="32"/>
      <c r="X341" s="32"/>
      <c r="Y341" s="32"/>
      <c r="Z341" s="32"/>
      <c r="AA341" s="32"/>
      <c r="AB341" s="32"/>
      <c r="AC341" s="32"/>
      <c r="AD341" s="32"/>
      <c r="AE341" s="32"/>
      <c r="AR341" s="160" t="s">
        <v>430</v>
      </c>
      <c r="AT341" s="160" t="s">
        <v>427</v>
      </c>
      <c r="AU341" s="160" t="s">
        <v>87</v>
      </c>
      <c r="AY341" s="17" t="s">
        <v>131</v>
      </c>
      <c r="BE341" s="161">
        <f>IF(N341="základní",J341,0)</f>
        <v>0</v>
      </c>
      <c r="BF341" s="161">
        <f>IF(N341="snížená",J341,0)</f>
        <v>0</v>
      </c>
      <c r="BG341" s="161">
        <f>IF(N341="zákl. přenesená",J341,0)</f>
        <v>0</v>
      </c>
      <c r="BH341" s="161">
        <f>IF(N341="sníž. přenesená",J341,0)</f>
        <v>0</v>
      </c>
      <c r="BI341" s="161">
        <f>IF(N341="nulová",J341,0)</f>
        <v>0</v>
      </c>
      <c r="BJ341" s="17" t="s">
        <v>85</v>
      </c>
      <c r="BK341" s="161">
        <f>ROUND(I341*H341,2)</f>
        <v>0</v>
      </c>
      <c r="BL341" s="17" t="s">
        <v>430</v>
      </c>
      <c r="BM341" s="160" t="s">
        <v>512</v>
      </c>
    </row>
    <row r="342" spans="1:65" s="2" customFormat="1">
      <c r="A342" s="32"/>
      <c r="B342" s="33"/>
      <c r="C342" s="32"/>
      <c r="D342" s="162" t="s">
        <v>141</v>
      </c>
      <c r="E342" s="32"/>
      <c r="F342" s="163" t="s">
        <v>511</v>
      </c>
      <c r="G342" s="32"/>
      <c r="H342" s="32"/>
      <c r="I342" s="164"/>
      <c r="J342" s="32"/>
      <c r="K342" s="32"/>
      <c r="L342" s="33"/>
      <c r="M342" s="165"/>
      <c r="N342" s="166"/>
      <c r="O342" s="58"/>
      <c r="P342" s="58"/>
      <c r="Q342" s="58"/>
      <c r="R342" s="58"/>
      <c r="S342" s="58"/>
      <c r="T342" s="59"/>
      <c r="U342" s="32"/>
      <c r="V342" s="32"/>
      <c r="W342" s="32"/>
      <c r="X342" s="32"/>
      <c r="Y342" s="32"/>
      <c r="Z342" s="32"/>
      <c r="AA342" s="32"/>
      <c r="AB342" s="32"/>
      <c r="AC342" s="32"/>
      <c r="AD342" s="32"/>
      <c r="AE342" s="32"/>
      <c r="AT342" s="17" t="s">
        <v>141</v>
      </c>
      <c r="AU342" s="17" t="s">
        <v>87</v>
      </c>
    </row>
    <row r="343" spans="1:65" s="12" customFormat="1" ht="25.95" customHeight="1">
      <c r="B343" s="135"/>
      <c r="D343" s="136" t="s">
        <v>76</v>
      </c>
      <c r="E343" s="137" t="s">
        <v>513</v>
      </c>
      <c r="F343" s="137" t="s">
        <v>514</v>
      </c>
      <c r="I343" s="138"/>
      <c r="J343" s="139">
        <f>BK343</f>
        <v>0</v>
      </c>
      <c r="L343" s="135"/>
      <c r="M343" s="140"/>
      <c r="N343" s="141"/>
      <c r="O343" s="141"/>
      <c r="P343" s="142">
        <f>SUM(P344:P401)</f>
        <v>0</v>
      </c>
      <c r="Q343" s="141"/>
      <c r="R343" s="142">
        <f>SUM(R344:R401)</f>
        <v>0</v>
      </c>
      <c r="S343" s="141"/>
      <c r="T343" s="143">
        <f>SUM(T344:T401)</f>
        <v>0</v>
      </c>
      <c r="AR343" s="136" t="s">
        <v>139</v>
      </c>
      <c r="AT343" s="144" t="s">
        <v>76</v>
      </c>
      <c r="AU343" s="144" t="s">
        <v>77</v>
      </c>
      <c r="AY343" s="136" t="s">
        <v>131</v>
      </c>
      <c r="BK343" s="145">
        <f>SUM(BK344:BK401)</f>
        <v>0</v>
      </c>
    </row>
    <row r="344" spans="1:65" s="2" customFormat="1" ht="24.15" customHeight="1">
      <c r="A344" s="32"/>
      <c r="B344" s="148"/>
      <c r="C344" s="149" t="s">
        <v>515</v>
      </c>
      <c r="D344" s="149" t="s">
        <v>134</v>
      </c>
      <c r="E344" s="150" t="s">
        <v>516</v>
      </c>
      <c r="F344" s="151" t="s">
        <v>517</v>
      </c>
      <c r="G344" s="152" t="s">
        <v>149</v>
      </c>
      <c r="H344" s="153">
        <v>218.84399999999999</v>
      </c>
      <c r="I344" s="154"/>
      <c r="J344" s="155">
        <f>ROUND(I344*H344,2)</f>
        <v>0</v>
      </c>
      <c r="K344" s="151" t="s">
        <v>138</v>
      </c>
      <c r="L344" s="33"/>
      <c r="M344" s="156" t="s">
        <v>1</v>
      </c>
      <c r="N344" s="157" t="s">
        <v>42</v>
      </c>
      <c r="O344" s="58"/>
      <c r="P344" s="158">
        <f>O344*H344</f>
        <v>0</v>
      </c>
      <c r="Q344" s="158">
        <v>0</v>
      </c>
      <c r="R344" s="158">
        <f>Q344*H344</f>
        <v>0</v>
      </c>
      <c r="S344" s="158">
        <v>0</v>
      </c>
      <c r="T344" s="159">
        <f>S344*H344</f>
        <v>0</v>
      </c>
      <c r="U344" s="32"/>
      <c r="V344" s="32"/>
      <c r="W344" s="32"/>
      <c r="X344" s="32"/>
      <c r="Y344" s="32"/>
      <c r="Z344" s="32"/>
      <c r="AA344" s="32"/>
      <c r="AB344" s="32"/>
      <c r="AC344" s="32"/>
      <c r="AD344" s="32"/>
      <c r="AE344" s="32"/>
      <c r="AR344" s="160" t="s">
        <v>518</v>
      </c>
      <c r="AT344" s="160" t="s">
        <v>134</v>
      </c>
      <c r="AU344" s="160" t="s">
        <v>85</v>
      </c>
      <c r="AY344" s="17" t="s">
        <v>131</v>
      </c>
      <c r="BE344" s="161">
        <f>IF(N344="základní",J344,0)</f>
        <v>0</v>
      </c>
      <c r="BF344" s="161">
        <f>IF(N344="snížená",J344,0)</f>
        <v>0</v>
      </c>
      <c r="BG344" s="161">
        <f>IF(N344="zákl. přenesená",J344,0)</f>
        <v>0</v>
      </c>
      <c r="BH344" s="161">
        <f>IF(N344="sníž. přenesená",J344,0)</f>
        <v>0</v>
      </c>
      <c r="BI344" s="161">
        <f>IF(N344="nulová",J344,0)</f>
        <v>0</v>
      </c>
      <c r="BJ344" s="17" t="s">
        <v>85</v>
      </c>
      <c r="BK344" s="161">
        <f>ROUND(I344*H344,2)</f>
        <v>0</v>
      </c>
      <c r="BL344" s="17" t="s">
        <v>518</v>
      </c>
      <c r="BM344" s="160" t="s">
        <v>519</v>
      </c>
    </row>
    <row r="345" spans="1:65" s="2" customFormat="1" ht="38.4">
      <c r="A345" s="32"/>
      <c r="B345" s="33"/>
      <c r="C345" s="32"/>
      <c r="D345" s="162" t="s">
        <v>141</v>
      </c>
      <c r="E345" s="32"/>
      <c r="F345" s="163" t="s">
        <v>520</v>
      </c>
      <c r="G345" s="32"/>
      <c r="H345" s="32"/>
      <c r="I345" s="164"/>
      <c r="J345" s="32"/>
      <c r="K345" s="32"/>
      <c r="L345" s="33"/>
      <c r="M345" s="165"/>
      <c r="N345" s="166"/>
      <c r="O345" s="58"/>
      <c r="P345" s="58"/>
      <c r="Q345" s="58"/>
      <c r="R345" s="58"/>
      <c r="S345" s="58"/>
      <c r="T345" s="59"/>
      <c r="U345" s="32"/>
      <c r="V345" s="32"/>
      <c r="W345" s="32"/>
      <c r="X345" s="32"/>
      <c r="Y345" s="32"/>
      <c r="Z345" s="32"/>
      <c r="AA345" s="32"/>
      <c r="AB345" s="32"/>
      <c r="AC345" s="32"/>
      <c r="AD345" s="32"/>
      <c r="AE345" s="32"/>
      <c r="AT345" s="17" t="s">
        <v>141</v>
      </c>
      <c r="AU345" s="17" t="s">
        <v>85</v>
      </c>
    </row>
    <row r="346" spans="1:65" s="13" customFormat="1">
      <c r="B346" s="167"/>
      <c r="D346" s="162" t="s">
        <v>152</v>
      </c>
      <c r="E346" s="168" t="s">
        <v>1</v>
      </c>
      <c r="F346" s="169" t="s">
        <v>521</v>
      </c>
      <c r="H346" s="170">
        <v>207.477</v>
      </c>
      <c r="I346" s="171"/>
      <c r="L346" s="167"/>
      <c r="M346" s="172"/>
      <c r="N346" s="173"/>
      <c r="O346" s="173"/>
      <c r="P346" s="173"/>
      <c r="Q346" s="173"/>
      <c r="R346" s="173"/>
      <c r="S346" s="173"/>
      <c r="T346" s="174"/>
      <c r="AT346" s="168" t="s">
        <v>152</v>
      </c>
      <c r="AU346" s="168" t="s">
        <v>85</v>
      </c>
      <c r="AV346" s="13" t="s">
        <v>87</v>
      </c>
      <c r="AW346" s="13" t="s">
        <v>34</v>
      </c>
      <c r="AX346" s="13" t="s">
        <v>77</v>
      </c>
      <c r="AY346" s="168" t="s">
        <v>131</v>
      </c>
    </row>
    <row r="347" spans="1:65" s="13" customFormat="1">
      <c r="B347" s="167"/>
      <c r="D347" s="162" t="s">
        <v>152</v>
      </c>
      <c r="E347" s="168" t="s">
        <v>1</v>
      </c>
      <c r="F347" s="169" t="s">
        <v>522</v>
      </c>
      <c r="H347" s="170">
        <v>11.367000000000001</v>
      </c>
      <c r="I347" s="171"/>
      <c r="L347" s="167"/>
      <c r="M347" s="172"/>
      <c r="N347" s="173"/>
      <c r="O347" s="173"/>
      <c r="P347" s="173"/>
      <c r="Q347" s="173"/>
      <c r="R347" s="173"/>
      <c r="S347" s="173"/>
      <c r="T347" s="174"/>
      <c r="AT347" s="168" t="s">
        <v>152</v>
      </c>
      <c r="AU347" s="168" t="s">
        <v>85</v>
      </c>
      <c r="AV347" s="13" t="s">
        <v>87</v>
      </c>
      <c r="AW347" s="13" t="s">
        <v>34</v>
      </c>
      <c r="AX347" s="13" t="s">
        <v>77</v>
      </c>
      <c r="AY347" s="168" t="s">
        <v>131</v>
      </c>
    </row>
    <row r="348" spans="1:65" s="14" customFormat="1">
      <c r="B348" s="175"/>
      <c r="D348" s="162" t="s">
        <v>152</v>
      </c>
      <c r="E348" s="176" t="s">
        <v>1</v>
      </c>
      <c r="F348" s="177" t="s">
        <v>179</v>
      </c>
      <c r="H348" s="178">
        <v>218.84399999999999</v>
      </c>
      <c r="I348" s="179"/>
      <c r="L348" s="175"/>
      <c r="M348" s="180"/>
      <c r="N348" s="181"/>
      <c r="O348" s="181"/>
      <c r="P348" s="181"/>
      <c r="Q348" s="181"/>
      <c r="R348" s="181"/>
      <c r="S348" s="181"/>
      <c r="T348" s="182"/>
      <c r="AT348" s="176" t="s">
        <v>152</v>
      </c>
      <c r="AU348" s="176" t="s">
        <v>85</v>
      </c>
      <c r="AV348" s="14" t="s">
        <v>139</v>
      </c>
      <c r="AW348" s="14" t="s">
        <v>34</v>
      </c>
      <c r="AX348" s="14" t="s">
        <v>85</v>
      </c>
      <c r="AY348" s="176" t="s">
        <v>131</v>
      </c>
    </row>
    <row r="349" spans="1:65" s="2" customFormat="1" ht="16.5" customHeight="1">
      <c r="A349" s="32"/>
      <c r="B349" s="148"/>
      <c r="C349" s="149" t="s">
        <v>523</v>
      </c>
      <c r="D349" s="149" t="s">
        <v>134</v>
      </c>
      <c r="E349" s="150" t="s">
        <v>524</v>
      </c>
      <c r="F349" s="151" t="s">
        <v>525</v>
      </c>
      <c r="G349" s="152" t="s">
        <v>149</v>
      </c>
      <c r="H349" s="153">
        <v>686.05200000000002</v>
      </c>
      <c r="I349" s="154"/>
      <c r="J349" s="155">
        <f>ROUND(I349*H349,2)</f>
        <v>0</v>
      </c>
      <c r="K349" s="151" t="s">
        <v>138</v>
      </c>
      <c r="L349" s="33"/>
      <c r="M349" s="156" t="s">
        <v>1</v>
      </c>
      <c r="N349" s="157" t="s">
        <v>42</v>
      </c>
      <c r="O349" s="58"/>
      <c r="P349" s="158">
        <f>O349*H349</f>
        <v>0</v>
      </c>
      <c r="Q349" s="158">
        <v>0</v>
      </c>
      <c r="R349" s="158">
        <f>Q349*H349</f>
        <v>0</v>
      </c>
      <c r="S349" s="158">
        <v>0</v>
      </c>
      <c r="T349" s="159">
        <f>S349*H349</f>
        <v>0</v>
      </c>
      <c r="U349" s="32"/>
      <c r="V349" s="32"/>
      <c r="W349" s="32"/>
      <c r="X349" s="32"/>
      <c r="Y349" s="32"/>
      <c r="Z349" s="32"/>
      <c r="AA349" s="32"/>
      <c r="AB349" s="32"/>
      <c r="AC349" s="32"/>
      <c r="AD349" s="32"/>
      <c r="AE349" s="32"/>
      <c r="AR349" s="160" t="s">
        <v>518</v>
      </c>
      <c r="AT349" s="160" t="s">
        <v>134</v>
      </c>
      <c r="AU349" s="160" t="s">
        <v>85</v>
      </c>
      <c r="AY349" s="17" t="s">
        <v>131</v>
      </c>
      <c r="BE349" s="161">
        <f>IF(N349="základní",J349,0)</f>
        <v>0</v>
      </c>
      <c r="BF349" s="161">
        <f>IF(N349="snížená",J349,0)</f>
        <v>0</v>
      </c>
      <c r="BG349" s="161">
        <f>IF(N349="zákl. přenesená",J349,0)</f>
        <v>0</v>
      </c>
      <c r="BH349" s="161">
        <f>IF(N349="sníž. přenesená",J349,0)</f>
        <v>0</v>
      </c>
      <c r="BI349" s="161">
        <f>IF(N349="nulová",J349,0)</f>
        <v>0</v>
      </c>
      <c r="BJ349" s="17" t="s">
        <v>85</v>
      </c>
      <c r="BK349" s="161">
        <f>ROUND(I349*H349,2)</f>
        <v>0</v>
      </c>
      <c r="BL349" s="17" t="s">
        <v>518</v>
      </c>
      <c r="BM349" s="160" t="s">
        <v>526</v>
      </c>
    </row>
    <row r="350" spans="1:65" s="2" customFormat="1" ht="76.8">
      <c r="A350" s="32"/>
      <c r="B350" s="33"/>
      <c r="C350" s="32"/>
      <c r="D350" s="162" t="s">
        <v>141</v>
      </c>
      <c r="E350" s="32"/>
      <c r="F350" s="163" t="s">
        <v>527</v>
      </c>
      <c r="G350" s="32"/>
      <c r="H350" s="32"/>
      <c r="I350" s="164"/>
      <c r="J350" s="32"/>
      <c r="K350" s="32"/>
      <c r="L350" s="33"/>
      <c r="M350" s="165"/>
      <c r="N350" s="166"/>
      <c r="O350" s="58"/>
      <c r="P350" s="58"/>
      <c r="Q350" s="58"/>
      <c r="R350" s="58"/>
      <c r="S350" s="58"/>
      <c r="T350" s="59"/>
      <c r="U350" s="32"/>
      <c r="V350" s="32"/>
      <c r="W350" s="32"/>
      <c r="X350" s="32"/>
      <c r="Y350" s="32"/>
      <c r="Z350" s="32"/>
      <c r="AA350" s="32"/>
      <c r="AB350" s="32"/>
      <c r="AC350" s="32"/>
      <c r="AD350" s="32"/>
      <c r="AE350" s="32"/>
      <c r="AT350" s="17" t="s">
        <v>141</v>
      </c>
      <c r="AU350" s="17" t="s">
        <v>85</v>
      </c>
    </row>
    <row r="351" spans="1:65" s="2" customFormat="1" ht="28.8">
      <c r="A351" s="32"/>
      <c r="B351" s="33"/>
      <c r="C351" s="32"/>
      <c r="D351" s="162" t="s">
        <v>186</v>
      </c>
      <c r="E351" s="32"/>
      <c r="F351" s="183" t="s">
        <v>528</v>
      </c>
      <c r="G351" s="32"/>
      <c r="H351" s="32"/>
      <c r="I351" s="164"/>
      <c r="J351" s="32"/>
      <c r="K351" s="32"/>
      <c r="L351" s="33"/>
      <c r="M351" s="165"/>
      <c r="N351" s="166"/>
      <c r="O351" s="58"/>
      <c r="P351" s="58"/>
      <c r="Q351" s="58"/>
      <c r="R351" s="58"/>
      <c r="S351" s="58"/>
      <c r="T351" s="59"/>
      <c r="U351" s="32"/>
      <c r="V351" s="32"/>
      <c r="W351" s="32"/>
      <c r="X351" s="32"/>
      <c r="Y351" s="32"/>
      <c r="Z351" s="32"/>
      <c r="AA351" s="32"/>
      <c r="AB351" s="32"/>
      <c r="AC351" s="32"/>
      <c r="AD351" s="32"/>
      <c r="AE351" s="32"/>
      <c r="AT351" s="17" t="s">
        <v>186</v>
      </c>
      <c r="AU351" s="17" t="s">
        <v>85</v>
      </c>
    </row>
    <row r="352" spans="1:65" s="13" customFormat="1">
      <c r="B352" s="167"/>
      <c r="D352" s="162" t="s">
        <v>152</v>
      </c>
      <c r="E352" s="168" t="s">
        <v>1</v>
      </c>
      <c r="F352" s="169" t="s">
        <v>529</v>
      </c>
      <c r="H352" s="170">
        <v>508.005</v>
      </c>
      <c r="I352" s="171"/>
      <c r="L352" s="167"/>
      <c r="M352" s="172"/>
      <c r="N352" s="173"/>
      <c r="O352" s="173"/>
      <c r="P352" s="173"/>
      <c r="Q352" s="173"/>
      <c r="R352" s="173"/>
      <c r="S352" s="173"/>
      <c r="T352" s="174"/>
      <c r="AT352" s="168" t="s">
        <v>152</v>
      </c>
      <c r="AU352" s="168" t="s">
        <v>85</v>
      </c>
      <c r="AV352" s="13" t="s">
        <v>87</v>
      </c>
      <c r="AW352" s="13" t="s">
        <v>34</v>
      </c>
      <c r="AX352" s="13" t="s">
        <v>77</v>
      </c>
      <c r="AY352" s="168" t="s">
        <v>131</v>
      </c>
    </row>
    <row r="353" spans="1:65" s="13" customFormat="1">
      <c r="B353" s="167"/>
      <c r="D353" s="162" t="s">
        <v>152</v>
      </c>
      <c r="E353" s="168" t="s">
        <v>1</v>
      </c>
      <c r="F353" s="169" t="s">
        <v>530</v>
      </c>
      <c r="H353" s="170">
        <v>178.047</v>
      </c>
      <c r="I353" s="171"/>
      <c r="L353" s="167"/>
      <c r="M353" s="172"/>
      <c r="N353" s="173"/>
      <c r="O353" s="173"/>
      <c r="P353" s="173"/>
      <c r="Q353" s="173"/>
      <c r="R353" s="173"/>
      <c r="S353" s="173"/>
      <c r="T353" s="174"/>
      <c r="AT353" s="168" t="s">
        <v>152</v>
      </c>
      <c r="AU353" s="168" t="s">
        <v>85</v>
      </c>
      <c r="AV353" s="13" t="s">
        <v>87</v>
      </c>
      <c r="AW353" s="13" t="s">
        <v>34</v>
      </c>
      <c r="AX353" s="13" t="s">
        <v>77</v>
      </c>
      <c r="AY353" s="168" t="s">
        <v>131</v>
      </c>
    </row>
    <row r="354" spans="1:65" s="14" customFormat="1">
      <c r="B354" s="175"/>
      <c r="D354" s="162" t="s">
        <v>152</v>
      </c>
      <c r="E354" s="176" t="s">
        <v>1</v>
      </c>
      <c r="F354" s="177" t="s">
        <v>179</v>
      </c>
      <c r="H354" s="178">
        <v>686.05200000000002</v>
      </c>
      <c r="I354" s="179"/>
      <c r="L354" s="175"/>
      <c r="M354" s="180"/>
      <c r="N354" s="181"/>
      <c r="O354" s="181"/>
      <c r="P354" s="181"/>
      <c r="Q354" s="181"/>
      <c r="R354" s="181"/>
      <c r="S354" s="181"/>
      <c r="T354" s="182"/>
      <c r="AT354" s="176" t="s">
        <v>152</v>
      </c>
      <c r="AU354" s="176" t="s">
        <v>85</v>
      </c>
      <c r="AV354" s="14" t="s">
        <v>139</v>
      </c>
      <c r="AW354" s="14" t="s">
        <v>34</v>
      </c>
      <c r="AX354" s="14" t="s">
        <v>85</v>
      </c>
      <c r="AY354" s="176" t="s">
        <v>131</v>
      </c>
    </row>
    <row r="355" spans="1:65" s="2" customFormat="1" ht="16.5" customHeight="1">
      <c r="A355" s="32"/>
      <c r="B355" s="148"/>
      <c r="C355" s="149" t="s">
        <v>531</v>
      </c>
      <c r="D355" s="149" t="s">
        <v>134</v>
      </c>
      <c r="E355" s="150" t="s">
        <v>532</v>
      </c>
      <c r="F355" s="151" t="s">
        <v>533</v>
      </c>
      <c r="G355" s="152" t="s">
        <v>149</v>
      </c>
      <c r="H355" s="153">
        <v>1198.328</v>
      </c>
      <c r="I355" s="154"/>
      <c r="J355" s="155">
        <f>ROUND(I355*H355,2)</f>
        <v>0</v>
      </c>
      <c r="K355" s="151" t="s">
        <v>138</v>
      </c>
      <c r="L355" s="33"/>
      <c r="M355" s="156" t="s">
        <v>1</v>
      </c>
      <c r="N355" s="157" t="s">
        <v>42</v>
      </c>
      <c r="O355" s="58"/>
      <c r="P355" s="158">
        <f>O355*H355</f>
        <v>0</v>
      </c>
      <c r="Q355" s="158">
        <v>0</v>
      </c>
      <c r="R355" s="158">
        <f>Q355*H355</f>
        <v>0</v>
      </c>
      <c r="S355" s="158">
        <v>0</v>
      </c>
      <c r="T355" s="159">
        <f>S355*H355</f>
        <v>0</v>
      </c>
      <c r="U355" s="32"/>
      <c r="V355" s="32"/>
      <c r="W355" s="32"/>
      <c r="X355" s="32"/>
      <c r="Y355" s="32"/>
      <c r="Z355" s="32"/>
      <c r="AA355" s="32"/>
      <c r="AB355" s="32"/>
      <c r="AC355" s="32"/>
      <c r="AD355" s="32"/>
      <c r="AE355" s="32"/>
      <c r="AR355" s="160" t="s">
        <v>518</v>
      </c>
      <c r="AT355" s="160" t="s">
        <v>134</v>
      </c>
      <c r="AU355" s="160" t="s">
        <v>85</v>
      </c>
      <c r="AY355" s="17" t="s">
        <v>131</v>
      </c>
      <c r="BE355" s="161">
        <f>IF(N355="základní",J355,0)</f>
        <v>0</v>
      </c>
      <c r="BF355" s="161">
        <f>IF(N355="snížená",J355,0)</f>
        <v>0</v>
      </c>
      <c r="BG355" s="161">
        <f>IF(N355="zákl. přenesená",J355,0)</f>
        <v>0</v>
      </c>
      <c r="BH355" s="161">
        <f>IF(N355="sníž. přenesená",J355,0)</f>
        <v>0</v>
      </c>
      <c r="BI355" s="161">
        <f>IF(N355="nulová",J355,0)</f>
        <v>0</v>
      </c>
      <c r="BJ355" s="17" t="s">
        <v>85</v>
      </c>
      <c r="BK355" s="161">
        <f>ROUND(I355*H355,2)</f>
        <v>0</v>
      </c>
      <c r="BL355" s="17" t="s">
        <v>518</v>
      </c>
      <c r="BM355" s="160" t="s">
        <v>534</v>
      </c>
    </row>
    <row r="356" spans="1:65" s="2" customFormat="1" ht="76.8">
      <c r="A356" s="32"/>
      <c r="B356" s="33"/>
      <c r="C356" s="32"/>
      <c r="D356" s="162" t="s">
        <v>141</v>
      </c>
      <c r="E356" s="32"/>
      <c r="F356" s="163" t="s">
        <v>535</v>
      </c>
      <c r="G356" s="32"/>
      <c r="H356" s="32"/>
      <c r="I356" s="164"/>
      <c r="J356" s="32"/>
      <c r="K356" s="32"/>
      <c r="L356" s="33"/>
      <c r="M356" s="165"/>
      <c r="N356" s="166"/>
      <c r="O356" s="58"/>
      <c r="P356" s="58"/>
      <c r="Q356" s="58"/>
      <c r="R356" s="58"/>
      <c r="S356" s="58"/>
      <c r="T356" s="59"/>
      <c r="U356" s="32"/>
      <c r="V356" s="32"/>
      <c r="W356" s="32"/>
      <c r="X356" s="32"/>
      <c r="Y356" s="32"/>
      <c r="Z356" s="32"/>
      <c r="AA356" s="32"/>
      <c r="AB356" s="32"/>
      <c r="AC356" s="32"/>
      <c r="AD356" s="32"/>
      <c r="AE356" s="32"/>
      <c r="AT356" s="17" t="s">
        <v>141</v>
      </c>
      <c r="AU356" s="17" t="s">
        <v>85</v>
      </c>
    </row>
    <row r="357" spans="1:65" s="13" customFormat="1">
      <c r="B357" s="167"/>
      <c r="D357" s="162" t="s">
        <v>152</v>
      </c>
      <c r="E357" s="168" t="s">
        <v>1</v>
      </c>
      <c r="F357" s="169" t="s">
        <v>536</v>
      </c>
      <c r="H357" s="170">
        <v>1158.008</v>
      </c>
      <c r="I357" s="171"/>
      <c r="L357" s="167"/>
      <c r="M357" s="172"/>
      <c r="N357" s="173"/>
      <c r="O357" s="173"/>
      <c r="P357" s="173"/>
      <c r="Q357" s="173"/>
      <c r="R357" s="173"/>
      <c r="S357" s="173"/>
      <c r="T357" s="174"/>
      <c r="AT357" s="168" t="s">
        <v>152</v>
      </c>
      <c r="AU357" s="168" t="s">
        <v>85</v>
      </c>
      <c r="AV357" s="13" t="s">
        <v>87</v>
      </c>
      <c r="AW357" s="13" t="s">
        <v>34</v>
      </c>
      <c r="AX357" s="13" t="s">
        <v>77</v>
      </c>
      <c r="AY357" s="168" t="s">
        <v>131</v>
      </c>
    </row>
    <row r="358" spans="1:65" s="13" customFormat="1">
      <c r="B358" s="167"/>
      <c r="D358" s="162" t="s">
        <v>152</v>
      </c>
      <c r="E358" s="168" t="s">
        <v>1</v>
      </c>
      <c r="F358" s="169" t="s">
        <v>537</v>
      </c>
      <c r="H358" s="170">
        <v>40.32</v>
      </c>
      <c r="I358" s="171"/>
      <c r="L358" s="167"/>
      <c r="M358" s="172"/>
      <c r="N358" s="173"/>
      <c r="O358" s="173"/>
      <c r="P358" s="173"/>
      <c r="Q358" s="173"/>
      <c r="R358" s="173"/>
      <c r="S358" s="173"/>
      <c r="T358" s="174"/>
      <c r="AT358" s="168" t="s">
        <v>152</v>
      </c>
      <c r="AU358" s="168" t="s">
        <v>85</v>
      </c>
      <c r="AV358" s="13" t="s">
        <v>87</v>
      </c>
      <c r="AW358" s="13" t="s">
        <v>34</v>
      </c>
      <c r="AX358" s="13" t="s">
        <v>77</v>
      </c>
      <c r="AY358" s="168" t="s">
        <v>131</v>
      </c>
    </row>
    <row r="359" spans="1:65" s="14" customFormat="1">
      <c r="B359" s="175"/>
      <c r="D359" s="162" t="s">
        <v>152</v>
      </c>
      <c r="E359" s="176" t="s">
        <v>1</v>
      </c>
      <c r="F359" s="177" t="s">
        <v>179</v>
      </c>
      <c r="H359" s="178">
        <v>1198.328</v>
      </c>
      <c r="I359" s="179"/>
      <c r="L359" s="175"/>
      <c r="M359" s="180"/>
      <c r="N359" s="181"/>
      <c r="O359" s="181"/>
      <c r="P359" s="181"/>
      <c r="Q359" s="181"/>
      <c r="R359" s="181"/>
      <c r="S359" s="181"/>
      <c r="T359" s="182"/>
      <c r="AT359" s="176" t="s">
        <v>152</v>
      </c>
      <c r="AU359" s="176" t="s">
        <v>85</v>
      </c>
      <c r="AV359" s="14" t="s">
        <v>139</v>
      </c>
      <c r="AW359" s="14" t="s">
        <v>34</v>
      </c>
      <c r="AX359" s="14" t="s">
        <v>85</v>
      </c>
      <c r="AY359" s="176" t="s">
        <v>131</v>
      </c>
    </row>
    <row r="360" spans="1:65" s="2" customFormat="1" ht="16.5" customHeight="1">
      <c r="A360" s="32"/>
      <c r="B360" s="148"/>
      <c r="C360" s="149" t="s">
        <v>538</v>
      </c>
      <c r="D360" s="149" t="s">
        <v>134</v>
      </c>
      <c r="E360" s="150" t="s">
        <v>539</v>
      </c>
      <c r="F360" s="151" t="s">
        <v>540</v>
      </c>
      <c r="G360" s="152" t="s">
        <v>149</v>
      </c>
      <c r="H360" s="153">
        <v>7.5999999999999998E-2</v>
      </c>
      <c r="I360" s="154"/>
      <c r="J360" s="155">
        <f>ROUND(I360*H360,2)</f>
        <v>0</v>
      </c>
      <c r="K360" s="151" t="s">
        <v>138</v>
      </c>
      <c r="L360" s="33"/>
      <c r="M360" s="156" t="s">
        <v>1</v>
      </c>
      <c r="N360" s="157" t="s">
        <v>42</v>
      </c>
      <c r="O360" s="58"/>
      <c r="P360" s="158">
        <f>O360*H360</f>
        <v>0</v>
      </c>
      <c r="Q360" s="158">
        <v>0</v>
      </c>
      <c r="R360" s="158">
        <f>Q360*H360</f>
        <v>0</v>
      </c>
      <c r="S360" s="158">
        <v>0</v>
      </c>
      <c r="T360" s="159">
        <f>S360*H360</f>
        <v>0</v>
      </c>
      <c r="U360" s="32"/>
      <c r="V360" s="32"/>
      <c r="W360" s="32"/>
      <c r="X360" s="32"/>
      <c r="Y360" s="32"/>
      <c r="Z360" s="32"/>
      <c r="AA360" s="32"/>
      <c r="AB360" s="32"/>
      <c r="AC360" s="32"/>
      <c r="AD360" s="32"/>
      <c r="AE360" s="32"/>
      <c r="AR360" s="160" t="s">
        <v>518</v>
      </c>
      <c r="AT360" s="160" t="s">
        <v>134</v>
      </c>
      <c r="AU360" s="160" t="s">
        <v>85</v>
      </c>
      <c r="AY360" s="17" t="s">
        <v>131</v>
      </c>
      <c r="BE360" s="161">
        <f>IF(N360="základní",J360,0)</f>
        <v>0</v>
      </c>
      <c r="BF360" s="161">
        <f>IF(N360="snížená",J360,0)</f>
        <v>0</v>
      </c>
      <c r="BG360" s="161">
        <f>IF(N360="zákl. přenesená",J360,0)</f>
        <v>0</v>
      </c>
      <c r="BH360" s="161">
        <f>IF(N360="sníž. přenesená",J360,0)</f>
        <v>0</v>
      </c>
      <c r="BI360" s="161">
        <f>IF(N360="nulová",J360,0)</f>
        <v>0</v>
      </c>
      <c r="BJ360" s="17" t="s">
        <v>85</v>
      </c>
      <c r="BK360" s="161">
        <f>ROUND(I360*H360,2)</f>
        <v>0</v>
      </c>
      <c r="BL360" s="17" t="s">
        <v>518</v>
      </c>
      <c r="BM360" s="160" t="s">
        <v>541</v>
      </c>
    </row>
    <row r="361" spans="1:65" s="2" customFormat="1" ht="28.8">
      <c r="A361" s="32"/>
      <c r="B361" s="33"/>
      <c r="C361" s="32"/>
      <c r="D361" s="162" t="s">
        <v>141</v>
      </c>
      <c r="E361" s="32"/>
      <c r="F361" s="163" t="s">
        <v>542</v>
      </c>
      <c r="G361" s="32"/>
      <c r="H361" s="32"/>
      <c r="I361" s="164"/>
      <c r="J361" s="32"/>
      <c r="K361" s="32"/>
      <c r="L361" s="33"/>
      <c r="M361" s="165"/>
      <c r="N361" s="166"/>
      <c r="O361" s="58"/>
      <c r="P361" s="58"/>
      <c r="Q361" s="58"/>
      <c r="R361" s="58"/>
      <c r="S361" s="58"/>
      <c r="T361" s="59"/>
      <c r="U361" s="32"/>
      <c r="V361" s="32"/>
      <c r="W361" s="32"/>
      <c r="X361" s="32"/>
      <c r="Y361" s="32"/>
      <c r="Z361" s="32"/>
      <c r="AA361" s="32"/>
      <c r="AB361" s="32"/>
      <c r="AC361" s="32"/>
      <c r="AD361" s="32"/>
      <c r="AE361" s="32"/>
      <c r="AT361" s="17" t="s">
        <v>141</v>
      </c>
      <c r="AU361" s="17" t="s">
        <v>85</v>
      </c>
    </row>
    <row r="362" spans="1:65" s="13" customFormat="1">
      <c r="B362" s="167"/>
      <c r="D362" s="162" t="s">
        <v>152</v>
      </c>
      <c r="E362" s="168" t="s">
        <v>1</v>
      </c>
      <c r="F362" s="169" t="s">
        <v>543</v>
      </c>
      <c r="H362" s="170">
        <v>7.5999999999999998E-2</v>
      </c>
      <c r="I362" s="171"/>
      <c r="L362" s="167"/>
      <c r="M362" s="172"/>
      <c r="N362" s="173"/>
      <c r="O362" s="173"/>
      <c r="P362" s="173"/>
      <c r="Q362" s="173"/>
      <c r="R362" s="173"/>
      <c r="S362" s="173"/>
      <c r="T362" s="174"/>
      <c r="AT362" s="168" t="s">
        <v>152</v>
      </c>
      <c r="AU362" s="168" t="s">
        <v>85</v>
      </c>
      <c r="AV362" s="13" t="s">
        <v>87</v>
      </c>
      <c r="AW362" s="13" t="s">
        <v>34</v>
      </c>
      <c r="AX362" s="13" t="s">
        <v>85</v>
      </c>
      <c r="AY362" s="168" t="s">
        <v>131</v>
      </c>
    </row>
    <row r="363" spans="1:65" s="2" customFormat="1" ht="24.15" customHeight="1">
      <c r="A363" s="32"/>
      <c r="B363" s="148"/>
      <c r="C363" s="149" t="s">
        <v>544</v>
      </c>
      <c r="D363" s="149" t="s">
        <v>134</v>
      </c>
      <c r="E363" s="150" t="s">
        <v>545</v>
      </c>
      <c r="F363" s="151" t="s">
        <v>546</v>
      </c>
      <c r="G363" s="152" t="s">
        <v>149</v>
      </c>
      <c r="H363" s="153">
        <v>1884.4559999999999</v>
      </c>
      <c r="I363" s="154"/>
      <c r="J363" s="155">
        <f>ROUND(I363*H363,2)</f>
        <v>0</v>
      </c>
      <c r="K363" s="151" t="s">
        <v>138</v>
      </c>
      <c r="L363" s="33"/>
      <c r="M363" s="156" t="s">
        <v>1</v>
      </c>
      <c r="N363" s="157" t="s">
        <v>42</v>
      </c>
      <c r="O363" s="58"/>
      <c r="P363" s="158">
        <f>O363*H363</f>
        <v>0</v>
      </c>
      <c r="Q363" s="158">
        <v>0</v>
      </c>
      <c r="R363" s="158">
        <f>Q363*H363</f>
        <v>0</v>
      </c>
      <c r="S363" s="158">
        <v>0</v>
      </c>
      <c r="T363" s="159">
        <f>S363*H363</f>
        <v>0</v>
      </c>
      <c r="U363" s="32"/>
      <c r="V363" s="32"/>
      <c r="W363" s="32"/>
      <c r="X363" s="32"/>
      <c r="Y363" s="32"/>
      <c r="Z363" s="32"/>
      <c r="AA363" s="32"/>
      <c r="AB363" s="32"/>
      <c r="AC363" s="32"/>
      <c r="AD363" s="32"/>
      <c r="AE363" s="32"/>
      <c r="AR363" s="160" t="s">
        <v>518</v>
      </c>
      <c r="AT363" s="160" t="s">
        <v>134</v>
      </c>
      <c r="AU363" s="160" t="s">
        <v>85</v>
      </c>
      <c r="AY363" s="17" t="s">
        <v>131</v>
      </c>
      <c r="BE363" s="161">
        <f>IF(N363="základní",J363,0)</f>
        <v>0</v>
      </c>
      <c r="BF363" s="161">
        <f>IF(N363="snížená",J363,0)</f>
        <v>0</v>
      </c>
      <c r="BG363" s="161">
        <f>IF(N363="zákl. přenesená",J363,0)</f>
        <v>0</v>
      </c>
      <c r="BH363" s="161">
        <f>IF(N363="sníž. přenesená",J363,0)</f>
        <v>0</v>
      </c>
      <c r="BI363" s="161">
        <f>IF(N363="nulová",J363,0)</f>
        <v>0</v>
      </c>
      <c r="BJ363" s="17" t="s">
        <v>85</v>
      </c>
      <c r="BK363" s="161">
        <f>ROUND(I363*H363,2)</f>
        <v>0</v>
      </c>
      <c r="BL363" s="17" t="s">
        <v>518</v>
      </c>
      <c r="BM363" s="160" t="s">
        <v>547</v>
      </c>
    </row>
    <row r="364" spans="1:65" s="2" customFormat="1" ht="28.8">
      <c r="A364" s="32"/>
      <c r="B364" s="33"/>
      <c r="C364" s="32"/>
      <c r="D364" s="162" t="s">
        <v>141</v>
      </c>
      <c r="E364" s="32"/>
      <c r="F364" s="163" t="s">
        <v>548</v>
      </c>
      <c r="G364" s="32"/>
      <c r="H364" s="32"/>
      <c r="I364" s="164"/>
      <c r="J364" s="32"/>
      <c r="K364" s="32"/>
      <c r="L364" s="33"/>
      <c r="M364" s="165"/>
      <c r="N364" s="166"/>
      <c r="O364" s="58"/>
      <c r="P364" s="58"/>
      <c r="Q364" s="58"/>
      <c r="R364" s="58"/>
      <c r="S364" s="58"/>
      <c r="T364" s="59"/>
      <c r="U364" s="32"/>
      <c r="V364" s="32"/>
      <c r="W364" s="32"/>
      <c r="X364" s="32"/>
      <c r="Y364" s="32"/>
      <c r="Z364" s="32"/>
      <c r="AA364" s="32"/>
      <c r="AB364" s="32"/>
      <c r="AC364" s="32"/>
      <c r="AD364" s="32"/>
      <c r="AE364" s="32"/>
      <c r="AT364" s="17" t="s">
        <v>141</v>
      </c>
      <c r="AU364" s="17" t="s">
        <v>85</v>
      </c>
    </row>
    <row r="365" spans="1:65" s="13" customFormat="1">
      <c r="B365" s="167"/>
      <c r="D365" s="162" t="s">
        <v>152</v>
      </c>
      <c r="E365" s="168" t="s">
        <v>1</v>
      </c>
      <c r="F365" s="169" t="s">
        <v>549</v>
      </c>
      <c r="H365" s="170">
        <v>686.05200000000002</v>
      </c>
      <c r="I365" s="171"/>
      <c r="L365" s="167"/>
      <c r="M365" s="172"/>
      <c r="N365" s="173"/>
      <c r="O365" s="173"/>
      <c r="P365" s="173"/>
      <c r="Q365" s="173"/>
      <c r="R365" s="173"/>
      <c r="S365" s="173"/>
      <c r="T365" s="174"/>
      <c r="AT365" s="168" t="s">
        <v>152</v>
      </c>
      <c r="AU365" s="168" t="s">
        <v>85</v>
      </c>
      <c r="AV365" s="13" t="s">
        <v>87</v>
      </c>
      <c r="AW365" s="13" t="s">
        <v>34</v>
      </c>
      <c r="AX365" s="13" t="s">
        <v>77</v>
      </c>
      <c r="AY365" s="168" t="s">
        <v>131</v>
      </c>
    </row>
    <row r="366" spans="1:65" s="13" customFormat="1">
      <c r="B366" s="167"/>
      <c r="D366" s="162" t="s">
        <v>152</v>
      </c>
      <c r="E366" s="168" t="s">
        <v>1</v>
      </c>
      <c r="F366" s="169" t="s">
        <v>550</v>
      </c>
      <c r="H366" s="170">
        <v>1198.328</v>
      </c>
      <c r="I366" s="171"/>
      <c r="L366" s="167"/>
      <c r="M366" s="172"/>
      <c r="N366" s="173"/>
      <c r="O366" s="173"/>
      <c r="P366" s="173"/>
      <c r="Q366" s="173"/>
      <c r="R366" s="173"/>
      <c r="S366" s="173"/>
      <c r="T366" s="174"/>
      <c r="AT366" s="168" t="s">
        <v>152</v>
      </c>
      <c r="AU366" s="168" t="s">
        <v>85</v>
      </c>
      <c r="AV366" s="13" t="s">
        <v>87</v>
      </c>
      <c r="AW366" s="13" t="s">
        <v>34</v>
      </c>
      <c r="AX366" s="13" t="s">
        <v>77</v>
      </c>
      <c r="AY366" s="168" t="s">
        <v>131</v>
      </c>
    </row>
    <row r="367" spans="1:65" s="13" customFormat="1">
      <c r="B367" s="167"/>
      <c r="D367" s="162" t="s">
        <v>152</v>
      </c>
      <c r="E367" s="168" t="s">
        <v>1</v>
      </c>
      <c r="F367" s="169" t="s">
        <v>551</v>
      </c>
      <c r="H367" s="170">
        <v>7.5999999999999998E-2</v>
      </c>
      <c r="I367" s="171"/>
      <c r="L367" s="167"/>
      <c r="M367" s="172"/>
      <c r="N367" s="173"/>
      <c r="O367" s="173"/>
      <c r="P367" s="173"/>
      <c r="Q367" s="173"/>
      <c r="R367" s="173"/>
      <c r="S367" s="173"/>
      <c r="T367" s="174"/>
      <c r="AT367" s="168" t="s">
        <v>152</v>
      </c>
      <c r="AU367" s="168" t="s">
        <v>85</v>
      </c>
      <c r="AV367" s="13" t="s">
        <v>87</v>
      </c>
      <c r="AW367" s="13" t="s">
        <v>34</v>
      </c>
      <c r="AX367" s="13" t="s">
        <v>77</v>
      </c>
      <c r="AY367" s="168" t="s">
        <v>131</v>
      </c>
    </row>
    <row r="368" spans="1:65" s="14" customFormat="1">
      <c r="B368" s="175"/>
      <c r="D368" s="162" t="s">
        <v>152</v>
      </c>
      <c r="E368" s="176" t="s">
        <v>1</v>
      </c>
      <c r="F368" s="177" t="s">
        <v>179</v>
      </c>
      <c r="H368" s="178">
        <v>1884.4560000000001</v>
      </c>
      <c r="I368" s="179"/>
      <c r="L368" s="175"/>
      <c r="M368" s="180"/>
      <c r="N368" s="181"/>
      <c r="O368" s="181"/>
      <c r="P368" s="181"/>
      <c r="Q368" s="181"/>
      <c r="R368" s="181"/>
      <c r="S368" s="181"/>
      <c r="T368" s="182"/>
      <c r="AT368" s="176" t="s">
        <v>152</v>
      </c>
      <c r="AU368" s="176" t="s">
        <v>85</v>
      </c>
      <c r="AV368" s="14" t="s">
        <v>139</v>
      </c>
      <c r="AW368" s="14" t="s">
        <v>34</v>
      </c>
      <c r="AX368" s="14" t="s">
        <v>85</v>
      </c>
      <c r="AY368" s="176" t="s">
        <v>131</v>
      </c>
    </row>
    <row r="369" spans="1:65" s="2" customFormat="1" ht="24.15" customHeight="1">
      <c r="A369" s="32"/>
      <c r="B369" s="148"/>
      <c r="C369" s="149" t="s">
        <v>552</v>
      </c>
      <c r="D369" s="149" t="s">
        <v>134</v>
      </c>
      <c r="E369" s="150" t="s">
        <v>553</v>
      </c>
      <c r="F369" s="151" t="s">
        <v>554</v>
      </c>
      <c r="G369" s="152" t="s">
        <v>149</v>
      </c>
      <c r="H369" s="153">
        <v>1884.4559999999999</v>
      </c>
      <c r="I369" s="154"/>
      <c r="J369" s="155">
        <f>ROUND(I369*H369,2)</f>
        <v>0</v>
      </c>
      <c r="K369" s="151" t="s">
        <v>138</v>
      </c>
      <c r="L369" s="33"/>
      <c r="M369" s="156" t="s">
        <v>1</v>
      </c>
      <c r="N369" s="157" t="s">
        <v>42</v>
      </c>
      <c r="O369" s="58"/>
      <c r="P369" s="158">
        <f>O369*H369</f>
        <v>0</v>
      </c>
      <c r="Q369" s="158">
        <v>0</v>
      </c>
      <c r="R369" s="158">
        <f>Q369*H369</f>
        <v>0</v>
      </c>
      <c r="S369" s="158">
        <v>0</v>
      </c>
      <c r="T369" s="159">
        <f>S369*H369</f>
        <v>0</v>
      </c>
      <c r="U369" s="32"/>
      <c r="V369" s="32"/>
      <c r="W369" s="32"/>
      <c r="X369" s="32"/>
      <c r="Y369" s="32"/>
      <c r="Z369" s="32"/>
      <c r="AA369" s="32"/>
      <c r="AB369" s="32"/>
      <c r="AC369" s="32"/>
      <c r="AD369" s="32"/>
      <c r="AE369" s="32"/>
      <c r="AR369" s="160" t="s">
        <v>518</v>
      </c>
      <c r="AT369" s="160" t="s">
        <v>134</v>
      </c>
      <c r="AU369" s="160" t="s">
        <v>85</v>
      </c>
      <c r="AY369" s="17" t="s">
        <v>131</v>
      </c>
      <c r="BE369" s="161">
        <f>IF(N369="základní",J369,0)</f>
        <v>0</v>
      </c>
      <c r="BF369" s="161">
        <f>IF(N369="snížená",J369,0)</f>
        <v>0</v>
      </c>
      <c r="BG369" s="161">
        <f>IF(N369="zákl. přenesená",J369,0)</f>
        <v>0</v>
      </c>
      <c r="BH369" s="161">
        <f>IF(N369="sníž. přenesená",J369,0)</f>
        <v>0</v>
      </c>
      <c r="BI369" s="161">
        <f>IF(N369="nulová",J369,0)</f>
        <v>0</v>
      </c>
      <c r="BJ369" s="17" t="s">
        <v>85</v>
      </c>
      <c r="BK369" s="161">
        <f>ROUND(I369*H369,2)</f>
        <v>0</v>
      </c>
      <c r="BL369" s="17" t="s">
        <v>518</v>
      </c>
      <c r="BM369" s="160" t="s">
        <v>555</v>
      </c>
    </row>
    <row r="370" spans="1:65" s="2" customFormat="1" ht="28.8">
      <c r="A370" s="32"/>
      <c r="B370" s="33"/>
      <c r="C370" s="32"/>
      <c r="D370" s="162" t="s">
        <v>141</v>
      </c>
      <c r="E370" s="32"/>
      <c r="F370" s="163" t="s">
        <v>556</v>
      </c>
      <c r="G370" s="32"/>
      <c r="H370" s="32"/>
      <c r="I370" s="164"/>
      <c r="J370" s="32"/>
      <c r="K370" s="32"/>
      <c r="L370" s="33"/>
      <c r="M370" s="165"/>
      <c r="N370" s="166"/>
      <c r="O370" s="58"/>
      <c r="P370" s="58"/>
      <c r="Q370" s="58"/>
      <c r="R370" s="58"/>
      <c r="S370" s="58"/>
      <c r="T370" s="59"/>
      <c r="U370" s="32"/>
      <c r="V370" s="32"/>
      <c r="W370" s="32"/>
      <c r="X370" s="32"/>
      <c r="Y370" s="32"/>
      <c r="Z370" s="32"/>
      <c r="AA370" s="32"/>
      <c r="AB370" s="32"/>
      <c r="AC370" s="32"/>
      <c r="AD370" s="32"/>
      <c r="AE370" s="32"/>
      <c r="AT370" s="17" t="s">
        <v>141</v>
      </c>
      <c r="AU370" s="17" t="s">
        <v>85</v>
      </c>
    </row>
    <row r="371" spans="1:65" s="13" customFormat="1">
      <c r="B371" s="167"/>
      <c r="D371" s="162" t="s">
        <v>152</v>
      </c>
      <c r="E371" s="168" t="s">
        <v>1</v>
      </c>
      <c r="F371" s="169" t="s">
        <v>549</v>
      </c>
      <c r="H371" s="170">
        <v>686.05200000000002</v>
      </c>
      <c r="I371" s="171"/>
      <c r="L371" s="167"/>
      <c r="M371" s="172"/>
      <c r="N371" s="173"/>
      <c r="O371" s="173"/>
      <c r="P371" s="173"/>
      <c r="Q371" s="173"/>
      <c r="R371" s="173"/>
      <c r="S371" s="173"/>
      <c r="T371" s="174"/>
      <c r="AT371" s="168" t="s">
        <v>152</v>
      </c>
      <c r="AU371" s="168" t="s">
        <v>85</v>
      </c>
      <c r="AV371" s="13" t="s">
        <v>87</v>
      </c>
      <c r="AW371" s="13" t="s">
        <v>34</v>
      </c>
      <c r="AX371" s="13" t="s">
        <v>77</v>
      </c>
      <c r="AY371" s="168" t="s">
        <v>131</v>
      </c>
    </row>
    <row r="372" spans="1:65" s="13" customFormat="1">
      <c r="B372" s="167"/>
      <c r="D372" s="162" t="s">
        <v>152</v>
      </c>
      <c r="E372" s="168" t="s">
        <v>1</v>
      </c>
      <c r="F372" s="169" t="s">
        <v>550</v>
      </c>
      <c r="H372" s="170">
        <v>1198.328</v>
      </c>
      <c r="I372" s="171"/>
      <c r="L372" s="167"/>
      <c r="M372" s="172"/>
      <c r="N372" s="173"/>
      <c r="O372" s="173"/>
      <c r="P372" s="173"/>
      <c r="Q372" s="173"/>
      <c r="R372" s="173"/>
      <c r="S372" s="173"/>
      <c r="T372" s="174"/>
      <c r="AT372" s="168" t="s">
        <v>152</v>
      </c>
      <c r="AU372" s="168" t="s">
        <v>85</v>
      </c>
      <c r="AV372" s="13" t="s">
        <v>87</v>
      </c>
      <c r="AW372" s="13" t="s">
        <v>34</v>
      </c>
      <c r="AX372" s="13" t="s">
        <v>77</v>
      </c>
      <c r="AY372" s="168" t="s">
        <v>131</v>
      </c>
    </row>
    <row r="373" spans="1:65" s="13" customFormat="1">
      <c r="B373" s="167"/>
      <c r="D373" s="162" t="s">
        <v>152</v>
      </c>
      <c r="E373" s="168" t="s">
        <v>1</v>
      </c>
      <c r="F373" s="169" t="s">
        <v>551</v>
      </c>
      <c r="H373" s="170">
        <v>7.5999999999999998E-2</v>
      </c>
      <c r="I373" s="171"/>
      <c r="L373" s="167"/>
      <c r="M373" s="172"/>
      <c r="N373" s="173"/>
      <c r="O373" s="173"/>
      <c r="P373" s="173"/>
      <c r="Q373" s="173"/>
      <c r="R373" s="173"/>
      <c r="S373" s="173"/>
      <c r="T373" s="174"/>
      <c r="AT373" s="168" t="s">
        <v>152</v>
      </c>
      <c r="AU373" s="168" t="s">
        <v>85</v>
      </c>
      <c r="AV373" s="13" t="s">
        <v>87</v>
      </c>
      <c r="AW373" s="13" t="s">
        <v>34</v>
      </c>
      <c r="AX373" s="13" t="s">
        <v>77</v>
      </c>
      <c r="AY373" s="168" t="s">
        <v>131</v>
      </c>
    </row>
    <row r="374" spans="1:65" s="14" customFormat="1">
      <c r="B374" s="175"/>
      <c r="D374" s="162" t="s">
        <v>152</v>
      </c>
      <c r="E374" s="176" t="s">
        <v>1</v>
      </c>
      <c r="F374" s="177" t="s">
        <v>179</v>
      </c>
      <c r="H374" s="178">
        <v>1884.4560000000001</v>
      </c>
      <c r="I374" s="179"/>
      <c r="L374" s="175"/>
      <c r="M374" s="180"/>
      <c r="N374" s="181"/>
      <c r="O374" s="181"/>
      <c r="P374" s="181"/>
      <c r="Q374" s="181"/>
      <c r="R374" s="181"/>
      <c r="S374" s="181"/>
      <c r="T374" s="182"/>
      <c r="AT374" s="176" t="s">
        <v>152</v>
      </c>
      <c r="AU374" s="176" t="s">
        <v>85</v>
      </c>
      <c r="AV374" s="14" t="s">
        <v>139</v>
      </c>
      <c r="AW374" s="14" t="s">
        <v>34</v>
      </c>
      <c r="AX374" s="14" t="s">
        <v>85</v>
      </c>
      <c r="AY374" s="176" t="s">
        <v>131</v>
      </c>
    </row>
    <row r="375" spans="1:65" s="2" customFormat="1" ht="24.15" customHeight="1">
      <c r="A375" s="32"/>
      <c r="B375" s="148"/>
      <c r="C375" s="149" t="s">
        <v>557</v>
      </c>
      <c r="D375" s="149" t="s">
        <v>134</v>
      </c>
      <c r="E375" s="150" t="s">
        <v>516</v>
      </c>
      <c r="F375" s="151" t="s">
        <v>517</v>
      </c>
      <c r="G375" s="152" t="s">
        <v>149</v>
      </c>
      <c r="H375" s="153">
        <v>207.477</v>
      </c>
      <c r="I375" s="154"/>
      <c r="J375" s="155">
        <f>ROUND(I375*H375,2)</f>
        <v>0</v>
      </c>
      <c r="K375" s="151" t="s">
        <v>138</v>
      </c>
      <c r="L375" s="33"/>
      <c r="M375" s="156" t="s">
        <v>1</v>
      </c>
      <c r="N375" s="157" t="s">
        <v>42</v>
      </c>
      <c r="O375" s="58"/>
      <c r="P375" s="158">
        <f>O375*H375</f>
        <v>0</v>
      </c>
      <c r="Q375" s="158">
        <v>0</v>
      </c>
      <c r="R375" s="158">
        <f>Q375*H375</f>
        <v>0</v>
      </c>
      <c r="S375" s="158">
        <v>0</v>
      </c>
      <c r="T375" s="159">
        <f>S375*H375</f>
        <v>0</v>
      </c>
      <c r="U375" s="32"/>
      <c r="V375" s="32"/>
      <c r="W375" s="32"/>
      <c r="X375" s="32"/>
      <c r="Y375" s="32"/>
      <c r="Z375" s="32"/>
      <c r="AA375" s="32"/>
      <c r="AB375" s="32"/>
      <c r="AC375" s="32"/>
      <c r="AD375" s="32"/>
      <c r="AE375" s="32"/>
      <c r="AR375" s="160" t="s">
        <v>518</v>
      </c>
      <c r="AT375" s="160" t="s">
        <v>134</v>
      </c>
      <c r="AU375" s="160" t="s">
        <v>85</v>
      </c>
      <c r="AY375" s="17" t="s">
        <v>131</v>
      </c>
      <c r="BE375" s="161">
        <f>IF(N375="základní",J375,0)</f>
        <v>0</v>
      </c>
      <c r="BF375" s="161">
        <f>IF(N375="snížená",J375,0)</f>
        <v>0</v>
      </c>
      <c r="BG375" s="161">
        <f>IF(N375="zákl. přenesená",J375,0)</f>
        <v>0</v>
      </c>
      <c r="BH375" s="161">
        <f>IF(N375="sníž. přenesená",J375,0)</f>
        <v>0</v>
      </c>
      <c r="BI375" s="161">
        <f>IF(N375="nulová",J375,0)</f>
        <v>0</v>
      </c>
      <c r="BJ375" s="17" t="s">
        <v>85</v>
      </c>
      <c r="BK375" s="161">
        <f>ROUND(I375*H375,2)</f>
        <v>0</v>
      </c>
      <c r="BL375" s="17" t="s">
        <v>518</v>
      </c>
      <c r="BM375" s="160" t="s">
        <v>558</v>
      </c>
    </row>
    <row r="376" spans="1:65" s="2" customFormat="1" ht="38.4">
      <c r="A376" s="32"/>
      <c r="B376" s="33"/>
      <c r="C376" s="32"/>
      <c r="D376" s="162" t="s">
        <v>141</v>
      </c>
      <c r="E376" s="32"/>
      <c r="F376" s="163" t="s">
        <v>520</v>
      </c>
      <c r="G376" s="32"/>
      <c r="H376" s="32"/>
      <c r="I376" s="164"/>
      <c r="J376" s="32"/>
      <c r="K376" s="32"/>
      <c r="L376" s="33"/>
      <c r="M376" s="165"/>
      <c r="N376" s="166"/>
      <c r="O376" s="58"/>
      <c r="P376" s="58"/>
      <c r="Q376" s="58"/>
      <c r="R376" s="58"/>
      <c r="S376" s="58"/>
      <c r="T376" s="59"/>
      <c r="U376" s="32"/>
      <c r="V376" s="32"/>
      <c r="W376" s="32"/>
      <c r="X376" s="32"/>
      <c r="Y376" s="32"/>
      <c r="Z376" s="32"/>
      <c r="AA376" s="32"/>
      <c r="AB376" s="32"/>
      <c r="AC376" s="32"/>
      <c r="AD376" s="32"/>
      <c r="AE376" s="32"/>
      <c r="AT376" s="17" t="s">
        <v>141</v>
      </c>
      <c r="AU376" s="17" t="s">
        <v>85</v>
      </c>
    </row>
    <row r="377" spans="1:65" s="13" customFormat="1">
      <c r="B377" s="167"/>
      <c r="D377" s="162" t="s">
        <v>152</v>
      </c>
      <c r="E377" s="168" t="s">
        <v>1</v>
      </c>
      <c r="F377" s="169" t="s">
        <v>559</v>
      </c>
      <c r="H377" s="170">
        <v>207.477</v>
      </c>
      <c r="I377" s="171"/>
      <c r="L377" s="167"/>
      <c r="M377" s="172"/>
      <c r="N377" s="173"/>
      <c r="O377" s="173"/>
      <c r="P377" s="173"/>
      <c r="Q377" s="173"/>
      <c r="R377" s="173"/>
      <c r="S377" s="173"/>
      <c r="T377" s="174"/>
      <c r="AT377" s="168" t="s">
        <v>152</v>
      </c>
      <c r="AU377" s="168" t="s">
        <v>85</v>
      </c>
      <c r="AV377" s="13" t="s">
        <v>87</v>
      </c>
      <c r="AW377" s="13" t="s">
        <v>34</v>
      </c>
      <c r="AX377" s="13" t="s">
        <v>85</v>
      </c>
      <c r="AY377" s="168" t="s">
        <v>131</v>
      </c>
    </row>
    <row r="378" spans="1:65" s="2" customFormat="1" ht="33" customHeight="1">
      <c r="A378" s="32"/>
      <c r="B378" s="148"/>
      <c r="C378" s="149" t="s">
        <v>560</v>
      </c>
      <c r="D378" s="149" t="s">
        <v>134</v>
      </c>
      <c r="E378" s="150" t="s">
        <v>561</v>
      </c>
      <c r="F378" s="151" t="s">
        <v>562</v>
      </c>
      <c r="G378" s="152" t="s">
        <v>149</v>
      </c>
      <c r="H378" s="153">
        <v>2282.2469999999998</v>
      </c>
      <c r="I378" s="154"/>
      <c r="J378" s="155">
        <f>ROUND(I378*H378,2)</f>
        <v>0</v>
      </c>
      <c r="K378" s="151" t="s">
        <v>138</v>
      </c>
      <c r="L378" s="33"/>
      <c r="M378" s="156" t="s">
        <v>1</v>
      </c>
      <c r="N378" s="157" t="s">
        <v>42</v>
      </c>
      <c r="O378" s="58"/>
      <c r="P378" s="158">
        <f>O378*H378</f>
        <v>0</v>
      </c>
      <c r="Q378" s="158">
        <v>0</v>
      </c>
      <c r="R378" s="158">
        <f>Q378*H378</f>
        <v>0</v>
      </c>
      <c r="S378" s="158">
        <v>0</v>
      </c>
      <c r="T378" s="159">
        <f>S378*H378</f>
        <v>0</v>
      </c>
      <c r="U378" s="32"/>
      <c r="V378" s="32"/>
      <c r="W378" s="32"/>
      <c r="X378" s="32"/>
      <c r="Y378" s="32"/>
      <c r="Z378" s="32"/>
      <c r="AA378" s="32"/>
      <c r="AB378" s="32"/>
      <c r="AC378" s="32"/>
      <c r="AD378" s="32"/>
      <c r="AE378" s="32"/>
      <c r="AR378" s="160" t="s">
        <v>518</v>
      </c>
      <c r="AT378" s="160" t="s">
        <v>134</v>
      </c>
      <c r="AU378" s="160" t="s">
        <v>85</v>
      </c>
      <c r="AY378" s="17" t="s">
        <v>131</v>
      </c>
      <c r="BE378" s="161">
        <f>IF(N378="základní",J378,0)</f>
        <v>0</v>
      </c>
      <c r="BF378" s="161">
        <f>IF(N378="snížená",J378,0)</f>
        <v>0</v>
      </c>
      <c r="BG378" s="161">
        <f>IF(N378="zákl. přenesená",J378,0)</f>
        <v>0</v>
      </c>
      <c r="BH378" s="161">
        <f>IF(N378="sníž. přenesená",J378,0)</f>
        <v>0</v>
      </c>
      <c r="BI378" s="161">
        <f>IF(N378="nulová",J378,0)</f>
        <v>0</v>
      </c>
      <c r="BJ378" s="17" t="s">
        <v>85</v>
      </c>
      <c r="BK378" s="161">
        <f>ROUND(I378*H378,2)</f>
        <v>0</v>
      </c>
      <c r="BL378" s="17" t="s">
        <v>518</v>
      </c>
      <c r="BM378" s="160" t="s">
        <v>563</v>
      </c>
    </row>
    <row r="379" spans="1:65" s="2" customFormat="1" ht="38.4">
      <c r="A379" s="32"/>
      <c r="B379" s="33"/>
      <c r="C379" s="32"/>
      <c r="D379" s="162" t="s">
        <v>141</v>
      </c>
      <c r="E379" s="32"/>
      <c r="F379" s="163" t="s">
        <v>564</v>
      </c>
      <c r="G379" s="32"/>
      <c r="H379" s="32"/>
      <c r="I379" s="164"/>
      <c r="J379" s="32"/>
      <c r="K379" s="32"/>
      <c r="L379" s="33"/>
      <c r="M379" s="165"/>
      <c r="N379" s="166"/>
      <c r="O379" s="58"/>
      <c r="P379" s="58"/>
      <c r="Q379" s="58"/>
      <c r="R379" s="58"/>
      <c r="S379" s="58"/>
      <c r="T379" s="59"/>
      <c r="U379" s="32"/>
      <c r="V379" s="32"/>
      <c r="W379" s="32"/>
      <c r="X379" s="32"/>
      <c r="Y379" s="32"/>
      <c r="Z379" s="32"/>
      <c r="AA379" s="32"/>
      <c r="AB379" s="32"/>
      <c r="AC379" s="32"/>
      <c r="AD379" s="32"/>
      <c r="AE379" s="32"/>
      <c r="AT379" s="17" t="s">
        <v>141</v>
      </c>
      <c r="AU379" s="17" t="s">
        <v>85</v>
      </c>
    </row>
    <row r="380" spans="1:65" s="13" customFormat="1">
      <c r="B380" s="167"/>
      <c r="D380" s="162" t="s">
        <v>152</v>
      </c>
      <c r="E380" s="168" t="s">
        <v>1</v>
      </c>
      <c r="F380" s="169" t="s">
        <v>565</v>
      </c>
      <c r="H380" s="170">
        <v>2282.2469999999998</v>
      </c>
      <c r="I380" s="171"/>
      <c r="L380" s="167"/>
      <c r="M380" s="172"/>
      <c r="N380" s="173"/>
      <c r="O380" s="173"/>
      <c r="P380" s="173"/>
      <c r="Q380" s="173"/>
      <c r="R380" s="173"/>
      <c r="S380" s="173"/>
      <c r="T380" s="174"/>
      <c r="AT380" s="168" t="s">
        <v>152</v>
      </c>
      <c r="AU380" s="168" t="s">
        <v>85</v>
      </c>
      <c r="AV380" s="13" t="s">
        <v>87</v>
      </c>
      <c r="AW380" s="13" t="s">
        <v>34</v>
      </c>
      <c r="AX380" s="13" t="s">
        <v>85</v>
      </c>
      <c r="AY380" s="168" t="s">
        <v>131</v>
      </c>
    </row>
    <row r="381" spans="1:65" s="2" customFormat="1" ht="24.15" customHeight="1">
      <c r="A381" s="32"/>
      <c r="B381" s="148"/>
      <c r="C381" s="149" t="s">
        <v>566</v>
      </c>
      <c r="D381" s="149" t="s">
        <v>134</v>
      </c>
      <c r="E381" s="150" t="s">
        <v>545</v>
      </c>
      <c r="F381" s="151" t="s">
        <v>546</v>
      </c>
      <c r="G381" s="152" t="s">
        <v>149</v>
      </c>
      <c r="H381" s="153">
        <v>1875.713</v>
      </c>
      <c r="I381" s="154"/>
      <c r="J381" s="155">
        <f>ROUND(I381*H381,2)</f>
        <v>0</v>
      </c>
      <c r="K381" s="151" t="s">
        <v>138</v>
      </c>
      <c r="L381" s="33"/>
      <c r="M381" s="156" t="s">
        <v>1</v>
      </c>
      <c r="N381" s="157" t="s">
        <v>42</v>
      </c>
      <c r="O381" s="58"/>
      <c r="P381" s="158">
        <f>O381*H381</f>
        <v>0</v>
      </c>
      <c r="Q381" s="158">
        <v>0</v>
      </c>
      <c r="R381" s="158">
        <f>Q381*H381</f>
        <v>0</v>
      </c>
      <c r="S381" s="158">
        <v>0</v>
      </c>
      <c r="T381" s="159">
        <f>S381*H381</f>
        <v>0</v>
      </c>
      <c r="U381" s="32"/>
      <c r="V381" s="32"/>
      <c r="W381" s="32"/>
      <c r="X381" s="32"/>
      <c r="Y381" s="32"/>
      <c r="Z381" s="32"/>
      <c r="AA381" s="32"/>
      <c r="AB381" s="32"/>
      <c r="AC381" s="32"/>
      <c r="AD381" s="32"/>
      <c r="AE381" s="32"/>
      <c r="AR381" s="160" t="s">
        <v>518</v>
      </c>
      <c r="AT381" s="160" t="s">
        <v>134</v>
      </c>
      <c r="AU381" s="160" t="s">
        <v>85</v>
      </c>
      <c r="AY381" s="17" t="s">
        <v>131</v>
      </c>
      <c r="BE381" s="161">
        <f>IF(N381="základní",J381,0)</f>
        <v>0</v>
      </c>
      <c r="BF381" s="161">
        <f>IF(N381="snížená",J381,0)</f>
        <v>0</v>
      </c>
      <c r="BG381" s="161">
        <f>IF(N381="zákl. přenesená",J381,0)</f>
        <v>0</v>
      </c>
      <c r="BH381" s="161">
        <f>IF(N381="sníž. přenesená",J381,0)</f>
        <v>0</v>
      </c>
      <c r="BI381" s="161">
        <f>IF(N381="nulová",J381,0)</f>
        <v>0</v>
      </c>
      <c r="BJ381" s="17" t="s">
        <v>85</v>
      </c>
      <c r="BK381" s="161">
        <f>ROUND(I381*H381,2)</f>
        <v>0</v>
      </c>
      <c r="BL381" s="17" t="s">
        <v>518</v>
      </c>
      <c r="BM381" s="160" t="s">
        <v>567</v>
      </c>
    </row>
    <row r="382" spans="1:65" s="2" customFormat="1" ht="28.8">
      <c r="A382" s="32"/>
      <c r="B382" s="33"/>
      <c r="C382" s="32"/>
      <c r="D382" s="162" t="s">
        <v>141</v>
      </c>
      <c r="E382" s="32"/>
      <c r="F382" s="163" t="s">
        <v>548</v>
      </c>
      <c r="G382" s="32"/>
      <c r="H382" s="32"/>
      <c r="I382" s="164"/>
      <c r="J382" s="32"/>
      <c r="K382" s="32"/>
      <c r="L382" s="33"/>
      <c r="M382" s="165"/>
      <c r="N382" s="166"/>
      <c r="O382" s="58"/>
      <c r="P382" s="58"/>
      <c r="Q382" s="58"/>
      <c r="R382" s="58"/>
      <c r="S382" s="58"/>
      <c r="T382" s="59"/>
      <c r="U382" s="32"/>
      <c r="V382" s="32"/>
      <c r="W382" s="32"/>
      <c r="X382" s="32"/>
      <c r="Y382" s="32"/>
      <c r="Z382" s="32"/>
      <c r="AA382" s="32"/>
      <c r="AB382" s="32"/>
      <c r="AC382" s="32"/>
      <c r="AD382" s="32"/>
      <c r="AE382" s="32"/>
      <c r="AT382" s="17" t="s">
        <v>141</v>
      </c>
      <c r="AU382" s="17" t="s">
        <v>85</v>
      </c>
    </row>
    <row r="383" spans="1:65" s="13" customFormat="1">
      <c r="B383" s="167"/>
      <c r="D383" s="162" t="s">
        <v>152</v>
      </c>
      <c r="E383" s="168" t="s">
        <v>1</v>
      </c>
      <c r="F383" s="169" t="s">
        <v>568</v>
      </c>
      <c r="H383" s="170">
        <v>1875.713</v>
      </c>
      <c r="I383" s="171"/>
      <c r="L383" s="167"/>
      <c r="M383" s="172"/>
      <c r="N383" s="173"/>
      <c r="O383" s="173"/>
      <c r="P383" s="173"/>
      <c r="Q383" s="173"/>
      <c r="R383" s="173"/>
      <c r="S383" s="173"/>
      <c r="T383" s="174"/>
      <c r="AT383" s="168" t="s">
        <v>152</v>
      </c>
      <c r="AU383" s="168" t="s">
        <v>85</v>
      </c>
      <c r="AV383" s="13" t="s">
        <v>87</v>
      </c>
      <c r="AW383" s="13" t="s">
        <v>34</v>
      </c>
      <c r="AX383" s="13" t="s">
        <v>85</v>
      </c>
      <c r="AY383" s="168" t="s">
        <v>131</v>
      </c>
    </row>
    <row r="384" spans="1:65" s="2" customFormat="1" ht="24.15" customHeight="1">
      <c r="A384" s="32"/>
      <c r="B384" s="148"/>
      <c r="C384" s="149" t="s">
        <v>569</v>
      </c>
      <c r="D384" s="149" t="s">
        <v>134</v>
      </c>
      <c r="E384" s="150" t="s">
        <v>553</v>
      </c>
      <c r="F384" s="151" t="s">
        <v>554</v>
      </c>
      <c r="G384" s="152" t="s">
        <v>149</v>
      </c>
      <c r="H384" s="153">
        <v>5627.1390000000001</v>
      </c>
      <c r="I384" s="154"/>
      <c r="J384" s="155">
        <f>ROUND(I384*H384,2)</f>
        <v>0</v>
      </c>
      <c r="K384" s="151" t="s">
        <v>138</v>
      </c>
      <c r="L384" s="33"/>
      <c r="M384" s="156" t="s">
        <v>1</v>
      </c>
      <c r="N384" s="157" t="s">
        <v>42</v>
      </c>
      <c r="O384" s="58"/>
      <c r="P384" s="158">
        <f>O384*H384</f>
        <v>0</v>
      </c>
      <c r="Q384" s="158">
        <v>0</v>
      </c>
      <c r="R384" s="158">
        <f>Q384*H384</f>
        <v>0</v>
      </c>
      <c r="S384" s="158">
        <v>0</v>
      </c>
      <c r="T384" s="159">
        <f>S384*H384</f>
        <v>0</v>
      </c>
      <c r="U384" s="32"/>
      <c r="V384" s="32"/>
      <c r="W384" s="32"/>
      <c r="X384" s="32"/>
      <c r="Y384" s="32"/>
      <c r="Z384" s="32"/>
      <c r="AA384" s="32"/>
      <c r="AB384" s="32"/>
      <c r="AC384" s="32"/>
      <c r="AD384" s="32"/>
      <c r="AE384" s="32"/>
      <c r="AR384" s="160" t="s">
        <v>518</v>
      </c>
      <c r="AT384" s="160" t="s">
        <v>134</v>
      </c>
      <c r="AU384" s="160" t="s">
        <v>85</v>
      </c>
      <c r="AY384" s="17" t="s">
        <v>131</v>
      </c>
      <c r="BE384" s="161">
        <f>IF(N384="základní",J384,0)</f>
        <v>0</v>
      </c>
      <c r="BF384" s="161">
        <f>IF(N384="snížená",J384,0)</f>
        <v>0</v>
      </c>
      <c r="BG384" s="161">
        <f>IF(N384="zákl. přenesená",J384,0)</f>
        <v>0</v>
      </c>
      <c r="BH384" s="161">
        <f>IF(N384="sníž. přenesená",J384,0)</f>
        <v>0</v>
      </c>
      <c r="BI384" s="161">
        <f>IF(N384="nulová",J384,0)</f>
        <v>0</v>
      </c>
      <c r="BJ384" s="17" t="s">
        <v>85</v>
      </c>
      <c r="BK384" s="161">
        <f>ROUND(I384*H384,2)</f>
        <v>0</v>
      </c>
      <c r="BL384" s="17" t="s">
        <v>518</v>
      </c>
      <c r="BM384" s="160" t="s">
        <v>570</v>
      </c>
    </row>
    <row r="385" spans="1:65" s="2" customFormat="1" ht="28.8">
      <c r="A385" s="32"/>
      <c r="B385" s="33"/>
      <c r="C385" s="32"/>
      <c r="D385" s="162" t="s">
        <v>141</v>
      </c>
      <c r="E385" s="32"/>
      <c r="F385" s="163" t="s">
        <v>556</v>
      </c>
      <c r="G385" s="32"/>
      <c r="H385" s="32"/>
      <c r="I385" s="164"/>
      <c r="J385" s="32"/>
      <c r="K385" s="32"/>
      <c r="L385" s="33"/>
      <c r="M385" s="165"/>
      <c r="N385" s="166"/>
      <c r="O385" s="58"/>
      <c r="P385" s="58"/>
      <c r="Q385" s="58"/>
      <c r="R385" s="58"/>
      <c r="S385" s="58"/>
      <c r="T385" s="59"/>
      <c r="U385" s="32"/>
      <c r="V385" s="32"/>
      <c r="W385" s="32"/>
      <c r="X385" s="32"/>
      <c r="Y385" s="32"/>
      <c r="Z385" s="32"/>
      <c r="AA385" s="32"/>
      <c r="AB385" s="32"/>
      <c r="AC385" s="32"/>
      <c r="AD385" s="32"/>
      <c r="AE385" s="32"/>
      <c r="AT385" s="17" t="s">
        <v>141</v>
      </c>
      <c r="AU385" s="17" t="s">
        <v>85</v>
      </c>
    </row>
    <row r="386" spans="1:65" s="13" customFormat="1">
      <c r="B386" s="167"/>
      <c r="D386" s="162" t="s">
        <v>152</v>
      </c>
      <c r="E386" s="168" t="s">
        <v>1</v>
      </c>
      <c r="F386" s="169" t="s">
        <v>571</v>
      </c>
      <c r="H386" s="170">
        <v>5627.1390000000001</v>
      </c>
      <c r="I386" s="171"/>
      <c r="L386" s="167"/>
      <c r="M386" s="172"/>
      <c r="N386" s="173"/>
      <c r="O386" s="173"/>
      <c r="P386" s="173"/>
      <c r="Q386" s="173"/>
      <c r="R386" s="173"/>
      <c r="S386" s="173"/>
      <c r="T386" s="174"/>
      <c r="AT386" s="168" t="s">
        <v>152</v>
      </c>
      <c r="AU386" s="168" t="s">
        <v>85</v>
      </c>
      <c r="AV386" s="13" t="s">
        <v>87</v>
      </c>
      <c r="AW386" s="13" t="s">
        <v>34</v>
      </c>
      <c r="AX386" s="13" t="s">
        <v>85</v>
      </c>
      <c r="AY386" s="168" t="s">
        <v>131</v>
      </c>
    </row>
    <row r="387" spans="1:65" s="2" customFormat="1" ht="24.15" customHeight="1">
      <c r="A387" s="32"/>
      <c r="B387" s="148"/>
      <c r="C387" s="149" t="s">
        <v>572</v>
      </c>
      <c r="D387" s="149" t="s">
        <v>134</v>
      </c>
      <c r="E387" s="150" t="s">
        <v>516</v>
      </c>
      <c r="F387" s="151" t="s">
        <v>517</v>
      </c>
      <c r="G387" s="152" t="s">
        <v>149</v>
      </c>
      <c r="H387" s="153">
        <v>11.367000000000001</v>
      </c>
      <c r="I387" s="154"/>
      <c r="J387" s="155">
        <f>ROUND(I387*H387,2)</f>
        <v>0</v>
      </c>
      <c r="K387" s="151" t="s">
        <v>138</v>
      </c>
      <c r="L387" s="33"/>
      <c r="M387" s="156" t="s">
        <v>1</v>
      </c>
      <c r="N387" s="157" t="s">
        <v>42</v>
      </c>
      <c r="O387" s="58"/>
      <c r="P387" s="158">
        <f>O387*H387</f>
        <v>0</v>
      </c>
      <c r="Q387" s="158">
        <v>0</v>
      </c>
      <c r="R387" s="158">
        <f>Q387*H387</f>
        <v>0</v>
      </c>
      <c r="S387" s="158">
        <v>0</v>
      </c>
      <c r="T387" s="159">
        <f>S387*H387</f>
        <v>0</v>
      </c>
      <c r="U387" s="32"/>
      <c r="V387" s="32"/>
      <c r="W387" s="32"/>
      <c r="X387" s="32"/>
      <c r="Y387" s="32"/>
      <c r="Z387" s="32"/>
      <c r="AA387" s="32"/>
      <c r="AB387" s="32"/>
      <c r="AC387" s="32"/>
      <c r="AD387" s="32"/>
      <c r="AE387" s="32"/>
      <c r="AR387" s="160" t="s">
        <v>518</v>
      </c>
      <c r="AT387" s="160" t="s">
        <v>134</v>
      </c>
      <c r="AU387" s="160" t="s">
        <v>85</v>
      </c>
      <c r="AY387" s="17" t="s">
        <v>131</v>
      </c>
      <c r="BE387" s="161">
        <f>IF(N387="základní",J387,0)</f>
        <v>0</v>
      </c>
      <c r="BF387" s="161">
        <f>IF(N387="snížená",J387,0)</f>
        <v>0</v>
      </c>
      <c r="BG387" s="161">
        <f>IF(N387="zákl. přenesená",J387,0)</f>
        <v>0</v>
      </c>
      <c r="BH387" s="161">
        <f>IF(N387="sníž. přenesená",J387,0)</f>
        <v>0</v>
      </c>
      <c r="BI387" s="161">
        <f>IF(N387="nulová",J387,0)</f>
        <v>0</v>
      </c>
      <c r="BJ387" s="17" t="s">
        <v>85</v>
      </c>
      <c r="BK387" s="161">
        <f>ROUND(I387*H387,2)</f>
        <v>0</v>
      </c>
      <c r="BL387" s="17" t="s">
        <v>518</v>
      </c>
      <c r="BM387" s="160" t="s">
        <v>573</v>
      </c>
    </row>
    <row r="388" spans="1:65" s="2" customFormat="1" ht="38.4">
      <c r="A388" s="32"/>
      <c r="B388" s="33"/>
      <c r="C388" s="32"/>
      <c r="D388" s="162" t="s">
        <v>141</v>
      </c>
      <c r="E388" s="32"/>
      <c r="F388" s="163" t="s">
        <v>520</v>
      </c>
      <c r="G388" s="32"/>
      <c r="H388" s="32"/>
      <c r="I388" s="164"/>
      <c r="J388" s="32"/>
      <c r="K388" s="32"/>
      <c r="L388" s="33"/>
      <c r="M388" s="165"/>
      <c r="N388" s="166"/>
      <c r="O388" s="58"/>
      <c r="P388" s="58"/>
      <c r="Q388" s="58"/>
      <c r="R388" s="58"/>
      <c r="S388" s="58"/>
      <c r="T388" s="59"/>
      <c r="U388" s="32"/>
      <c r="V388" s="32"/>
      <c r="W388" s="32"/>
      <c r="X388" s="32"/>
      <c r="Y388" s="32"/>
      <c r="Z388" s="32"/>
      <c r="AA388" s="32"/>
      <c r="AB388" s="32"/>
      <c r="AC388" s="32"/>
      <c r="AD388" s="32"/>
      <c r="AE388" s="32"/>
      <c r="AT388" s="17" t="s">
        <v>141</v>
      </c>
      <c r="AU388" s="17" t="s">
        <v>85</v>
      </c>
    </row>
    <row r="389" spans="1:65" s="13" customFormat="1">
      <c r="B389" s="167"/>
      <c r="D389" s="162" t="s">
        <v>152</v>
      </c>
      <c r="E389" s="168" t="s">
        <v>1</v>
      </c>
      <c r="F389" s="169" t="s">
        <v>574</v>
      </c>
      <c r="H389" s="170">
        <v>11.367000000000001</v>
      </c>
      <c r="I389" s="171"/>
      <c r="L389" s="167"/>
      <c r="M389" s="172"/>
      <c r="N389" s="173"/>
      <c r="O389" s="173"/>
      <c r="P389" s="173"/>
      <c r="Q389" s="173"/>
      <c r="R389" s="173"/>
      <c r="S389" s="173"/>
      <c r="T389" s="174"/>
      <c r="AT389" s="168" t="s">
        <v>152</v>
      </c>
      <c r="AU389" s="168" t="s">
        <v>85</v>
      </c>
      <c r="AV389" s="13" t="s">
        <v>87</v>
      </c>
      <c r="AW389" s="13" t="s">
        <v>34</v>
      </c>
      <c r="AX389" s="13" t="s">
        <v>85</v>
      </c>
      <c r="AY389" s="168" t="s">
        <v>131</v>
      </c>
    </row>
    <row r="390" spans="1:65" s="2" customFormat="1" ht="33" customHeight="1">
      <c r="A390" s="32"/>
      <c r="B390" s="148"/>
      <c r="C390" s="149" t="s">
        <v>575</v>
      </c>
      <c r="D390" s="149" t="s">
        <v>134</v>
      </c>
      <c r="E390" s="150" t="s">
        <v>561</v>
      </c>
      <c r="F390" s="151" t="s">
        <v>562</v>
      </c>
      <c r="G390" s="152" t="s">
        <v>149</v>
      </c>
      <c r="H390" s="153">
        <v>56.835000000000001</v>
      </c>
      <c r="I390" s="154"/>
      <c r="J390" s="155">
        <f>ROUND(I390*H390,2)</f>
        <v>0</v>
      </c>
      <c r="K390" s="151" t="s">
        <v>138</v>
      </c>
      <c r="L390" s="33"/>
      <c r="M390" s="156" t="s">
        <v>1</v>
      </c>
      <c r="N390" s="157" t="s">
        <v>42</v>
      </c>
      <c r="O390" s="58"/>
      <c r="P390" s="158">
        <f>O390*H390</f>
        <v>0</v>
      </c>
      <c r="Q390" s="158">
        <v>0</v>
      </c>
      <c r="R390" s="158">
        <f>Q390*H390</f>
        <v>0</v>
      </c>
      <c r="S390" s="158">
        <v>0</v>
      </c>
      <c r="T390" s="159">
        <f>S390*H390</f>
        <v>0</v>
      </c>
      <c r="U390" s="32"/>
      <c r="V390" s="32"/>
      <c r="W390" s="32"/>
      <c r="X390" s="32"/>
      <c r="Y390" s="32"/>
      <c r="Z390" s="32"/>
      <c r="AA390" s="32"/>
      <c r="AB390" s="32"/>
      <c r="AC390" s="32"/>
      <c r="AD390" s="32"/>
      <c r="AE390" s="32"/>
      <c r="AR390" s="160" t="s">
        <v>518</v>
      </c>
      <c r="AT390" s="160" t="s">
        <v>134</v>
      </c>
      <c r="AU390" s="160" t="s">
        <v>85</v>
      </c>
      <c r="AY390" s="17" t="s">
        <v>131</v>
      </c>
      <c r="BE390" s="161">
        <f>IF(N390="základní",J390,0)</f>
        <v>0</v>
      </c>
      <c r="BF390" s="161">
        <f>IF(N390="snížená",J390,0)</f>
        <v>0</v>
      </c>
      <c r="BG390" s="161">
        <f>IF(N390="zákl. přenesená",J390,0)</f>
        <v>0</v>
      </c>
      <c r="BH390" s="161">
        <f>IF(N390="sníž. přenesená",J390,0)</f>
        <v>0</v>
      </c>
      <c r="BI390" s="161">
        <f>IF(N390="nulová",J390,0)</f>
        <v>0</v>
      </c>
      <c r="BJ390" s="17" t="s">
        <v>85</v>
      </c>
      <c r="BK390" s="161">
        <f>ROUND(I390*H390,2)</f>
        <v>0</v>
      </c>
      <c r="BL390" s="17" t="s">
        <v>518</v>
      </c>
      <c r="BM390" s="160" t="s">
        <v>576</v>
      </c>
    </row>
    <row r="391" spans="1:65" s="2" customFormat="1" ht="38.4">
      <c r="A391" s="32"/>
      <c r="B391" s="33"/>
      <c r="C391" s="32"/>
      <c r="D391" s="162" t="s">
        <v>141</v>
      </c>
      <c r="E391" s="32"/>
      <c r="F391" s="163" t="s">
        <v>564</v>
      </c>
      <c r="G391" s="32"/>
      <c r="H391" s="32"/>
      <c r="I391" s="164"/>
      <c r="J391" s="32"/>
      <c r="K391" s="32"/>
      <c r="L391" s="33"/>
      <c r="M391" s="165"/>
      <c r="N391" s="166"/>
      <c r="O391" s="58"/>
      <c r="P391" s="58"/>
      <c r="Q391" s="58"/>
      <c r="R391" s="58"/>
      <c r="S391" s="58"/>
      <c r="T391" s="59"/>
      <c r="U391" s="32"/>
      <c r="V391" s="32"/>
      <c r="W391" s="32"/>
      <c r="X391" s="32"/>
      <c r="Y391" s="32"/>
      <c r="Z391" s="32"/>
      <c r="AA391" s="32"/>
      <c r="AB391" s="32"/>
      <c r="AC391" s="32"/>
      <c r="AD391" s="32"/>
      <c r="AE391" s="32"/>
      <c r="AT391" s="17" t="s">
        <v>141</v>
      </c>
      <c r="AU391" s="17" t="s">
        <v>85</v>
      </c>
    </row>
    <row r="392" spans="1:65" s="13" customFormat="1">
      <c r="B392" s="167"/>
      <c r="D392" s="162" t="s">
        <v>152</v>
      </c>
      <c r="E392" s="168" t="s">
        <v>1</v>
      </c>
      <c r="F392" s="169" t="s">
        <v>577</v>
      </c>
      <c r="H392" s="170">
        <v>56.835000000000001</v>
      </c>
      <c r="I392" s="171"/>
      <c r="L392" s="167"/>
      <c r="M392" s="172"/>
      <c r="N392" s="173"/>
      <c r="O392" s="173"/>
      <c r="P392" s="173"/>
      <c r="Q392" s="173"/>
      <c r="R392" s="173"/>
      <c r="S392" s="173"/>
      <c r="T392" s="174"/>
      <c r="AT392" s="168" t="s">
        <v>152</v>
      </c>
      <c r="AU392" s="168" t="s">
        <v>85</v>
      </c>
      <c r="AV392" s="13" t="s">
        <v>87</v>
      </c>
      <c r="AW392" s="13" t="s">
        <v>34</v>
      </c>
      <c r="AX392" s="13" t="s">
        <v>85</v>
      </c>
      <c r="AY392" s="168" t="s">
        <v>131</v>
      </c>
    </row>
    <row r="393" spans="1:65" s="2" customFormat="1" ht="24.15" customHeight="1">
      <c r="A393" s="32"/>
      <c r="B393" s="148"/>
      <c r="C393" s="149" t="s">
        <v>578</v>
      </c>
      <c r="D393" s="149" t="s">
        <v>134</v>
      </c>
      <c r="E393" s="150" t="s">
        <v>516</v>
      </c>
      <c r="F393" s="151" t="s">
        <v>517</v>
      </c>
      <c r="G393" s="152" t="s">
        <v>149</v>
      </c>
      <c r="H393" s="153">
        <v>3.073</v>
      </c>
      <c r="I393" s="154"/>
      <c r="J393" s="155">
        <f>ROUND(I393*H393,2)</f>
        <v>0</v>
      </c>
      <c r="K393" s="151" t="s">
        <v>138</v>
      </c>
      <c r="L393" s="33"/>
      <c r="M393" s="156" t="s">
        <v>1</v>
      </c>
      <c r="N393" s="157" t="s">
        <v>42</v>
      </c>
      <c r="O393" s="58"/>
      <c r="P393" s="158">
        <f>O393*H393</f>
        <v>0</v>
      </c>
      <c r="Q393" s="158">
        <v>0</v>
      </c>
      <c r="R393" s="158">
        <f>Q393*H393</f>
        <v>0</v>
      </c>
      <c r="S393" s="158">
        <v>0</v>
      </c>
      <c r="T393" s="159">
        <f>S393*H393</f>
        <v>0</v>
      </c>
      <c r="U393" s="32"/>
      <c r="V393" s="32"/>
      <c r="W393" s="32"/>
      <c r="X393" s="32"/>
      <c r="Y393" s="32"/>
      <c r="Z393" s="32"/>
      <c r="AA393" s="32"/>
      <c r="AB393" s="32"/>
      <c r="AC393" s="32"/>
      <c r="AD393" s="32"/>
      <c r="AE393" s="32"/>
      <c r="AR393" s="160" t="s">
        <v>518</v>
      </c>
      <c r="AT393" s="160" t="s">
        <v>134</v>
      </c>
      <c r="AU393" s="160" t="s">
        <v>85</v>
      </c>
      <c r="AY393" s="17" t="s">
        <v>131</v>
      </c>
      <c r="BE393" s="161">
        <f>IF(N393="základní",J393,0)</f>
        <v>0</v>
      </c>
      <c r="BF393" s="161">
        <f>IF(N393="snížená",J393,0)</f>
        <v>0</v>
      </c>
      <c r="BG393" s="161">
        <f>IF(N393="zákl. přenesená",J393,0)</f>
        <v>0</v>
      </c>
      <c r="BH393" s="161">
        <f>IF(N393="sníž. přenesená",J393,0)</f>
        <v>0</v>
      </c>
      <c r="BI393" s="161">
        <f>IF(N393="nulová",J393,0)</f>
        <v>0</v>
      </c>
      <c r="BJ393" s="17" t="s">
        <v>85</v>
      </c>
      <c r="BK393" s="161">
        <f>ROUND(I393*H393,2)</f>
        <v>0</v>
      </c>
      <c r="BL393" s="17" t="s">
        <v>518</v>
      </c>
      <c r="BM393" s="160" t="s">
        <v>579</v>
      </c>
    </row>
    <row r="394" spans="1:65" s="2" customFormat="1" ht="38.4">
      <c r="A394" s="32"/>
      <c r="B394" s="33"/>
      <c r="C394" s="32"/>
      <c r="D394" s="162" t="s">
        <v>141</v>
      </c>
      <c r="E394" s="32"/>
      <c r="F394" s="163" t="s">
        <v>520</v>
      </c>
      <c r="G394" s="32"/>
      <c r="H394" s="32"/>
      <c r="I394" s="164"/>
      <c r="J394" s="32"/>
      <c r="K394" s="32"/>
      <c r="L394" s="33"/>
      <c r="M394" s="165"/>
      <c r="N394" s="166"/>
      <c r="O394" s="58"/>
      <c r="P394" s="58"/>
      <c r="Q394" s="58"/>
      <c r="R394" s="58"/>
      <c r="S394" s="58"/>
      <c r="T394" s="59"/>
      <c r="U394" s="32"/>
      <c r="V394" s="32"/>
      <c r="W394" s="32"/>
      <c r="X394" s="32"/>
      <c r="Y394" s="32"/>
      <c r="Z394" s="32"/>
      <c r="AA394" s="32"/>
      <c r="AB394" s="32"/>
      <c r="AC394" s="32"/>
      <c r="AD394" s="32"/>
      <c r="AE394" s="32"/>
      <c r="AT394" s="17" t="s">
        <v>141</v>
      </c>
      <c r="AU394" s="17" t="s">
        <v>85</v>
      </c>
    </row>
    <row r="395" spans="1:65" s="13" customFormat="1">
      <c r="B395" s="167"/>
      <c r="D395" s="162" t="s">
        <v>152</v>
      </c>
      <c r="E395" s="168" t="s">
        <v>1</v>
      </c>
      <c r="F395" s="169" t="s">
        <v>580</v>
      </c>
      <c r="H395" s="170">
        <v>3.073</v>
      </c>
      <c r="I395" s="171"/>
      <c r="L395" s="167"/>
      <c r="M395" s="172"/>
      <c r="N395" s="173"/>
      <c r="O395" s="173"/>
      <c r="P395" s="173"/>
      <c r="Q395" s="173"/>
      <c r="R395" s="173"/>
      <c r="S395" s="173"/>
      <c r="T395" s="174"/>
      <c r="AT395" s="168" t="s">
        <v>152</v>
      </c>
      <c r="AU395" s="168" t="s">
        <v>85</v>
      </c>
      <c r="AV395" s="13" t="s">
        <v>87</v>
      </c>
      <c r="AW395" s="13" t="s">
        <v>34</v>
      </c>
      <c r="AX395" s="13" t="s">
        <v>85</v>
      </c>
      <c r="AY395" s="168" t="s">
        <v>131</v>
      </c>
    </row>
    <row r="396" spans="1:65" s="2" customFormat="1" ht="33" customHeight="1">
      <c r="A396" s="32"/>
      <c r="B396" s="148"/>
      <c r="C396" s="149" t="s">
        <v>581</v>
      </c>
      <c r="D396" s="149" t="s">
        <v>134</v>
      </c>
      <c r="E396" s="150" t="s">
        <v>561</v>
      </c>
      <c r="F396" s="151" t="s">
        <v>562</v>
      </c>
      <c r="G396" s="152" t="s">
        <v>149</v>
      </c>
      <c r="H396" s="153">
        <v>39.948999999999998</v>
      </c>
      <c r="I396" s="154"/>
      <c r="J396" s="155">
        <f>ROUND(I396*H396,2)</f>
        <v>0</v>
      </c>
      <c r="K396" s="151" t="s">
        <v>138</v>
      </c>
      <c r="L396" s="33"/>
      <c r="M396" s="156" t="s">
        <v>1</v>
      </c>
      <c r="N396" s="157" t="s">
        <v>42</v>
      </c>
      <c r="O396" s="58"/>
      <c r="P396" s="158">
        <f>O396*H396</f>
        <v>0</v>
      </c>
      <c r="Q396" s="158">
        <v>0</v>
      </c>
      <c r="R396" s="158">
        <f>Q396*H396</f>
        <v>0</v>
      </c>
      <c r="S396" s="158">
        <v>0</v>
      </c>
      <c r="T396" s="159">
        <f>S396*H396</f>
        <v>0</v>
      </c>
      <c r="U396" s="32"/>
      <c r="V396" s="32"/>
      <c r="W396" s="32"/>
      <c r="X396" s="32"/>
      <c r="Y396" s="32"/>
      <c r="Z396" s="32"/>
      <c r="AA396" s="32"/>
      <c r="AB396" s="32"/>
      <c r="AC396" s="32"/>
      <c r="AD396" s="32"/>
      <c r="AE396" s="32"/>
      <c r="AR396" s="160" t="s">
        <v>518</v>
      </c>
      <c r="AT396" s="160" t="s">
        <v>134</v>
      </c>
      <c r="AU396" s="160" t="s">
        <v>85</v>
      </c>
      <c r="AY396" s="17" t="s">
        <v>131</v>
      </c>
      <c r="BE396" s="161">
        <f>IF(N396="základní",J396,0)</f>
        <v>0</v>
      </c>
      <c r="BF396" s="161">
        <f>IF(N396="snížená",J396,0)</f>
        <v>0</v>
      </c>
      <c r="BG396" s="161">
        <f>IF(N396="zákl. přenesená",J396,0)</f>
        <v>0</v>
      </c>
      <c r="BH396" s="161">
        <f>IF(N396="sníž. přenesená",J396,0)</f>
        <v>0</v>
      </c>
      <c r="BI396" s="161">
        <f>IF(N396="nulová",J396,0)</f>
        <v>0</v>
      </c>
      <c r="BJ396" s="17" t="s">
        <v>85</v>
      </c>
      <c r="BK396" s="161">
        <f>ROUND(I396*H396,2)</f>
        <v>0</v>
      </c>
      <c r="BL396" s="17" t="s">
        <v>518</v>
      </c>
      <c r="BM396" s="160" t="s">
        <v>582</v>
      </c>
    </row>
    <row r="397" spans="1:65" s="2" customFormat="1" ht="38.4">
      <c r="A397" s="32"/>
      <c r="B397" s="33"/>
      <c r="C397" s="32"/>
      <c r="D397" s="162" t="s">
        <v>141</v>
      </c>
      <c r="E397" s="32"/>
      <c r="F397" s="163" t="s">
        <v>564</v>
      </c>
      <c r="G397" s="32"/>
      <c r="H397" s="32"/>
      <c r="I397" s="164"/>
      <c r="J397" s="32"/>
      <c r="K397" s="32"/>
      <c r="L397" s="33"/>
      <c r="M397" s="165"/>
      <c r="N397" s="166"/>
      <c r="O397" s="58"/>
      <c r="P397" s="58"/>
      <c r="Q397" s="58"/>
      <c r="R397" s="58"/>
      <c r="S397" s="58"/>
      <c r="T397" s="59"/>
      <c r="U397" s="32"/>
      <c r="V397" s="32"/>
      <c r="W397" s="32"/>
      <c r="X397" s="32"/>
      <c r="Y397" s="32"/>
      <c r="Z397" s="32"/>
      <c r="AA397" s="32"/>
      <c r="AB397" s="32"/>
      <c r="AC397" s="32"/>
      <c r="AD397" s="32"/>
      <c r="AE397" s="32"/>
      <c r="AT397" s="17" t="s">
        <v>141</v>
      </c>
      <c r="AU397" s="17" t="s">
        <v>85</v>
      </c>
    </row>
    <row r="398" spans="1:65" s="13" customFormat="1">
      <c r="B398" s="167"/>
      <c r="D398" s="162" t="s">
        <v>152</v>
      </c>
      <c r="E398" s="168" t="s">
        <v>1</v>
      </c>
      <c r="F398" s="169" t="s">
        <v>583</v>
      </c>
      <c r="H398" s="170">
        <v>39.948999999999998</v>
      </c>
      <c r="I398" s="171"/>
      <c r="L398" s="167"/>
      <c r="M398" s="172"/>
      <c r="N398" s="173"/>
      <c r="O398" s="173"/>
      <c r="P398" s="173"/>
      <c r="Q398" s="173"/>
      <c r="R398" s="173"/>
      <c r="S398" s="173"/>
      <c r="T398" s="174"/>
      <c r="AT398" s="168" t="s">
        <v>152</v>
      </c>
      <c r="AU398" s="168" t="s">
        <v>85</v>
      </c>
      <c r="AV398" s="13" t="s">
        <v>87</v>
      </c>
      <c r="AW398" s="13" t="s">
        <v>34</v>
      </c>
      <c r="AX398" s="13" t="s">
        <v>85</v>
      </c>
      <c r="AY398" s="168" t="s">
        <v>131</v>
      </c>
    </row>
    <row r="399" spans="1:65" s="2" customFormat="1" ht="16.5" customHeight="1">
      <c r="A399" s="32"/>
      <c r="B399" s="148"/>
      <c r="C399" s="149" t="s">
        <v>584</v>
      </c>
      <c r="D399" s="149" t="s">
        <v>134</v>
      </c>
      <c r="E399" s="150" t="s">
        <v>585</v>
      </c>
      <c r="F399" s="151" t="s">
        <v>586</v>
      </c>
      <c r="G399" s="152" t="s">
        <v>137</v>
      </c>
      <c r="H399" s="153">
        <v>7</v>
      </c>
      <c r="I399" s="154"/>
      <c r="J399" s="155">
        <f>ROUND(I399*H399,2)</f>
        <v>0</v>
      </c>
      <c r="K399" s="151" t="s">
        <v>138</v>
      </c>
      <c r="L399" s="33"/>
      <c r="M399" s="156" t="s">
        <v>1</v>
      </c>
      <c r="N399" s="157" t="s">
        <v>42</v>
      </c>
      <c r="O399" s="58"/>
      <c r="P399" s="158">
        <f>O399*H399</f>
        <v>0</v>
      </c>
      <c r="Q399" s="158">
        <v>0</v>
      </c>
      <c r="R399" s="158">
        <f>Q399*H399</f>
        <v>0</v>
      </c>
      <c r="S399" s="158">
        <v>0</v>
      </c>
      <c r="T399" s="159">
        <f>S399*H399</f>
        <v>0</v>
      </c>
      <c r="U399" s="32"/>
      <c r="V399" s="32"/>
      <c r="W399" s="32"/>
      <c r="X399" s="32"/>
      <c r="Y399" s="32"/>
      <c r="Z399" s="32"/>
      <c r="AA399" s="32"/>
      <c r="AB399" s="32"/>
      <c r="AC399" s="32"/>
      <c r="AD399" s="32"/>
      <c r="AE399" s="32"/>
      <c r="AR399" s="160" t="s">
        <v>518</v>
      </c>
      <c r="AT399" s="160" t="s">
        <v>134</v>
      </c>
      <c r="AU399" s="160" t="s">
        <v>85</v>
      </c>
      <c r="AY399" s="17" t="s">
        <v>131</v>
      </c>
      <c r="BE399" s="161">
        <f>IF(N399="základní",J399,0)</f>
        <v>0</v>
      </c>
      <c r="BF399" s="161">
        <f>IF(N399="snížená",J399,0)</f>
        <v>0</v>
      </c>
      <c r="BG399" s="161">
        <f>IF(N399="zákl. přenesená",J399,0)</f>
        <v>0</v>
      </c>
      <c r="BH399" s="161">
        <f>IF(N399="sníž. přenesená",J399,0)</f>
        <v>0</v>
      </c>
      <c r="BI399" s="161">
        <f>IF(N399="nulová",J399,0)</f>
        <v>0</v>
      </c>
      <c r="BJ399" s="17" t="s">
        <v>85</v>
      </c>
      <c r="BK399" s="161">
        <f>ROUND(I399*H399,2)</f>
        <v>0</v>
      </c>
      <c r="BL399" s="17" t="s">
        <v>518</v>
      </c>
      <c r="BM399" s="160" t="s">
        <v>587</v>
      </c>
    </row>
    <row r="400" spans="1:65" s="2" customFormat="1" ht="28.8">
      <c r="A400" s="32"/>
      <c r="B400" s="33"/>
      <c r="C400" s="32"/>
      <c r="D400" s="162" t="s">
        <v>141</v>
      </c>
      <c r="E400" s="32"/>
      <c r="F400" s="163" t="s">
        <v>588</v>
      </c>
      <c r="G400" s="32"/>
      <c r="H400" s="32"/>
      <c r="I400" s="164"/>
      <c r="J400" s="32"/>
      <c r="K400" s="32"/>
      <c r="L400" s="33"/>
      <c r="M400" s="165"/>
      <c r="N400" s="166"/>
      <c r="O400" s="58"/>
      <c r="P400" s="58"/>
      <c r="Q400" s="58"/>
      <c r="R400" s="58"/>
      <c r="S400" s="58"/>
      <c r="T400" s="59"/>
      <c r="U400" s="32"/>
      <c r="V400" s="32"/>
      <c r="W400" s="32"/>
      <c r="X400" s="32"/>
      <c r="Y400" s="32"/>
      <c r="Z400" s="32"/>
      <c r="AA400" s="32"/>
      <c r="AB400" s="32"/>
      <c r="AC400" s="32"/>
      <c r="AD400" s="32"/>
      <c r="AE400" s="32"/>
      <c r="AT400" s="17" t="s">
        <v>141</v>
      </c>
      <c r="AU400" s="17" t="s">
        <v>85</v>
      </c>
    </row>
    <row r="401" spans="1:51" s="13" customFormat="1">
      <c r="B401" s="167"/>
      <c r="D401" s="162" t="s">
        <v>152</v>
      </c>
      <c r="E401" s="168" t="s">
        <v>1</v>
      </c>
      <c r="F401" s="169" t="s">
        <v>589</v>
      </c>
      <c r="H401" s="170">
        <v>7</v>
      </c>
      <c r="I401" s="171"/>
      <c r="L401" s="167"/>
      <c r="M401" s="194"/>
      <c r="N401" s="195"/>
      <c r="O401" s="195"/>
      <c r="P401" s="195"/>
      <c r="Q401" s="195"/>
      <c r="R401" s="195"/>
      <c r="S401" s="195"/>
      <c r="T401" s="196"/>
      <c r="AT401" s="168" t="s">
        <v>152</v>
      </c>
      <c r="AU401" s="168" t="s">
        <v>85</v>
      </c>
      <c r="AV401" s="13" t="s">
        <v>87</v>
      </c>
      <c r="AW401" s="13" t="s">
        <v>34</v>
      </c>
      <c r="AX401" s="13" t="s">
        <v>85</v>
      </c>
      <c r="AY401" s="168" t="s">
        <v>131</v>
      </c>
    </row>
    <row r="402" spans="1:51" s="2" customFormat="1" ht="6.9" customHeight="1">
      <c r="A402" s="32"/>
      <c r="B402" s="47"/>
      <c r="C402" s="48"/>
      <c r="D402" s="48"/>
      <c r="E402" s="48"/>
      <c r="F402" s="48"/>
      <c r="G402" s="48"/>
      <c r="H402" s="48"/>
      <c r="I402" s="48"/>
      <c r="J402" s="48"/>
      <c r="K402" s="48"/>
      <c r="L402" s="33"/>
      <c r="M402" s="32"/>
      <c r="O402" s="32"/>
      <c r="P402" s="32"/>
      <c r="Q402" s="32"/>
      <c r="R402" s="32"/>
      <c r="S402" s="32"/>
      <c r="T402" s="32"/>
      <c r="U402" s="32"/>
      <c r="V402" s="32"/>
      <c r="W402" s="32"/>
      <c r="X402" s="32"/>
      <c r="Y402" s="32"/>
      <c r="Z402" s="32"/>
      <c r="AA402" s="32"/>
      <c r="AB402" s="32"/>
      <c r="AC402" s="32"/>
      <c r="AD402" s="32"/>
      <c r="AE402" s="32"/>
    </row>
  </sheetData>
  <autoFilter ref="C118:K401"/>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46"/>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1" t="s">
        <v>5</v>
      </c>
      <c r="M2" s="212"/>
      <c r="N2" s="212"/>
      <c r="O2" s="212"/>
      <c r="P2" s="212"/>
      <c r="Q2" s="212"/>
      <c r="R2" s="212"/>
      <c r="S2" s="212"/>
      <c r="T2" s="212"/>
      <c r="U2" s="212"/>
      <c r="V2" s="212"/>
      <c r="AT2" s="17" t="s">
        <v>96</v>
      </c>
    </row>
    <row r="3" spans="1:46" s="1" customFormat="1" ht="6.9" customHeight="1">
      <c r="B3" s="18"/>
      <c r="C3" s="19"/>
      <c r="D3" s="19"/>
      <c r="E3" s="19"/>
      <c r="F3" s="19"/>
      <c r="G3" s="19"/>
      <c r="H3" s="19"/>
      <c r="I3" s="19"/>
      <c r="J3" s="19"/>
      <c r="K3" s="19"/>
      <c r="L3" s="20"/>
      <c r="AT3" s="17" t="s">
        <v>87</v>
      </c>
    </row>
    <row r="4" spans="1:46" s="1" customFormat="1" ht="24.9" customHeight="1">
      <c r="B4" s="20"/>
      <c r="D4" s="21" t="s">
        <v>105</v>
      </c>
      <c r="L4" s="20"/>
      <c r="M4" s="98" t="s">
        <v>10</v>
      </c>
      <c r="AT4" s="17" t="s">
        <v>3</v>
      </c>
    </row>
    <row r="5" spans="1:46" s="1" customFormat="1" ht="6.9" customHeight="1">
      <c r="B5" s="20"/>
      <c r="L5" s="20"/>
    </row>
    <row r="6" spans="1:46" s="1" customFormat="1" ht="12" customHeight="1">
      <c r="B6" s="20"/>
      <c r="D6" s="27" t="s">
        <v>16</v>
      </c>
      <c r="L6" s="20"/>
    </row>
    <row r="7" spans="1:46" s="1" customFormat="1" ht="16.5" customHeight="1">
      <c r="B7" s="20"/>
      <c r="E7" s="255" t="str">
        <f>'Rekapitulace stavby'!K6</f>
        <v>Oprava výhybek ve výhybně Polanka nad Odrou</v>
      </c>
      <c r="F7" s="256"/>
      <c r="G7" s="256"/>
      <c r="H7" s="256"/>
      <c r="L7" s="20"/>
    </row>
    <row r="8" spans="1:46" s="1" customFormat="1" ht="12" customHeight="1">
      <c r="B8" s="20"/>
      <c r="D8" s="27" t="s">
        <v>106</v>
      </c>
      <c r="L8" s="20"/>
    </row>
    <row r="9" spans="1:46" s="2" customFormat="1" ht="16.5" customHeight="1">
      <c r="A9" s="32"/>
      <c r="B9" s="33"/>
      <c r="C9" s="32"/>
      <c r="D9" s="32"/>
      <c r="E9" s="255" t="s">
        <v>590</v>
      </c>
      <c r="F9" s="254"/>
      <c r="G9" s="254"/>
      <c r="H9" s="254"/>
      <c r="I9" s="32"/>
      <c r="J9" s="32"/>
      <c r="K9" s="32"/>
      <c r="L9" s="42"/>
      <c r="S9" s="32"/>
      <c r="T9" s="32"/>
      <c r="U9" s="32"/>
      <c r="V9" s="32"/>
      <c r="W9" s="32"/>
      <c r="X9" s="32"/>
      <c r="Y9" s="32"/>
      <c r="Z9" s="32"/>
      <c r="AA9" s="32"/>
      <c r="AB9" s="32"/>
      <c r="AC9" s="32"/>
      <c r="AD9" s="32"/>
      <c r="AE9" s="32"/>
    </row>
    <row r="10" spans="1:46" s="2" customFormat="1" ht="12" customHeight="1">
      <c r="A10" s="32"/>
      <c r="B10" s="33"/>
      <c r="C10" s="32"/>
      <c r="D10" s="27" t="s">
        <v>591</v>
      </c>
      <c r="E10" s="32"/>
      <c r="F10" s="32"/>
      <c r="G10" s="32"/>
      <c r="H10" s="32"/>
      <c r="I10" s="32"/>
      <c r="J10" s="32"/>
      <c r="K10" s="32"/>
      <c r="L10" s="42"/>
      <c r="S10" s="32"/>
      <c r="T10" s="32"/>
      <c r="U10" s="32"/>
      <c r="V10" s="32"/>
      <c r="W10" s="32"/>
      <c r="X10" s="32"/>
      <c r="Y10" s="32"/>
      <c r="Z10" s="32"/>
      <c r="AA10" s="32"/>
      <c r="AB10" s="32"/>
      <c r="AC10" s="32"/>
      <c r="AD10" s="32"/>
      <c r="AE10" s="32"/>
    </row>
    <row r="11" spans="1:46" s="2" customFormat="1" ht="16.5" customHeight="1">
      <c r="A11" s="32"/>
      <c r="B11" s="33"/>
      <c r="C11" s="32"/>
      <c r="D11" s="32"/>
      <c r="E11" s="245" t="s">
        <v>592</v>
      </c>
      <c r="F11" s="254"/>
      <c r="G11" s="254"/>
      <c r="H11" s="254"/>
      <c r="I11" s="32"/>
      <c r="J11" s="32"/>
      <c r="K11" s="32"/>
      <c r="L11" s="42"/>
      <c r="S11" s="32"/>
      <c r="T11" s="32"/>
      <c r="U11" s="32"/>
      <c r="V11" s="32"/>
      <c r="W11" s="32"/>
      <c r="X11" s="32"/>
      <c r="Y11" s="32"/>
      <c r="Z11" s="32"/>
      <c r="AA11" s="32"/>
      <c r="AB11" s="32"/>
      <c r="AC11" s="32"/>
      <c r="AD11" s="32"/>
      <c r="AE11" s="32"/>
    </row>
    <row r="12" spans="1:46" s="2" customFormat="1">
      <c r="A12" s="32"/>
      <c r="B12" s="33"/>
      <c r="C12" s="32"/>
      <c r="D12" s="32"/>
      <c r="E12" s="32"/>
      <c r="F12" s="32"/>
      <c r="G12" s="32"/>
      <c r="H12" s="32"/>
      <c r="I12" s="32"/>
      <c r="J12" s="32"/>
      <c r="K12" s="32"/>
      <c r="L12" s="42"/>
      <c r="S12" s="32"/>
      <c r="T12" s="32"/>
      <c r="U12" s="32"/>
      <c r="V12" s="32"/>
      <c r="W12" s="32"/>
      <c r="X12" s="32"/>
      <c r="Y12" s="32"/>
      <c r="Z12" s="32"/>
      <c r="AA12" s="32"/>
      <c r="AB12" s="32"/>
      <c r="AC12" s="32"/>
      <c r="AD12" s="32"/>
      <c r="AE12" s="32"/>
    </row>
    <row r="13" spans="1:46" s="2" customFormat="1" ht="12" customHeight="1">
      <c r="A13" s="32"/>
      <c r="B13" s="33"/>
      <c r="C13" s="32"/>
      <c r="D13" s="27" t="s">
        <v>18</v>
      </c>
      <c r="E13" s="32"/>
      <c r="F13" s="25" t="s">
        <v>92</v>
      </c>
      <c r="G13" s="32"/>
      <c r="H13" s="32"/>
      <c r="I13" s="27" t="s">
        <v>19</v>
      </c>
      <c r="J13" s="25" t="s">
        <v>1</v>
      </c>
      <c r="K13" s="32"/>
      <c r="L13" s="42"/>
      <c r="S13" s="32"/>
      <c r="T13" s="32"/>
      <c r="U13" s="32"/>
      <c r="V13" s="32"/>
      <c r="W13" s="32"/>
      <c r="X13" s="32"/>
      <c r="Y13" s="32"/>
      <c r="Z13" s="32"/>
      <c r="AA13" s="32"/>
      <c r="AB13" s="32"/>
      <c r="AC13" s="32"/>
      <c r="AD13" s="32"/>
      <c r="AE13" s="32"/>
    </row>
    <row r="14" spans="1:46" s="2" customFormat="1" ht="12" customHeight="1">
      <c r="A14" s="32"/>
      <c r="B14" s="33"/>
      <c r="C14" s="32"/>
      <c r="D14" s="27" t="s">
        <v>20</v>
      </c>
      <c r="E14" s="32"/>
      <c r="F14" s="25" t="s">
        <v>21</v>
      </c>
      <c r="G14" s="32"/>
      <c r="H14" s="32"/>
      <c r="I14" s="27" t="s">
        <v>22</v>
      </c>
      <c r="J14" s="55" t="str">
        <f>'Rekapitulace stavby'!AN8</f>
        <v>13. 2. 2024</v>
      </c>
      <c r="K14" s="32"/>
      <c r="L14" s="42"/>
      <c r="S14" s="32"/>
      <c r="T14" s="32"/>
      <c r="U14" s="32"/>
      <c r="V14" s="32"/>
      <c r="W14" s="32"/>
      <c r="X14" s="32"/>
      <c r="Y14" s="32"/>
      <c r="Z14" s="32"/>
      <c r="AA14" s="32"/>
      <c r="AB14" s="32"/>
      <c r="AC14" s="32"/>
      <c r="AD14" s="32"/>
      <c r="AE14" s="32"/>
    </row>
    <row r="15" spans="1:46" s="2" customFormat="1" ht="10.8" customHeight="1">
      <c r="A15" s="32"/>
      <c r="B15" s="33"/>
      <c r="C15" s="32"/>
      <c r="D15" s="32"/>
      <c r="E15" s="32"/>
      <c r="F15" s="32"/>
      <c r="G15" s="32"/>
      <c r="H15" s="32"/>
      <c r="I15" s="32"/>
      <c r="J15" s="32"/>
      <c r="K15" s="32"/>
      <c r="L15" s="42"/>
      <c r="S15" s="32"/>
      <c r="T15" s="32"/>
      <c r="U15" s="32"/>
      <c r="V15" s="32"/>
      <c r="W15" s="32"/>
      <c r="X15" s="32"/>
      <c r="Y15" s="32"/>
      <c r="Z15" s="32"/>
      <c r="AA15" s="32"/>
      <c r="AB15" s="32"/>
      <c r="AC15" s="32"/>
      <c r="AD15" s="32"/>
      <c r="AE15" s="32"/>
    </row>
    <row r="16" spans="1:46" s="2" customFormat="1" ht="12" customHeight="1">
      <c r="A16" s="32"/>
      <c r="B16" s="33"/>
      <c r="C16" s="32"/>
      <c r="D16" s="27" t="s">
        <v>24</v>
      </c>
      <c r="E16" s="32"/>
      <c r="F16" s="32"/>
      <c r="G16" s="32"/>
      <c r="H16" s="32"/>
      <c r="I16" s="27" t="s">
        <v>25</v>
      </c>
      <c r="J16" s="25" t="s">
        <v>26</v>
      </c>
      <c r="K16" s="32"/>
      <c r="L16" s="42"/>
      <c r="S16" s="32"/>
      <c r="T16" s="32"/>
      <c r="U16" s="32"/>
      <c r="V16" s="32"/>
      <c r="W16" s="32"/>
      <c r="X16" s="32"/>
      <c r="Y16" s="32"/>
      <c r="Z16" s="32"/>
      <c r="AA16" s="32"/>
      <c r="AB16" s="32"/>
      <c r="AC16" s="32"/>
      <c r="AD16" s="32"/>
      <c r="AE16" s="32"/>
    </row>
    <row r="17" spans="1:31" s="2" customFormat="1" ht="18" customHeight="1">
      <c r="A17" s="32"/>
      <c r="B17" s="33"/>
      <c r="C17" s="32"/>
      <c r="D17" s="32"/>
      <c r="E17" s="25" t="s">
        <v>27</v>
      </c>
      <c r="F17" s="32"/>
      <c r="G17" s="32"/>
      <c r="H17" s="32"/>
      <c r="I17" s="27" t="s">
        <v>28</v>
      </c>
      <c r="J17" s="25" t="s">
        <v>29</v>
      </c>
      <c r="K17" s="32"/>
      <c r="L17" s="42"/>
      <c r="S17" s="32"/>
      <c r="T17" s="32"/>
      <c r="U17" s="32"/>
      <c r="V17" s="32"/>
      <c r="W17" s="32"/>
      <c r="X17" s="32"/>
      <c r="Y17" s="32"/>
      <c r="Z17" s="32"/>
      <c r="AA17" s="32"/>
      <c r="AB17" s="32"/>
      <c r="AC17" s="32"/>
      <c r="AD17" s="32"/>
      <c r="AE17" s="32"/>
    </row>
    <row r="18" spans="1:31" s="2" customFormat="1" ht="6.9" customHeight="1">
      <c r="A18" s="32"/>
      <c r="B18" s="33"/>
      <c r="C18" s="32"/>
      <c r="D18" s="32"/>
      <c r="E18" s="32"/>
      <c r="F18" s="32"/>
      <c r="G18" s="32"/>
      <c r="H18" s="32"/>
      <c r="I18" s="32"/>
      <c r="J18" s="32"/>
      <c r="K18" s="32"/>
      <c r="L18" s="42"/>
      <c r="S18" s="32"/>
      <c r="T18" s="32"/>
      <c r="U18" s="32"/>
      <c r="V18" s="32"/>
      <c r="W18" s="32"/>
      <c r="X18" s="32"/>
      <c r="Y18" s="32"/>
      <c r="Z18" s="32"/>
      <c r="AA18" s="32"/>
      <c r="AB18" s="32"/>
      <c r="AC18" s="32"/>
      <c r="AD18" s="32"/>
      <c r="AE18" s="32"/>
    </row>
    <row r="19" spans="1:31" s="2" customFormat="1" ht="12" customHeight="1">
      <c r="A19" s="32"/>
      <c r="B19" s="33"/>
      <c r="C19" s="32"/>
      <c r="D19" s="27" t="s">
        <v>30</v>
      </c>
      <c r="E19" s="32"/>
      <c r="F19" s="32"/>
      <c r="G19" s="32"/>
      <c r="H19" s="32"/>
      <c r="I19" s="27" t="s">
        <v>25</v>
      </c>
      <c r="J19" s="28" t="str">
        <f>'Rekapitulace stavby'!AN13</f>
        <v>Vyplň údaj</v>
      </c>
      <c r="K19" s="32"/>
      <c r="L19" s="42"/>
      <c r="S19" s="32"/>
      <c r="T19" s="32"/>
      <c r="U19" s="32"/>
      <c r="V19" s="32"/>
      <c r="W19" s="32"/>
      <c r="X19" s="32"/>
      <c r="Y19" s="32"/>
      <c r="Z19" s="32"/>
      <c r="AA19" s="32"/>
      <c r="AB19" s="32"/>
      <c r="AC19" s="32"/>
      <c r="AD19" s="32"/>
      <c r="AE19" s="32"/>
    </row>
    <row r="20" spans="1:31" s="2" customFormat="1" ht="18" customHeight="1">
      <c r="A20" s="32"/>
      <c r="B20" s="33"/>
      <c r="C20" s="32"/>
      <c r="D20" s="32"/>
      <c r="E20" s="257" t="str">
        <f>'Rekapitulace stavby'!E14</f>
        <v>Vyplň údaj</v>
      </c>
      <c r="F20" s="223"/>
      <c r="G20" s="223"/>
      <c r="H20" s="223"/>
      <c r="I20" s="27" t="s">
        <v>28</v>
      </c>
      <c r="J20" s="28" t="str">
        <f>'Rekapitulace stavby'!AN14</f>
        <v>Vyplň údaj</v>
      </c>
      <c r="K20" s="32"/>
      <c r="L20" s="42"/>
      <c r="S20" s="32"/>
      <c r="T20" s="32"/>
      <c r="U20" s="32"/>
      <c r="V20" s="32"/>
      <c r="W20" s="32"/>
      <c r="X20" s="32"/>
      <c r="Y20" s="32"/>
      <c r="Z20" s="32"/>
      <c r="AA20" s="32"/>
      <c r="AB20" s="32"/>
      <c r="AC20" s="32"/>
      <c r="AD20" s="32"/>
      <c r="AE20" s="32"/>
    </row>
    <row r="21" spans="1:31" s="2" customFormat="1" ht="6.9" customHeight="1">
      <c r="A21" s="32"/>
      <c r="B21" s="33"/>
      <c r="C21" s="32"/>
      <c r="D21" s="32"/>
      <c r="E21" s="32"/>
      <c r="F21" s="32"/>
      <c r="G21" s="32"/>
      <c r="H21" s="32"/>
      <c r="I21" s="32"/>
      <c r="J21" s="32"/>
      <c r="K21" s="32"/>
      <c r="L21" s="42"/>
      <c r="S21" s="32"/>
      <c r="T21" s="32"/>
      <c r="U21" s="32"/>
      <c r="V21" s="32"/>
      <c r="W21" s="32"/>
      <c r="X21" s="32"/>
      <c r="Y21" s="32"/>
      <c r="Z21" s="32"/>
      <c r="AA21" s="32"/>
      <c r="AB21" s="32"/>
      <c r="AC21" s="32"/>
      <c r="AD21" s="32"/>
      <c r="AE21" s="32"/>
    </row>
    <row r="22" spans="1:31" s="2" customFormat="1" ht="12" customHeight="1">
      <c r="A22" s="32"/>
      <c r="B22" s="33"/>
      <c r="C22" s="32"/>
      <c r="D22" s="27" t="s">
        <v>32</v>
      </c>
      <c r="E22" s="32"/>
      <c r="F22" s="32"/>
      <c r="G22" s="32"/>
      <c r="H22" s="32"/>
      <c r="I22" s="27" t="s">
        <v>25</v>
      </c>
      <c r="J22" s="25" t="str">
        <f>IF('Rekapitulace stavby'!AN16="","",'Rekapitulace stavby'!AN16)</f>
        <v/>
      </c>
      <c r="K22" s="32"/>
      <c r="L22" s="42"/>
      <c r="S22" s="32"/>
      <c r="T22" s="32"/>
      <c r="U22" s="32"/>
      <c r="V22" s="32"/>
      <c r="W22" s="32"/>
      <c r="X22" s="32"/>
      <c r="Y22" s="32"/>
      <c r="Z22" s="32"/>
      <c r="AA22" s="32"/>
      <c r="AB22" s="32"/>
      <c r="AC22" s="32"/>
      <c r="AD22" s="32"/>
      <c r="AE22" s="32"/>
    </row>
    <row r="23" spans="1:31" s="2" customFormat="1" ht="18" customHeight="1">
      <c r="A23" s="32"/>
      <c r="B23" s="33"/>
      <c r="C23" s="32"/>
      <c r="D23" s="32"/>
      <c r="E23" s="25" t="str">
        <f>IF('Rekapitulace stavby'!E17="","",'Rekapitulace stavby'!E17)</f>
        <v xml:space="preserve"> </v>
      </c>
      <c r="F23" s="32"/>
      <c r="G23" s="32"/>
      <c r="H23" s="32"/>
      <c r="I23" s="27" t="s">
        <v>28</v>
      </c>
      <c r="J23" s="25" t="str">
        <f>IF('Rekapitulace stavby'!AN17="","",'Rekapitulace stavby'!AN17)</f>
        <v/>
      </c>
      <c r="K23" s="32"/>
      <c r="L23" s="42"/>
      <c r="S23" s="32"/>
      <c r="T23" s="32"/>
      <c r="U23" s="32"/>
      <c r="V23" s="32"/>
      <c r="W23" s="32"/>
      <c r="X23" s="32"/>
      <c r="Y23" s="32"/>
      <c r="Z23" s="32"/>
      <c r="AA23" s="32"/>
      <c r="AB23" s="32"/>
      <c r="AC23" s="32"/>
      <c r="AD23" s="32"/>
      <c r="AE23" s="32"/>
    </row>
    <row r="24" spans="1:31" s="2" customFormat="1" ht="6.9" customHeight="1">
      <c r="A24" s="32"/>
      <c r="B24" s="33"/>
      <c r="C24" s="32"/>
      <c r="D24" s="32"/>
      <c r="E24" s="32"/>
      <c r="F24" s="32"/>
      <c r="G24" s="32"/>
      <c r="H24" s="32"/>
      <c r="I24" s="32"/>
      <c r="J24" s="32"/>
      <c r="K24" s="32"/>
      <c r="L24" s="42"/>
      <c r="S24" s="32"/>
      <c r="T24" s="32"/>
      <c r="U24" s="32"/>
      <c r="V24" s="32"/>
      <c r="W24" s="32"/>
      <c r="X24" s="32"/>
      <c r="Y24" s="32"/>
      <c r="Z24" s="32"/>
      <c r="AA24" s="32"/>
      <c r="AB24" s="32"/>
      <c r="AC24" s="32"/>
      <c r="AD24" s="32"/>
      <c r="AE24" s="32"/>
    </row>
    <row r="25" spans="1:31" s="2" customFormat="1" ht="12" customHeight="1">
      <c r="A25" s="32"/>
      <c r="B25" s="33"/>
      <c r="C25" s="32"/>
      <c r="D25" s="27" t="s">
        <v>35</v>
      </c>
      <c r="E25" s="32"/>
      <c r="F25" s="32"/>
      <c r="G25" s="32"/>
      <c r="H25" s="32"/>
      <c r="I25" s="27" t="s">
        <v>25</v>
      </c>
      <c r="J25" s="25" t="s">
        <v>1</v>
      </c>
      <c r="K25" s="32"/>
      <c r="L25" s="42"/>
      <c r="S25" s="32"/>
      <c r="T25" s="32"/>
      <c r="U25" s="32"/>
      <c r="V25" s="32"/>
      <c r="W25" s="32"/>
      <c r="X25" s="32"/>
      <c r="Y25" s="32"/>
      <c r="Z25" s="32"/>
      <c r="AA25" s="32"/>
      <c r="AB25" s="32"/>
      <c r="AC25" s="32"/>
      <c r="AD25" s="32"/>
      <c r="AE25" s="32"/>
    </row>
    <row r="26" spans="1:31" s="2" customFormat="1" ht="18" customHeight="1">
      <c r="A26" s="32"/>
      <c r="B26" s="33"/>
      <c r="C26" s="32"/>
      <c r="D26" s="32"/>
      <c r="E26" s="25" t="s">
        <v>593</v>
      </c>
      <c r="F26" s="32"/>
      <c r="G26" s="32"/>
      <c r="H26" s="32"/>
      <c r="I26" s="27" t="s">
        <v>28</v>
      </c>
      <c r="J26" s="25" t="s">
        <v>1</v>
      </c>
      <c r="K26" s="32"/>
      <c r="L26" s="42"/>
      <c r="S26" s="32"/>
      <c r="T26" s="32"/>
      <c r="U26" s="32"/>
      <c r="V26" s="32"/>
      <c r="W26" s="32"/>
      <c r="X26" s="32"/>
      <c r="Y26" s="32"/>
      <c r="Z26" s="32"/>
      <c r="AA26" s="32"/>
      <c r="AB26" s="32"/>
      <c r="AC26" s="32"/>
      <c r="AD26" s="32"/>
      <c r="AE26" s="32"/>
    </row>
    <row r="27" spans="1:31" s="2" customFormat="1" ht="6.9" customHeight="1">
      <c r="A27" s="32"/>
      <c r="B27" s="33"/>
      <c r="C27" s="32"/>
      <c r="D27" s="32"/>
      <c r="E27" s="32"/>
      <c r="F27" s="32"/>
      <c r="G27" s="32"/>
      <c r="H27" s="32"/>
      <c r="I27" s="32"/>
      <c r="J27" s="32"/>
      <c r="K27" s="32"/>
      <c r="L27" s="42"/>
      <c r="S27" s="32"/>
      <c r="T27" s="32"/>
      <c r="U27" s="32"/>
      <c r="V27" s="32"/>
      <c r="W27" s="32"/>
      <c r="X27" s="32"/>
      <c r="Y27" s="32"/>
      <c r="Z27" s="32"/>
      <c r="AA27" s="32"/>
      <c r="AB27" s="32"/>
      <c r="AC27" s="32"/>
      <c r="AD27" s="32"/>
      <c r="AE27" s="32"/>
    </row>
    <row r="28" spans="1:31" s="2" customFormat="1" ht="12" customHeight="1">
      <c r="A28" s="32"/>
      <c r="B28" s="33"/>
      <c r="C28" s="32"/>
      <c r="D28" s="27" t="s">
        <v>36</v>
      </c>
      <c r="E28" s="32"/>
      <c r="F28" s="32"/>
      <c r="G28" s="32"/>
      <c r="H28" s="32"/>
      <c r="I28" s="32"/>
      <c r="J28" s="32"/>
      <c r="K28" s="32"/>
      <c r="L28" s="42"/>
      <c r="S28" s="32"/>
      <c r="T28" s="32"/>
      <c r="U28" s="32"/>
      <c r="V28" s="32"/>
      <c r="W28" s="32"/>
      <c r="X28" s="32"/>
      <c r="Y28" s="32"/>
      <c r="Z28" s="32"/>
      <c r="AA28" s="32"/>
      <c r="AB28" s="32"/>
      <c r="AC28" s="32"/>
      <c r="AD28" s="32"/>
      <c r="AE28" s="32"/>
    </row>
    <row r="29" spans="1:31" s="8" customFormat="1" ht="16.5" customHeight="1">
      <c r="A29" s="99"/>
      <c r="B29" s="100"/>
      <c r="C29" s="99"/>
      <c r="D29" s="99"/>
      <c r="E29" s="227" t="s">
        <v>1</v>
      </c>
      <c r="F29" s="227"/>
      <c r="G29" s="227"/>
      <c r="H29" s="227"/>
      <c r="I29" s="99"/>
      <c r="J29" s="99"/>
      <c r="K29" s="99"/>
      <c r="L29" s="101"/>
      <c r="S29" s="99"/>
      <c r="T29" s="99"/>
      <c r="U29" s="99"/>
      <c r="V29" s="99"/>
      <c r="W29" s="99"/>
      <c r="X29" s="99"/>
      <c r="Y29" s="99"/>
      <c r="Z29" s="99"/>
      <c r="AA29" s="99"/>
      <c r="AB29" s="99"/>
      <c r="AC29" s="99"/>
      <c r="AD29" s="99"/>
      <c r="AE29" s="99"/>
    </row>
    <row r="30" spans="1:31" s="2" customFormat="1" ht="6.9" customHeight="1">
      <c r="A30" s="32"/>
      <c r="B30" s="33"/>
      <c r="C30" s="32"/>
      <c r="D30" s="32"/>
      <c r="E30" s="32"/>
      <c r="F30" s="32"/>
      <c r="G30" s="32"/>
      <c r="H30" s="32"/>
      <c r="I30" s="32"/>
      <c r="J30" s="32"/>
      <c r="K30" s="32"/>
      <c r="L30" s="42"/>
      <c r="S30" s="32"/>
      <c r="T30" s="32"/>
      <c r="U30" s="32"/>
      <c r="V30" s="32"/>
      <c r="W30" s="32"/>
      <c r="X30" s="32"/>
      <c r="Y30" s="32"/>
      <c r="Z30" s="32"/>
      <c r="AA30" s="32"/>
      <c r="AB30" s="32"/>
      <c r="AC30" s="32"/>
      <c r="AD30" s="32"/>
      <c r="AE30" s="32"/>
    </row>
    <row r="31" spans="1:31" s="2" customFormat="1" ht="6.9"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25.35" customHeight="1">
      <c r="A32" s="32"/>
      <c r="B32" s="33"/>
      <c r="C32" s="32"/>
      <c r="D32" s="102" t="s">
        <v>37</v>
      </c>
      <c r="E32" s="32"/>
      <c r="F32" s="32"/>
      <c r="G32" s="32"/>
      <c r="H32" s="32"/>
      <c r="I32" s="32"/>
      <c r="J32" s="71">
        <f>ROUND(J128, 2)</f>
        <v>0</v>
      </c>
      <c r="K32" s="32"/>
      <c r="L32" s="42"/>
      <c r="S32" s="32"/>
      <c r="T32" s="32"/>
      <c r="U32" s="32"/>
      <c r="V32" s="32"/>
      <c r="W32" s="32"/>
      <c r="X32" s="32"/>
      <c r="Y32" s="32"/>
      <c r="Z32" s="32"/>
      <c r="AA32" s="32"/>
      <c r="AB32" s="32"/>
      <c r="AC32" s="32"/>
      <c r="AD32" s="32"/>
      <c r="AE32" s="32"/>
    </row>
    <row r="33" spans="1:31" s="2" customFormat="1" ht="6.9" customHeight="1">
      <c r="A33" s="32"/>
      <c r="B33" s="33"/>
      <c r="C33" s="32"/>
      <c r="D33" s="66"/>
      <c r="E33" s="66"/>
      <c r="F33" s="66"/>
      <c r="G33" s="66"/>
      <c r="H33" s="66"/>
      <c r="I33" s="66"/>
      <c r="J33" s="66"/>
      <c r="K33" s="66"/>
      <c r="L33" s="42"/>
      <c r="S33" s="32"/>
      <c r="T33" s="32"/>
      <c r="U33" s="32"/>
      <c r="V33" s="32"/>
      <c r="W33" s="32"/>
      <c r="X33" s="32"/>
      <c r="Y33" s="32"/>
      <c r="Z33" s="32"/>
      <c r="AA33" s="32"/>
      <c r="AB33" s="32"/>
      <c r="AC33" s="32"/>
      <c r="AD33" s="32"/>
      <c r="AE33" s="32"/>
    </row>
    <row r="34" spans="1:31" s="2" customFormat="1" ht="14.4" customHeight="1">
      <c r="A34" s="32"/>
      <c r="B34" s="33"/>
      <c r="C34" s="32"/>
      <c r="D34" s="32"/>
      <c r="E34" s="32"/>
      <c r="F34" s="36" t="s">
        <v>39</v>
      </c>
      <c r="G34" s="32"/>
      <c r="H34" s="32"/>
      <c r="I34" s="36" t="s">
        <v>38</v>
      </c>
      <c r="J34" s="36" t="s">
        <v>40</v>
      </c>
      <c r="K34" s="32"/>
      <c r="L34" s="42"/>
      <c r="S34" s="32"/>
      <c r="T34" s="32"/>
      <c r="U34" s="32"/>
      <c r="V34" s="32"/>
      <c r="W34" s="32"/>
      <c r="X34" s="32"/>
      <c r="Y34" s="32"/>
      <c r="Z34" s="32"/>
      <c r="AA34" s="32"/>
      <c r="AB34" s="32"/>
      <c r="AC34" s="32"/>
      <c r="AD34" s="32"/>
      <c r="AE34" s="32"/>
    </row>
    <row r="35" spans="1:31" s="2" customFormat="1" ht="14.4" customHeight="1">
      <c r="A35" s="32"/>
      <c r="B35" s="33"/>
      <c r="C35" s="32"/>
      <c r="D35" s="103" t="s">
        <v>41</v>
      </c>
      <c r="E35" s="27" t="s">
        <v>42</v>
      </c>
      <c r="F35" s="104">
        <f>ROUND((SUM(BE128:BE345)),  2)</f>
        <v>0</v>
      </c>
      <c r="G35" s="32"/>
      <c r="H35" s="32"/>
      <c r="I35" s="105">
        <v>0.21</v>
      </c>
      <c r="J35" s="104">
        <f>ROUND(((SUM(BE128:BE345))*I35),  2)</f>
        <v>0</v>
      </c>
      <c r="K35" s="32"/>
      <c r="L35" s="42"/>
      <c r="S35" s="32"/>
      <c r="T35" s="32"/>
      <c r="U35" s="32"/>
      <c r="V35" s="32"/>
      <c r="W35" s="32"/>
      <c r="X35" s="32"/>
      <c r="Y35" s="32"/>
      <c r="Z35" s="32"/>
      <c r="AA35" s="32"/>
      <c r="AB35" s="32"/>
      <c r="AC35" s="32"/>
      <c r="AD35" s="32"/>
      <c r="AE35" s="32"/>
    </row>
    <row r="36" spans="1:31" s="2" customFormat="1" ht="14.4" customHeight="1">
      <c r="A36" s="32"/>
      <c r="B36" s="33"/>
      <c r="C36" s="32"/>
      <c r="D36" s="32"/>
      <c r="E36" s="27" t="s">
        <v>43</v>
      </c>
      <c r="F36" s="104">
        <f>ROUND((SUM(BF128:BF345)),  2)</f>
        <v>0</v>
      </c>
      <c r="G36" s="32"/>
      <c r="H36" s="32"/>
      <c r="I36" s="105">
        <v>0.12</v>
      </c>
      <c r="J36" s="104">
        <f>ROUND(((SUM(BF128:BF345))*I36),  2)</f>
        <v>0</v>
      </c>
      <c r="K36" s="32"/>
      <c r="L36" s="42"/>
      <c r="S36" s="32"/>
      <c r="T36" s="32"/>
      <c r="U36" s="32"/>
      <c r="V36" s="32"/>
      <c r="W36" s="32"/>
      <c r="X36" s="32"/>
      <c r="Y36" s="32"/>
      <c r="Z36" s="32"/>
      <c r="AA36" s="32"/>
      <c r="AB36" s="32"/>
      <c r="AC36" s="32"/>
      <c r="AD36" s="32"/>
      <c r="AE36" s="32"/>
    </row>
    <row r="37" spans="1:31" s="2" customFormat="1" ht="14.4" hidden="1" customHeight="1">
      <c r="A37" s="32"/>
      <c r="B37" s="33"/>
      <c r="C37" s="32"/>
      <c r="D37" s="32"/>
      <c r="E37" s="27" t="s">
        <v>44</v>
      </c>
      <c r="F37" s="104">
        <f>ROUND((SUM(BG128:BG345)),  2)</f>
        <v>0</v>
      </c>
      <c r="G37" s="32"/>
      <c r="H37" s="32"/>
      <c r="I37" s="105">
        <v>0.21</v>
      </c>
      <c r="J37" s="104">
        <f>0</f>
        <v>0</v>
      </c>
      <c r="K37" s="32"/>
      <c r="L37" s="42"/>
      <c r="S37" s="32"/>
      <c r="T37" s="32"/>
      <c r="U37" s="32"/>
      <c r="V37" s="32"/>
      <c r="W37" s="32"/>
      <c r="X37" s="32"/>
      <c r="Y37" s="32"/>
      <c r="Z37" s="32"/>
      <c r="AA37" s="32"/>
      <c r="AB37" s="32"/>
      <c r="AC37" s="32"/>
      <c r="AD37" s="32"/>
      <c r="AE37" s="32"/>
    </row>
    <row r="38" spans="1:31" s="2" customFormat="1" ht="14.4" hidden="1" customHeight="1">
      <c r="A38" s="32"/>
      <c r="B38" s="33"/>
      <c r="C38" s="32"/>
      <c r="D38" s="32"/>
      <c r="E38" s="27" t="s">
        <v>45</v>
      </c>
      <c r="F38" s="104">
        <f>ROUND((SUM(BH128:BH345)),  2)</f>
        <v>0</v>
      </c>
      <c r="G38" s="32"/>
      <c r="H38" s="32"/>
      <c r="I38" s="105">
        <v>0.12</v>
      </c>
      <c r="J38" s="104">
        <f>0</f>
        <v>0</v>
      </c>
      <c r="K38" s="32"/>
      <c r="L38" s="42"/>
      <c r="S38" s="32"/>
      <c r="T38" s="32"/>
      <c r="U38" s="32"/>
      <c r="V38" s="32"/>
      <c r="W38" s="32"/>
      <c r="X38" s="32"/>
      <c r="Y38" s="32"/>
      <c r="Z38" s="32"/>
      <c r="AA38" s="32"/>
      <c r="AB38" s="32"/>
      <c r="AC38" s="32"/>
      <c r="AD38" s="32"/>
      <c r="AE38" s="32"/>
    </row>
    <row r="39" spans="1:31" s="2" customFormat="1" ht="14.4" hidden="1" customHeight="1">
      <c r="A39" s="32"/>
      <c r="B39" s="33"/>
      <c r="C39" s="32"/>
      <c r="D39" s="32"/>
      <c r="E39" s="27" t="s">
        <v>46</v>
      </c>
      <c r="F39" s="104">
        <f>ROUND((SUM(BI128:BI345)),  2)</f>
        <v>0</v>
      </c>
      <c r="G39" s="32"/>
      <c r="H39" s="32"/>
      <c r="I39" s="105">
        <v>0</v>
      </c>
      <c r="J39" s="104">
        <f>0</f>
        <v>0</v>
      </c>
      <c r="K39" s="32"/>
      <c r="L39" s="42"/>
      <c r="S39" s="32"/>
      <c r="T39" s="32"/>
      <c r="U39" s="32"/>
      <c r="V39" s="32"/>
      <c r="W39" s="32"/>
      <c r="X39" s="32"/>
      <c r="Y39" s="32"/>
      <c r="Z39" s="32"/>
      <c r="AA39" s="32"/>
      <c r="AB39" s="32"/>
      <c r="AC39" s="32"/>
      <c r="AD39" s="32"/>
      <c r="AE39" s="32"/>
    </row>
    <row r="40" spans="1:31" s="2" customFormat="1" ht="6.9"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2" customFormat="1" ht="25.35" customHeight="1">
      <c r="A41" s="32"/>
      <c r="B41" s="33"/>
      <c r="C41" s="106"/>
      <c r="D41" s="107" t="s">
        <v>47</v>
      </c>
      <c r="E41" s="60"/>
      <c r="F41" s="60"/>
      <c r="G41" s="108" t="s">
        <v>48</v>
      </c>
      <c r="H41" s="109" t="s">
        <v>49</v>
      </c>
      <c r="I41" s="60"/>
      <c r="J41" s="110">
        <f>SUM(J32:J39)</f>
        <v>0</v>
      </c>
      <c r="K41" s="111"/>
      <c r="L41" s="42"/>
      <c r="S41" s="32"/>
      <c r="T41" s="32"/>
      <c r="U41" s="32"/>
      <c r="V41" s="32"/>
      <c r="W41" s="32"/>
      <c r="X41" s="32"/>
      <c r="Y41" s="32"/>
      <c r="Z41" s="32"/>
      <c r="AA41" s="32"/>
      <c r="AB41" s="32"/>
      <c r="AC41" s="32"/>
      <c r="AD41" s="32"/>
      <c r="AE41" s="32"/>
    </row>
    <row r="42" spans="1:31" s="2" customFormat="1" ht="14.4" customHeight="1">
      <c r="A42" s="32"/>
      <c r="B42" s="33"/>
      <c r="C42" s="32"/>
      <c r="D42" s="32"/>
      <c r="E42" s="32"/>
      <c r="F42" s="32"/>
      <c r="G42" s="32"/>
      <c r="H42" s="32"/>
      <c r="I42" s="32"/>
      <c r="J42" s="32"/>
      <c r="K42" s="32"/>
      <c r="L42" s="42"/>
      <c r="S42" s="32"/>
      <c r="T42" s="32"/>
      <c r="U42" s="32"/>
      <c r="V42" s="32"/>
      <c r="W42" s="32"/>
      <c r="X42" s="32"/>
      <c r="Y42" s="32"/>
      <c r="Z42" s="32"/>
      <c r="AA42" s="32"/>
      <c r="AB42" s="32"/>
      <c r="AC42" s="32"/>
      <c r="AD42" s="32"/>
      <c r="AE42" s="32"/>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42"/>
      <c r="D50" s="43" t="s">
        <v>50</v>
      </c>
      <c r="E50" s="44"/>
      <c r="F50" s="44"/>
      <c r="G50" s="43" t="s">
        <v>51</v>
      </c>
      <c r="H50" s="44"/>
      <c r="I50" s="44"/>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32"/>
      <c r="B61" s="33"/>
      <c r="C61" s="32"/>
      <c r="D61" s="45" t="s">
        <v>52</v>
      </c>
      <c r="E61" s="35"/>
      <c r="F61" s="112" t="s">
        <v>53</v>
      </c>
      <c r="G61" s="45" t="s">
        <v>52</v>
      </c>
      <c r="H61" s="35"/>
      <c r="I61" s="35"/>
      <c r="J61" s="113" t="s">
        <v>53</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3.2">
      <c r="A65" s="32"/>
      <c r="B65" s="33"/>
      <c r="C65" s="32"/>
      <c r="D65" s="43" t="s">
        <v>54</v>
      </c>
      <c r="E65" s="46"/>
      <c r="F65" s="46"/>
      <c r="G65" s="43" t="s">
        <v>55</v>
      </c>
      <c r="H65" s="46"/>
      <c r="I65" s="46"/>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32"/>
      <c r="B76" s="33"/>
      <c r="C76" s="32"/>
      <c r="D76" s="45" t="s">
        <v>52</v>
      </c>
      <c r="E76" s="35"/>
      <c r="F76" s="112" t="s">
        <v>53</v>
      </c>
      <c r="G76" s="45" t="s">
        <v>52</v>
      </c>
      <c r="H76" s="35"/>
      <c r="I76" s="35"/>
      <c r="J76" s="113" t="s">
        <v>53</v>
      </c>
      <c r="K76" s="35"/>
      <c r="L76" s="42"/>
      <c r="S76" s="32"/>
      <c r="T76" s="32"/>
      <c r="U76" s="32"/>
      <c r="V76" s="32"/>
      <c r="W76" s="32"/>
      <c r="X76" s="32"/>
      <c r="Y76" s="32"/>
      <c r="Z76" s="32"/>
      <c r="AA76" s="32"/>
      <c r="AB76" s="32"/>
      <c r="AC76" s="32"/>
      <c r="AD76" s="32"/>
      <c r="AE76" s="32"/>
    </row>
    <row r="77" spans="1:31" s="2" customFormat="1" ht="14.4"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31" s="2" customFormat="1" ht="6.9"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31" s="2" customFormat="1" ht="24.9" customHeight="1">
      <c r="A82" s="32"/>
      <c r="B82" s="33"/>
      <c r="C82" s="21" t="s">
        <v>108</v>
      </c>
      <c r="D82" s="32"/>
      <c r="E82" s="32"/>
      <c r="F82" s="32"/>
      <c r="G82" s="32"/>
      <c r="H82" s="32"/>
      <c r="I82" s="32"/>
      <c r="J82" s="32"/>
      <c r="K82" s="32"/>
      <c r="L82" s="42"/>
      <c r="S82" s="32"/>
      <c r="T82" s="32"/>
      <c r="U82" s="32"/>
      <c r="V82" s="32"/>
      <c r="W82" s="32"/>
      <c r="X82" s="32"/>
      <c r="Y82" s="32"/>
      <c r="Z82" s="32"/>
      <c r="AA82" s="32"/>
      <c r="AB82" s="32"/>
      <c r="AC82" s="32"/>
      <c r="AD82" s="32"/>
      <c r="AE82" s="32"/>
    </row>
    <row r="83" spans="1:31" s="2" customFormat="1" ht="6.9"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31"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31" s="2" customFormat="1" ht="16.5" customHeight="1">
      <c r="A85" s="32"/>
      <c r="B85" s="33"/>
      <c r="C85" s="32"/>
      <c r="D85" s="32"/>
      <c r="E85" s="255" t="str">
        <f>E7</f>
        <v>Oprava výhybek ve výhybně Polanka nad Odrou</v>
      </c>
      <c r="F85" s="256"/>
      <c r="G85" s="256"/>
      <c r="H85" s="256"/>
      <c r="I85" s="32"/>
      <c r="J85" s="32"/>
      <c r="K85" s="32"/>
      <c r="L85" s="42"/>
      <c r="S85" s="32"/>
      <c r="T85" s="32"/>
      <c r="U85" s="32"/>
      <c r="V85" s="32"/>
      <c r="W85" s="32"/>
      <c r="X85" s="32"/>
      <c r="Y85" s="32"/>
      <c r="Z85" s="32"/>
      <c r="AA85" s="32"/>
      <c r="AB85" s="32"/>
      <c r="AC85" s="32"/>
      <c r="AD85" s="32"/>
      <c r="AE85" s="32"/>
    </row>
    <row r="86" spans="1:31" s="1" customFormat="1" ht="12" customHeight="1">
      <c r="B86" s="20"/>
      <c r="C86" s="27" t="s">
        <v>106</v>
      </c>
      <c r="L86" s="20"/>
    </row>
    <row r="87" spans="1:31" s="2" customFormat="1" ht="16.5" customHeight="1">
      <c r="A87" s="32"/>
      <c r="B87" s="33"/>
      <c r="C87" s="32"/>
      <c r="D87" s="32"/>
      <c r="E87" s="255" t="s">
        <v>590</v>
      </c>
      <c r="F87" s="254"/>
      <c r="G87" s="254"/>
      <c r="H87" s="254"/>
      <c r="I87" s="32"/>
      <c r="J87" s="32"/>
      <c r="K87" s="32"/>
      <c r="L87" s="42"/>
      <c r="S87" s="32"/>
      <c r="T87" s="32"/>
      <c r="U87" s="32"/>
      <c r="V87" s="32"/>
      <c r="W87" s="32"/>
      <c r="X87" s="32"/>
      <c r="Y87" s="32"/>
      <c r="Z87" s="32"/>
      <c r="AA87" s="32"/>
      <c r="AB87" s="32"/>
      <c r="AC87" s="32"/>
      <c r="AD87" s="32"/>
      <c r="AE87" s="32"/>
    </row>
    <row r="88" spans="1:31" s="2" customFormat="1" ht="12" customHeight="1">
      <c r="A88" s="32"/>
      <c r="B88" s="33"/>
      <c r="C88" s="27" t="s">
        <v>591</v>
      </c>
      <c r="D88" s="32"/>
      <c r="E88" s="32"/>
      <c r="F88" s="32"/>
      <c r="G88" s="32"/>
      <c r="H88" s="32"/>
      <c r="I88" s="32"/>
      <c r="J88" s="32"/>
      <c r="K88" s="32"/>
      <c r="L88" s="42"/>
      <c r="S88" s="32"/>
      <c r="T88" s="32"/>
      <c r="U88" s="32"/>
      <c r="V88" s="32"/>
      <c r="W88" s="32"/>
      <c r="X88" s="32"/>
      <c r="Y88" s="32"/>
      <c r="Z88" s="32"/>
      <c r="AA88" s="32"/>
      <c r="AB88" s="32"/>
      <c r="AC88" s="32"/>
      <c r="AD88" s="32"/>
      <c r="AE88" s="32"/>
    </row>
    <row r="89" spans="1:31" s="2" customFormat="1" ht="16.5" customHeight="1">
      <c r="A89" s="32"/>
      <c r="B89" s="33"/>
      <c r="C89" s="32"/>
      <c r="D89" s="32"/>
      <c r="E89" s="245" t="str">
        <f>E11</f>
        <v>SO 02-01 - Sborník ÚOŽI</v>
      </c>
      <c r="F89" s="254"/>
      <c r="G89" s="254"/>
      <c r="H89" s="254"/>
      <c r="I89" s="32"/>
      <c r="J89" s="32"/>
      <c r="K89" s="32"/>
      <c r="L89" s="42"/>
      <c r="S89" s="32"/>
      <c r="T89" s="32"/>
      <c r="U89" s="32"/>
      <c r="V89" s="32"/>
      <c r="W89" s="32"/>
      <c r="X89" s="32"/>
      <c r="Y89" s="32"/>
      <c r="Z89" s="32"/>
      <c r="AA89" s="32"/>
      <c r="AB89" s="32"/>
      <c r="AC89" s="32"/>
      <c r="AD89" s="32"/>
      <c r="AE89" s="32"/>
    </row>
    <row r="90" spans="1:31" s="2" customFormat="1" ht="6.9"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31" s="2" customFormat="1" ht="12" customHeight="1">
      <c r="A91" s="32"/>
      <c r="B91" s="33"/>
      <c r="C91" s="27" t="s">
        <v>20</v>
      </c>
      <c r="D91" s="32"/>
      <c r="E91" s="32"/>
      <c r="F91" s="25" t="str">
        <f>F14</f>
        <v>PS Svinov</v>
      </c>
      <c r="G91" s="32"/>
      <c r="H91" s="32"/>
      <c r="I91" s="27" t="s">
        <v>22</v>
      </c>
      <c r="J91" s="55" t="str">
        <f>IF(J14="","",J14)</f>
        <v>13. 2. 2024</v>
      </c>
      <c r="K91" s="32"/>
      <c r="L91" s="42"/>
      <c r="S91" s="32"/>
      <c r="T91" s="32"/>
      <c r="U91" s="32"/>
      <c r="V91" s="32"/>
      <c r="W91" s="32"/>
      <c r="X91" s="32"/>
      <c r="Y91" s="32"/>
      <c r="Z91" s="32"/>
      <c r="AA91" s="32"/>
      <c r="AB91" s="32"/>
      <c r="AC91" s="32"/>
      <c r="AD91" s="32"/>
      <c r="AE91" s="32"/>
    </row>
    <row r="92" spans="1:31" s="2" customFormat="1" ht="6.9" customHeight="1">
      <c r="A92" s="32"/>
      <c r="B92" s="33"/>
      <c r="C92" s="32"/>
      <c r="D92" s="32"/>
      <c r="E92" s="32"/>
      <c r="F92" s="32"/>
      <c r="G92" s="32"/>
      <c r="H92" s="32"/>
      <c r="I92" s="32"/>
      <c r="J92" s="32"/>
      <c r="K92" s="32"/>
      <c r="L92" s="42"/>
      <c r="S92" s="32"/>
      <c r="T92" s="32"/>
      <c r="U92" s="32"/>
      <c r="V92" s="32"/>
      <c r="W92" s="32"/>
      <c r="X92" s="32"/>
      <c r="Y92" s="32"/>
      <c r="Z92" s="32"/>
      <c r="AA92" s="32"/>
      <c r="AB92" s="32"/>
      <c r="AC92" s="32"/>
      <c r="AD92" s="32"/>
      <c r="AE92" s="32"/>
    </row>
    <row r="93" spans="1:31" s="2" customFormat="1" ht="15.15" customHeight="1">
      <c r="A93" s="32"/>
      <c r="B93" s="33"/>
      <c r="C93" s="27" t="s">
        <v>24</v>
      </c>
      <c r="D93" s="32"/>
      <c r="E93" s="32"/>
      <c r="F93" s="25" t="str">
        <f>E17</f>
        <v>Správa železnic, státní organizace, OŘ Ostrava</v>
      </c>
      <c r="G93" s="32"/>
      <c r="H93" s="32"/>
      <c r="I93" s="27" t="s">
        <v>32</v>
      </c>
      <c r="J93" s="30" t="str">
        <f>E23</f>
        <v xml:space="preserve"> </v>
      </c>
      <c r="K93" s="32"/>
      <c r="L93" s="42"/>
      <c r="S93" s="32"/>
      <c r="T93" s="32"/>
      <c r="U93" s="32"/>
      <c r="V93" s="32"/>
      <c r="W93" s="32"/>
      <c r="X93" s="32"/>
      <c r="Y93" s="32"/>
      <c r="Z93" s="32"/>
      <c r="AA93" s="32"/>
      <c r="AB93" s="32"/>
      <c r="AC93" s="32"/>
      <c r="AD93" s="32"/>
      <c r="AE93" s="32"/>
    </row>
    <row r="94" spans="1:31" s="2" customFormat="1" ht="15.15" customHeight="1">
      <c r="A94" s="32"/>
      <c r="B94" s="33"/>
      <c r="C94" s="27" t="s">
        <v>30</v>
      </c>
      <c r="D94" s="32"/>
      <c r="E94" s="32"/>
      <c r="F94" s="25" t="str">
        <f>IF(E20="","",E20)</f>
        <v>Vyplň údaj</v>
      </c>
      <c r="G94" s="32"/>
      <c r="H94" s="32"/>
      <c r="I94" s="27" t="s">
        <v>35</v>
      </c>
      <c r="J94" s="30" t="str">
        <f>E26</f>
        <v>Jana Kotasková</v>
      </c>
      <c r="K94" s="32"/>
      <c r="L94" s="42"/>
      <c r="S94" s="32"/>
      <c r="T94" s="32"/>
      <c r="U94" s="32"/>
      <c r="V94" s="32"/>
      <c r="W94" s="32"/>
      <c r="X94" s="32"/>
      <c r="Y94" s="32"/>
      <c r="Z94" s="32"/>
      <c r="AA94" s="32"/>
      <c r="AB94" s="32"/>
      <c r="AC94" s="32"/>
      <c r="AD94" s="32"/>
      <c r="AE94" s="32"/>
    </row>
    <row r="95" spans="1:31"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31" s="2" customFormat="1" ht="29.25" customHeight="1">
      <c r="A96" s="32"/>
      <c r="B96" s="33"/>
      <c r="C96" s="114" t="s">
        <v>109</v>
      </c>
      <c r="D96" s="106"/>
      <c r="E96" s="106"/>
      <c r="F96" s="106"/>
      <c r="G96" s="106"/>
      <c r="H96" s="106"/>
      <c r="I96" s="106"/>
      <c r="J96" s="115" t="s">
        <v>110</v>
      </c>
      <c r="K96" s="106"/>
      <c r="L96" s="42"/>
      <c r="S96" s="32"/>
      <c r="T96" s="32"/>
      <c r="U96" s="32"/>
      <c r="V96" s="32"/>
      <c r="W96" s="32"/>
      <c r="X96" s="32"/>
      <c r="Y96" s="32"/>
      <c r="Z96" s="32"/>
      <c r="AA96" s="32"/>
      <c r="AB96" s="32"/>
      <c r="AC96" s="32"/>
      <c r="AD96" s="32"/>
      <c r="AE96" s="32"/>
    </row>
    <row r="97" spans="1:47" s="2" customFormat="1" ht="10.35" customHeight="1">
      <c r="A97" s="32"/>
      <c r="B97" s="33"/>
      <c r="C97" s="32"/>
      <c r="D97" s="32"/>
      <c r="E97" s="32"/>
      <c r="F97" s="32"/>
      <c r="G97" s="32"/>
      <c r="H97" s="32"/>
      <c r="I97" s="32"/>
      <c r="J97" s="32"/>
      <c r="K97" s="32"/>
      <c r="L97" s="42"/>
      <c r="S97" s="32"/>
      <c r="T97" s="32"/>
      <c r="U97" s="32"/>
      <c r="V97" s="32"/>
      <c r="W97" s="32"/>
      <c r="X97" s="32"/>
      <c r="Y97" s="32"/>
      <c r="Z97" s="32"/>
      <c r="AA97" s="32"/>
      <c r="AB97" s="32"/>
      <c r="AC97" s="32"/>
      <c r="AD97" s="32"/>
      <c r="AE97" s="32"/>
    </row>
    <row r="98" spans="1:47" s="2" customFormat="1" ht="22.8" customHeight="1">
      <c r="A98" s="32"/>
      <c r="B98" s="33"/>
      <c r="C98" s="116" t="s">
        <v>111</v>
      </c>
      <c r="D98" s="32"/>
      <c r="E98" s="32"/>
      <c r="F98" s="32"/>
      <c r="G98" s="32"/>
      <c r="H98" s="32"/>
      <c r="I98" s="32"/>
      <c r="J98" s="71">
        <f>J128</f>
        <v>0</v>
      </c>
      <c r="K98" s="32"/>
      <c r="L98" s="42"/>
      <c r="S98" s="32"/>
      <c r="T98" s="32"/>
      <c r="U98" s="32"/>
      <c r="V98" s="32"/>
      <c r="W98" s="32"/>
      <c r="X98" s="32"/>
      <c r="Y98" s="32"/>
      <c r="Z98" s="32"/>
      <c r="AA98" s="32"/>
      <c r="AB98" s="32"/>
      <c r="AC98" s="32"/>
      <c r="AD98" s="32"/>
      <c r="AE98" s="32"/>
      <c r="AU98" s="17" t="s">
        <v>112</v>
      </c>
    </row>
    <row r="99" spans="1:47" s="9" customFormat="1" ht="24.9" customHeight="1">
      <c r="B99" s="117"/>
      <c r="D99" s="118" t="s">
        <v>594</v>
      </c>
      <c r="E99" s="119"/>
      <c r="F99" s="119"/>
      <c r="G99" s="119"/>
      <c r="H99" s="119"/>
      <c r="I99" s="119"/>
      <c r="J99" s="120">
        <f>J129</f>
        <v>0</v>
      </c>
      <c r="L99" s="117"/>
    </row>
    <row r="100" spans="1:47" s="10" customFormat="1" ht="19.95" customHeight="1">
      <c r="B100" s="121"/>
      <c r="D100" s="122" t="s">
        <v>595</v>
      </c>
      <c r="E100" s="123"/>
      <c r="F100" s="123"/>
      <c r="G100" s="123"/>
      <c r="H100" s="123"/>
      <c r="I100" s="123"/>
      <c r="J100" s="124">
        <f>J130</f>
        <v>0</v>
      </c>
      <c r="L100" s="121"/>
    </row>
    <row r="101" spans="1:47" s="10" customFormat="1" ht="19.95" customHeight="1">
      <c r="B101" s="121"/>
      <c r="D101" s="122" t="s">
        <v>596</v>
      </c>
      <c r="E101" s="123"/>
      <c r="F101" s="123"/>
      <c r="G101" s="123"/>
      <c r="H101" s="123"/>
      <c r="I101" s="123"/>
      <c r="J101" s="124">
        <f>J152</f>
        <v>0</v>
      </c>
      <c r="L101" s="121"/>
    </row>
    <row r="102" spans="1:47" s="10" customFormat="1" ht="19.95" customHeight="1">
      <c r="B102" s="121"/>
      <c r="D102" s="122" t="s">
        <v>597</v>
      </c>
      <c r="E102" s="123"/>
      <c r="F102" s="123"/>
      <c r="G102" s="123"/>
      <c r="H102" s="123"/>
      <c r="I102" s="123"/>
      <c r="J102" s="124">
        <f>J172</f>
        <v>0</v>
      </c>
      <c r="L102" s="121"/>
    </row>
    <row r="103" spans="1:47" s="10" customFormat="1" ht="19.95" customHeight="1">
      <c r="B103" s="121"/>
      <c r="D103" s="122" t="s">
        <v>598</v>
      </c>
      <c r="E103" s="123"/>
      <c r="F103" s="123"/>
      <c r="G103" s="123"/>
      <c r="H103" s="123"/>
      <c r="I103" s="123"/>
      <c r="J103" s="124">
        <f>J204</f>
        <v>0</v>
      </c>
      <c r="L103" s="121"/>
    </row>
    <row r="104" spans="1:47" s="10" customFormat="1" ht="19.95" customHeight="1">
      <c r="B104" s="121"/>
      <c r="D104" s="122" t="s">
        <v>599</v>
      </c>
      <c r="E104" s="123"/>
      <c r="F104" s="123"/>
      <c r="G104" s="123"/>
      <c r="H104" s="123"/>
      <c r="I104" s="123"/>
      <c r="J104" s="124">
        <f>J212</f>
        <v>0</v>
      </c>
      <c r="L104" s="121"/>
    </row>
    <row r="105" spans="1:47" s="10" customFormat="1" ht="19.95" customHeight="1">
      <c r="B105" s="121"/>
      <c r="D105" s="122" t="s">
        <v>600</v>
      </c>
      <c r="E105" s="123"/>
      <c r="F105" s="123"/>
      <c r="G105" s="123"/>
      <c r="H105" s="123"/>
      <c r="I105" s="123"/>
      <c r="J105" s="124">
        <f>J262</f>
        <v>0</v>
      </c>
      <c r="L105" s="121"/>
    </row>
    <row r="106" spans="1:47" s="10" customFormat="1" ht="19.95" customHeight="1">
      <c r="B106" s="121"/>
      <c r="D106" s="122" t="s">
        <v>601</v>
      </c>
      <c r="E106" s="123"/>
      <c r="F106" s="123"/>
      <c r="G106" s="123"/>
      <c r="H106" s="123"/>
      <c r="I106" s="123"/>
      <c r="J106" s="124">
        <f>J321</f>
        <v>0</v>
      </c>
      <c r="L106" s="121"/>
    </row>
    <row r="107" spans="1:47" s="2" customFormat="1" ht="21.75" customHeight="1">
      <c r="A107" s="32"/>
      <c r="B107" s="33"/>
      <c r="C107" s="32"/>
      <c r="D107" s="32"/>
      <c r="E107" s="32"/>
      <c r="F107" s="32"/>
      <c r="G107" s="32"/>
      <c r="H107" s="32"/>
      <c r="I107" s="32"/>
      <c r="J107" s="32"/>
      <c r="K107" s="32"/>
      <c r="L107" s="42"/>
      <c r="S107" s="32"/>
      <c r="T107" s="32"/>
      <c r="U107" s="32"/>
      <c r="V107" s="32"/>
      <c r="W107" s="32"/>
      <c r="X107" s="32"/>
      <c r="Y107" s="32"/>
      <c r="Z107" s="32"/>
      <c r="AA107" s="32"/>
      <c r="AB107" s="32"/>
      <c r="AC107" s="32"/>
      <c r="AD107" s="32"/>
      <c r="AE107" s="32"/>
    </row>
    <row r="108" spans="1:47" s="2" customFormat="1" ht="6.9" customHeight="1">
      <c r="A108" s="32"/>
      <c r="B108" s="47"/>
      <c r="C108" s="48"/>
      <c r="D108" s="48"/>
      <c r="E108" s="48"/>
      <c r="F108" s="48"/>
      <c r="G108" s="48"/>
      <c r="H108" s="48"/>
      <c r="I108" s="48"/>
      <c r="J108" s="48"/>
      <c r="K108" s="48"/>
      <c r="L108" s="42"/>
      <c r="S108" s="32"/>
      <c r="T108" s="32"/>
      <c r="U108" s="32"/>
      <c r="V108" s="32"/>
      <c r="W108" s="32"/>
      <c r="X108" s="32"/>
      <c r="Y108" s="32"/>
      <c r="Z108" s="32"/>
      <c r="AA108" s="32"/>
      <c r="AB108" s="32"/>
      <c r="AC108" s="32"/>
      <c r="AD108" s="32"/>
      <c r="AE108" s="32"/>
    </row>
    <row r="112" spans="1:47" s="2" customFormat="1" ht="6.9" customHeight="1">
      <c r="A112" s="32"/>
      <c r="B112" s="49"/>
      <c r="C112" s="50"/>
      <c r="D112" s="50"/>
      <c r="E112" s="50"/>
      <c r="F112" s="50"/>
      <c r="G112" s="50"/>
      <c r="H112" s="50"/>
      <c r="I112" s="50"/>
      <c r="J112" s="50"/>
      <c r="K112" s="50"/>
      <c r="L112" s="42"/>
      <c r="S112" s="32"/>
      <c r="T112" s="32"/>
      <c r="U112" s="32"/>
      <c r="V112" s="32"/>
      <c r="W112" s="32"/>
      <c r="X112" s="32"/>
      <c r="Y112" s="32"/>
      <c r="Z112" s="32"/>
      <c r="AA112" s="32"/>
      <c r="AB112" s="32"/>
      <c r="AC112" s="32"/>
      <c r="AD112" s="32"/>
      <c r="AE112" s="32"/>
    </row>
    <row r="113" spans="1:63" s="2" customFormat="1" ht="24.9" customHeight="1">
      <c r="A113" s="32"/>
      <c r="B113" s="33"/>
      <c r="C113" s="21" t="s">
        <v>116</v>
      </c>
      <c r="D113" s="32"/>
      <c r="E113" s="32"/>
      <c r="F113" s="32"/>
      <c r="G113" s="32"/>
      <c r="H113" s="32"/>
      <c r="I113" s="32"/>
      <c r="J113" s="32"/>
      <c r="K113" s="32"/>
      <c r="L113" s="42"/>
      <c r="S113" s="32"/>
      <c r="T113" s="32"/>
      <c r="U113" s="32"/>
      <c r="V113" s="32"/>
      <c r="W113" s="32"/>
      <c r="X113" s="32"/>
      <c r="Y113" s="32"/>
      <c r="Z113" s="32"/>
      <c r="AA113" s="32"/>
      <c r="AB113" s="32"/>
      <c r="AC113" s="32"/>
      <c r="AD113" s="32"/>
      <c r="AE113" s="32"/>
    </row>
    <row r="114" spans="1:63" s="2" customFormat="1" ht="6.9" customHeight="1">
      <c r="A114" s="32"/>
      <c r="B114" s="33"/>
      <c r="C114" s="32"/>
      <c r="D114" s="32"/>
      <c r="E114" s="32"/>
      <c r="F114" s="32"/>
      <c r="G114" s="32"/>
      <c r="H114" s="32"/>
      <c r="I114" s="32"/>
      <c r="J114" s="32"/>
      <c r="K114" s="32"/>
      <c r="L114" s="42"/>
      <c r="S114" s="32"/>
      <c r="T114" s="32"/>
      <c r="U114" s="32"/>
      <c r="V114" s="32"/>
      <c r="W114" s="32"/>
      <c r="X114" s="32"/>
      <c r="Y114" s="32"/>
      <c r="Z114" s="32"/>
      <c r="AA114" s="32"/>
      <c r="AB114" s="32"/>
      <c r="AC114" s="32"/>
      <c r="AD114" s="32"/>
      <c r="AE114" s="32"/>
    </row>
    <row r="115" spans="1:63" s="2" customFormat="1" ht="12" customHeight="1">
      <c r="A115" s="32"/>
      <c r="B115" s="33"/>
      <c r="C115" s="27" t="s">
        <v>16</v>
      </c>
      <c r="D115" s="32"/>
      <c r="E115" s="32"/>
      <c r="F115" s="32"/>
      <c r="G115" s="32"/>
      <c r="H115" s="32"/>
      <c r="I115" s="32"/>
      <c r="J115" s="32"/>
      <c r="K115" s="32"/>
      <c r="L115" s="42"/>
      <c r="S115" s="32"/>
      <c r="T115" s="32"/>
      <c r="U115" s="32"/>
      <c r="V115" s="32"/>
      <c r="W115" s="32"/>
      <c r="X115" s="32"/>
      <c r="Y115" s="32"/>
      <c r="Z115" s="32"/>
      <c r="AA115" s="32"/>
      <c r="AB115" s="32"/>
      <c r="AC115" s="32"/>
      <c r="AD115" s="32"/>
      <c r="AE115" s="32"/>
    </row>
    <row r="116" spans="1:63" s="2" customFormat="1" ht="16.5" customHeight="1">
      <c r="A116" s="32"/>
      <c r="B116" s="33"/>
      <c r="C116" s="32"/>
      <c r="D116" s="32"/>
      <c r="E116" s="255" t="str">
        <f>E7</f>
        <v>Oprava výhybek ve výhybně Polanka nad Odrou</v>
      </c>
      <c r="F116" s="256"/>
      <c r="G116" s="256"/>
      <c r="H116" s="256"/>
      <c r="I116" s="32"/>
      <c r="J116" s="32"/>
      <c r="K116" s="32"/>
      <c r="L116" s="42"/>
      <c r="S116" s="32"/>
      <c r="T116" s="32"/>
      <c r="U116" s="32"/>
      <c r="V116" s="32"/>
      <c r="W116" s="32"/>
      <c r="X116" s="32"/>
      <c r="Y116" s="32"/>
      <c r="Z116" s="32"/>
      <c r="AA116" s="32"/>
      <c r="AB116" s="32"/>
      <c r="AC116" s="32"/>
      <c r="AD116" s="32"/>
      <c r="AE116" s="32"/>
    </row>
    <row r="117" spans="1:63" s="1" customFormat="1" ht="12" customHeight="1">
      <c r="B117" s="20"/>
      <c r="C117" s="27" t="s">
        <v>106</v>
      </c>
      <c r="L117" s="20"/>
    </row>
    <row r="118" spans="1:63" s="2" customFormat="1" ht="16.5" customHeight="1">
      <c r="A118" s="32"/>
      <c r="B118" s="33"/>
      <c r="C118" s="32"/>
      <c r="D118" s="32"/>
      <c r="E118" s="255" t="s">
        <v>590</v>
      </c>
      <c r="F118" s="254"/>
      <c r="G118" s="254"/>
      <c r="H118" s="254"/>
      <c r="I118" s="32"/>
      <c r="J118" s="32"/>
      <c r="K118" s="32"/>
      <c r="L118" s="42"/>
      <c r="S118" s="32"/>
      <c r="T118" s="32"/>
      <c r="U118" s="32"/>
      <c r="V118" s="32"/>
      <c r="W118" s="32"/>
      <c r="X118" s="32"/>
      <c r="Y118" s="32"/>
      <c r="Z118" s="32"/>
      <c r="AA118" s="32"/>
      <c r="AB118" s="32"/>
      <c r="AC118" s="32"/>
      <c r="AD118" s="32"/>
      <c r="AE118" s="32"/>
    </row>
    <row r="119" spans="1:63" s="2" customFormat="1" ht="12" customHeight="1">
      <c r="A119" s="32"/>
      <c r="B119" s="33"/>
      <c r="C119" s="27" t="s">
        <v>591</v>
      </c>
      <c r="D119" s="32"/>
      <c r="E119" s="32"/>
      <c r="F119" s="32"/>
      <c r="G119" s="32"/>
      <c r="H119" s="32"/>
      <c r="I119" s="32"/>
      <c r="J119" s="32"/>
      <c r="K119" s="32"/>
      <c r="L119" s="42"/>
      <c r="S119" s="32"/>
      <c r="T119" s="32"/>
      <c r="U119" s="32"/>
      <c r="V119" s="32"/>
      <c r="W119" s="32"/>
      <c r="X119" s="32"/>
      <c r="Y119" s="32"/>
      <c r="Z119" s="32"/>
      <c r="AA119" s="32"/>
      <c r="AB119" s="32"/>
      <c r="AC119" s="32"/>
      <c r="AD119" s="32"/>
      <c r="AE119" s="32"/>
    </row>
    <row r="120" spans="1:63" s="2" customFormat="1" ht="16.5" customHeight="1">
      <c r="A120" s="32"/>
      <c r="B120" s="33"/>
      <c r="C120" s="32"/>
      <c r="D120" s="32"/>
      <c r="E120" s="245" t="str">
        <f>E11</f>
        <v>SO 02-01 - Sborník ÚOŽI</v>
      </c>
      <c r="F120" s="254"/>
      <c r="G120" s="254"/>
      <c r="H120" s="254"/>
      <c r="I120" s="32"/>
      <c r="J120" s="32"/>
      <c r="K120" s="32"/>
      <c r="L120" s="42"/>
      <c r="S120" s="32"/>
      <c r="T120" s="32"/>
      <c r="U120" s="32"/>
      <c r="V120" s="32"/>
      <c r="W120" s="32"/>
      <c r="X120" s="32"/>
      <c r="Y120" s="32"/>
      <c r="Z120" s="32"/>
      <c r="AA120" s="32"/>
      <c r="AB120" s="32"/>
      <c r="AC120" s="32"/>
      <c r="AD120" s="32"/>
      <c r="AE120" s="32"/>
    </row>
    <row r="121" spans="1:63" s="2" customFormat="1" ht="6.9" customHeight="1">
      <c r="A121" s="32"/>
      <c r="B121" s="33"/>
      <c r="C121" s="32"/>
      <c r="D121" s="32"/>
      <c r="E121" s="32"/>
      <c r="F121" s="32"/>
      <c r="G121" s="32"/>
      <c r="H121" s="32"/>
      <c r="I121" s="32"/>
      <c r="J121" s="32"/>
      <c r="K121" s="32"/>
      <c r="L121" s="42"/>
      <c r="S121" s="32"/>
      <c r="T121" s="32"/>
      <c r="U121" s="32"/>
      <c r="V121" s="32"/>
      <c r="W121" s="32"/>
      <c r="X121" s="32"/>
      <c r="Y121" s="32"/>
      <c r="Z121" s="32"/>
      <c r="AA121" s="32"/>
      <c r="AB121" s="32"/>
      <c r="AC121" s="32"/>
      <c r="AD121" s="32"/>
      <c r="AE121" s="32"/>
    </row>
    <row r="122" spans="1:63" s="2" customFormat="1" ht="12" customHeight="1">
      <c r="A122" s="32"/>
      <c r="B122" s="33"/>
      <c r="C122" s="27" t="s">
        <v>20</v>
      </c>
      <c r="D122" s="32"/>
      <c r="E122" s="32"/>
      <c r="F122" s="25" t="str">
        <f>F14</f>
        <v>PS Svinov</v>
      </c>
      <c r="G122" s="32"/>
      <c r="H122" s="32"/>
      <c r="I122" s="27" t="s">
        <v>22</v>
      </c>
      <c r="J122" s="55" t="str">
        <f>IF(J14="","",J14)</f>
        <v>13. 2. 2024</v>
      </c>
      <c r="K122" s="32"/>
      <c r="L122" s="42"/>
      <c r="S122" s="32"/>
      <c r="T122" s="32"/>
      <c r="U122" s="32"/>
      <c r="V122" s="32"/>
      <c r="W122" s="32"/>
      <c r="X122" s="32"/>
      <c r="Y122" s="32"/>
      <c r="Z122" s="32"/>
      <c r="AA122" s="32"/>
      <c r="AB122" s="32"/>
      <c r="AC122" s="32"/>
      <c r="AD122" s="32"/>
      <c r="AE122" s="32"/>
    </row>
    <row r="123" spans="1:63" s="2" customFormat="1" ht="6.9" customHeight="1">
      <c r="A123" s="32"/>
      <c r="B123" s="33"/>
      <c r="C123" s="32"/>
      <c r="D123" s="32"/>
      <c r="E123" s="32"/>
      <c r="F123" s="32"/>
      <c r="G123" s="32"/>
      <c r="H123" s="32"/>
      <c r="I123" s="32"/>
      <c r="J123" s="32"/>
      <c r="K123" s="32"/>
      <c r="L123" s="42"/>
      <c r="S123" s="32"/>
      <c r="T123" s="32"/>
      <c r="U123" s="32"/>
      <c r="V123" s="32"/>
      <c r="W123" s="32"/>
      <c r="X123" s="32"/>
      <c r="Y123" s="32"/>
      <c r="Z123" s="32"/>
      <c r="AA123" s="32"/>
      <c r="AB123" s="32"/>
      <c r="AC123" s="32"/>
      <c r="AD123" s="32"/>
      <c r="AE123" s="32"/>
    </row>
    <row r="124" spans="1:63" s="2" customFormat="1" ht="15.15" customHeight="1">
      <c r="A124" s="32"/>
      <c r="B124" s="33"/>
      <c r="C124" s="27" t="s">
        <v>24</v>
      </c>
      <c r="D124" s="32"/>
      <c r="E124" s="32"/>
      <c r="F124" s="25" t="str">
        <f>E17</f>
        <v>Správa železnic, státní organizace, OŘ Ostrava</v>
      </c>
      <c r="G124" s="32"/>
      <c r="H124" s="32"/>
      <c r="I124" s="27" t="s">
        <v>32</v>
      </c>
      <c r="J124" s="30" t="str">
        <f>E23</f>
        <v xml:space="preserve"> </v>
      </c>
      <c r="K124" s="32"/>
      <c r="L124" s="42"/>
      <c r="S124" s="32"/>
      <c r="T124" s="32"/>
      <c r="U124" s="32"/>
      <c r="V124" s="32"/>
      <c r="W124" s="32"/>
      <c r="X124" s="32"/>
      <c r="Y124" s="32"/>
      <c r="Z124" s="32"/>
      <c r="AA124" s="32"/>
      <c r="AB124" s="32"/>
      <c r="AC124" s="32"/>
      <c r="AD124" s="32"/>
      <c r="AE124" s="32"/>
    </row>
    <row r="125" spans="1:63" s="2" customFormat="1" ht="15.15" customHeight="1">
      <c r="A125" s="32"/>
      <c r="B125" s="33"/>
      <c r="C125" s="27" t="s">
        <v>30</v>
      </c>
      <c r="D125" s="32"/>
      <c r="E125" s="32"/>
      <c r="F125" s="25" t="str">
        <f>IF(E20="","",E20)</f>
        <v>Vyplň údaj</v>
      </c>
      <c r="G125" s="32"/>
      <c r="H125" s="32"/>
      <c r="I125" s="27" t="s">
        <v>35</v>
      </c>
      <c r="J125" s="30" t="str">
        <f>E26</f>
        <v>Jana Kotasková</v>
      </c>
      <c r="K125" s="32"/>
      <c r="L125" s="42"/>
      <c r="S125" s="32"/>
      <c r="T125" s="32"/>
      <c r="U125" s="32"/>
      <c r="V125" s="32"/>
      <c r="W125" s="32"/>
      <c r="X125" s="32"/>
      <c r="Y125" s="32"/>
      <c r="Z125" s="32"/>
      <c r="AA125" s="32"/>
      <c r="AB125" s="32"/>
      <c r="AC125" s="32"/>
      <c r="AD125" s="32"/>
      <c r="AE125" s="32"/>
    </row>
    <row r="126" spans="1:63" s="2" customFormat="1" ht="10.35" customHeight="1">
      <c r="A126" s="32"/>
      <c r="B126" s="33"/>
      <c r="C126" s="32"/>
      <c r="D126" s="32"/>
      <c r="E126" s="32"/>
      <c r="F126" s="32"/>
      <c r="G126" s="32"/>
      <c r="H126" s="32"/>
      <c r="I126" s="32"/>
      <c r="J126" s="32"/>
      <c r="K126" s="32"/>
      <c r="L126" s="42"/>
      <c r="S126" s="32"/>
      <c r="T126" s="32"/>
      <c r="U126" s="32"/>
      <c r="V126" s="32"/>
      <c r="W126" s="32"/>
      <c r="X126" s="32"/>
      <c r="Y126" s="32"/>
      <c r="Z126" s="32"/>
      <c r="AA126" s="32"/>
      <c r="AB126" s="32"/>
      <c r="AC126" s="32"/>
      <c r="AD126" s="32"/>
      <c r="AE126" s="32"/>
    </row>
    <row r="127" spans="1:63" s="11" customFormat="1" ht="29.25" customHeight="1">
      <c r="A127" s="125"/>
      <c r="B127" s="126"/>
      <c r="C127" s="127" t="s">
        <v>117</v>
      </c>
      <c r="D127" s="128" t="s">
        <v>62</v>
      </c>
      <c r="E127" s="128" t="s">
        <v>58</v>
      </c>
      <c r="F127" s="128" t="s">
        <v>59</v>
      </c>
      <c r="G127" s="128" t="s">
        <v>118</v>
      </c>
      <c r="H127" s="128" t="s">
        <v>119</v>
      </c>
      <c r="I127" s="128" t="s">
        <v>120</v>
      </c>
      <c r="J127" s="128" t="s">
        <v>110</v>
      </c>
      <c r="K127" s="129" t="s">
        <v>121</v>
      </c>
      <c r="L127" s="130"/>
      <c r="M127" s="62" t="s">
        <v>1</v>
      </c>
      <c r="N127" s="63" t="s">
        <v>41</v>
      </c>
      <c r="O127" s="63" t="s">
        <v>122</v>
      </c>
      <c r="P127" s="63" t="s">
        <v>123</v>
      </c>
      <c r="Q127" s="63" t="s">
        <v>124</v>
      </c>
      <c r="R127" s="63" t="s">
        <v>125</v>
      </c>
      <c r="S127" s="63" t="s">
        <v>126</v>
      </c>
      <c r="T127" s="64" t="s">
        <v>127</v>
      </c>
      <c r="U127" s="125"/>
      <c r="V127" s="125"/>
      <c r="W127" s="125"/>
      <c r="X127" s="125"/>
      <c r="Y127" s="125"/>
      <c r="Z127" s="125"/>
      <c r="AA127" s="125"/>
      <c r="AB127" s="125"/>
      <c r="AC127" s="125"/>
      <c r="AD127" s="125"/>
      <c r="AE127" s="125"/>
    </row>
    <row r="128" spans="1:63" s="2" customFormat="1" ht="22.8" customHeight="1">
      <c r="A128" s="32"/>
      <c r="B128" s="33"/>
      <c r="C128" s="69" t="s">
        <v>128</v>
      </c>
      <c r="D128" s="32"/>
      <c r="E128" s="32"/>
      <c r="F128" s="32"/>
      <c r="G128" s="32"/>
      <c r="H128" s="32"/>
      <c r="I128" s="32"/>
      <c r="J128" s="131">
        <f>BK128</f>
        <v>0</v>
      </c>
      <c r="K128" s="32"/>
      <c r="L128" s="33"/>
      <c r="M128" s="65"/>
      <c r="N128" s="56"/>
      <c r="O128" s="66"/>
      <c r="P128" s="132">
        <f>P129</f>
        <v>0</v>
      </c>
      <c r="Q128" s="66"/>
      <c r="R128" s="132">
        <f>R129</f>
        <v>0</v>
      </c>
      <c r="S128" s="66"/>
      <c r="T128" s="133">
        <f>T129</f>
        <v>0</v>
      </c>
      <c r="U128" s="32"/>
      <c r="V128" s="32"/>
      <c r="W128" s="32"/>
      <c r="X128" s="32"/>
      <c r="Y128" s="32"/>
      <c r="Z128" s="32"/>
      <c r="AA128" s="32"/>
      <c r="AB128" s="32"/>
      <c r="AC128" s="32"/>
      <c r="AD128" s="32"/>
      <c r="AE128" s="32"/>
      <c r="AT128" s="17" t="s">
        <v>76</v>
      </c>
      <c r="AU128" s="17" t="s">
        <v>112</v>
      </c>
      <c r="BK128" s="134">
        <f>BK129</f>
        <v>0</v>
      </c>
    </row>
    <row r="129" spans="1:65" s="12" customFormat="1" ht="25.95" customHeight="1">
      <c r="B129" s="135"/>
      <c r="D129" s="136" t="s">
        <v>76</v>
      </c>
      <c r="E129" s="137" t="s">
        <v>514</v>
      </c>
      <c r="F129" s="137" t="s">
        <v>514</v>
      </c>
      <c r="I129" s="138"/>
      <c r="J129" s="139">
        <f>BK129</f>
        <v>0</v>
      </c>
      <c r="L129" s="135"/>
      <c r="M129" s="140"/>
      <c r="N129" s="141"/>
      <c r="O129" s="141"/>
      <c r="P129" s="142">
        <f>P130+P152+P172+P204+P212+P262+P321</f>
        <v>0</v>
      </c>
      <c r="Q129" s="141"/>
      <c r="R129" s="142">
        <f>R130+R152+R172+R204+R212+R262+R321</f>
        <v>0</v>
      </c>
      <c r="S129" s="141"/>
      <c r="T129" s="143">
        <f>T130+T152+T172+T204+T212+T262+T321</f>
        <v>0</v>
      </c>
      <c r="AR129" s="136" t="s">
        <v>139</v>
      </c>
      <c r="AT129" s="144" t="s">
        <v>76</v>
      </c>
      <c r="AU129" s="144" t="s">
        <v>77</v>
      </c>
      <c r="AY129" s="136" t="s">
        <v>131</v>
      </c>
      <c r="BK129" s="145">
        <f>BK130+BK152+BK172+BK204+BK212+BK262+BK321</f>
        <v>0</v>
      </c>
    </row>
    <row r="130" spans="1:65" s="12" customFormat="1" ht="22.8" customHeight="1">
      <c r="B130" s="135"/>
      <c r="D130" s="136" t="s">
        <v>76</v>
      </c>
      <c r="E130" s="146" t="s">
        <v>602</v>
      </c>
      <c r="F130" s="146" t="s">
        <v>603</v>
      </c>
      <c r="I130" s="138"/>
      <c r="J130" s="147">
        <f>BK130</f>
        <v>0</v>
      </c>
      <c r="L130" s="135"/>
      <c r="M130" s="140"/>
      <c r="N130" s="141"/>
      <c r="O130" s="141"/>
      <c r="P130" s="142">
        <f>SUM(P131:P151)</f>
        <v>0</v>
      </c>
      <c r="Q130" s="141"/>
      <c r="R130" s="142">
        <f>SUM(R131:R151)</f>
        <v>0</v>
      </c>
      <c r="S130" s="141"/>
      <c r="T130" s="143">
        <f>SUM(T131:T151)</f>
        <v>0</v>
      </c>
      <c r="AR130" s="136" t="s">
        <v>139</v>
      </c>
      <c r="AT130" s="144" t="s">
        <v>76</v>
      </c>
      <c r="AU130" s="144" t="s">
        <v>85</v>
      </c>
      <c r="AY130" s="136" t="s">
        <v>131</v>
      </c>
      <c r="BK130" s="145">
        <f>SUM(BK131:BK151)</f>
        <v>0</v>
      </c>
    </row>
    <row r="131" spans="1:65" s="2" customFormat="1" ht="16.5" customHeight="1">
      <c r="A131" s="32"/>
      <c r="B131" s="148"/>
      <c r="C131" s="149" t="s">
        <v>85</v>
      </c>
      <c r="D131" s="149" t="s">
        <v>134</v>
      </c>
      <c r="E131" s="150" t="s">
        <v>604</v>
      </c>
      <c r="F131" s="151" t="s">
        <v>605</v>
      </c>
      <c r="G131" s="152" t="s">
        <v>137</v>
      </c>
      <c r="H131" s="153">
        <v>3</v>
      </c>
      <c r="I131" s="154"/>
      <c r="J131" s="155">
        <f>ROUND(I131*H131,2)</f>
        <v>0</v>
      </c>
      <c r="K131" s="151" t="s">
        <v>138</v>
      </c>
      <c r="L131" s="33"/>
      <c r="M131" s="156" t="s">
        <v>1</v>
      </c>
      <c r="N131" s="157" t="s">
        <v>42</v>
      </c>
      <c r="O131" s="58"/>
      <c r="P131" s="158">
        <f>O131*H131</f>
        <v>0</v>
      </c>
      <c r="Q131" s="158">
        <v>0</v>
      </c>
      <c r="R131" s="158">
        <f>Q131*H131</f>
        <v>0</v>
      </c>
      <c r="S131" s="158">
        <v>0</v>
      </c>
      <c r="T131" s="159">
        <f>S131*H131</f>
        <v>0</v>
      </c>
      <c r="U131" s="32"/>
      <c r="V131" s="32"/>
      <c r="W131" s="32"/>
      <c r="X131" s="32"/>
      <c r="Y131" s="32"/>
      <c r="Z131" s="32"/>
      <c r="AA131" s="32"/>
      <c r="AB131" s="32"/>
      <c r="AC131" s="32"/>
      <c r="AD131" s="32"/>
      <c r="AE131" s="32"/>
      <c r="AR131" s="160" t="s">
        <v>139</v>
      </c>
      <c r="AT131" s="160" t="s">
        <v>134</v>
      </c>
      <c r="AU131" s="160" t="s">
        <v>87</v>
      </c>
      <c r="AY131" s="17" t="s">
        <v>131</v>
      </c>
      <c r="BE131" s="161">
        <f>IF(N131="základní",J131,0)</f>
        <v>0</v>
      </c>
      <c r="BF131" s="161">
        <f>IF(N131="snížená",J131,0)</f>
        <v>0</v>
      </c>
      <c r="BG131" s="161">
        <f>IF(N131="zákl. přenesená",J131,0)</f>
        <v>0</v>
      </c>
      <c r="BH131" s="161">
        <f>IF(N131="sníž. přenesená",J131,0)</f>
        <v>0</v>
      </c>
      <c r="BI131" s="161">
        <f>IF(N131="nulová",J131,0)</f>
        <v>0</v>
      </c>
      <c r="BJ131" s="17" t="s">
        <v>85</v>
      </c>
      <c r="BK131" s="161">
        <f>ROUND(I131*H131,2)</f>
        <v>0</v>
      </c>
      <c r="BL131" s="17" t="s">
        <v>139</v>
      </c>
      <c r="BM131" s="160" t="s">
        <v>606</v>
      </c>
    </row>
    <row r="132" spans="1:65" s="2" customFormat="1">
      <c r="A132" s="32"/>
      <c r="B132" s="33"/>
      <c r="C132" s="32"/>
      <c r="D132" s="162" t="s">
        <v>141</v>
      </c>
      <c r="E132" s="32"/>
      <c r="F132" s="163" t="s">
        <v>605</v>
      </c>
      <c r="G132" s="32"/>
      <c r="H132" s="32"/>
      <c r="I132" s="164"/>
      <c r="J132" s="32"/>
      <c r="K132" s="32"/>
      <c r="L132" s="33"/>
      <c r="M132" s="165"/>
      <c r="N132" s="166"/>
      <c r="O132" s="58"/>
      <c r="P132" s="58"/>
      <c r="Q132" s="58"/>
      <c r="R132" s="58"/>
      <c r="S132" s="58"/>
      <c r="T132" s="59"/>
      <c r="U132" s="32"/>
      <c r="V132" s="32"/>
      <c r="W132" s="32"/>
      <c r="X132" s="32"/>
      <c r="Y132" s="32"/>
      <c r="Z132" s="32"/>
      <c r="AA132" s="32"/>
      <c r="AB132" s="32"/>
      <c r="AC132" s="32"/>
      <c r="AD132" s="32"/>
      <c r="AE132" s="32"/>
      <c r="AT132" s="17" t="s">
        <v>141</v>
      </c>
      <c r="AU132" s="17" t="s">
        <v>87</v>
      </c>
    </row>
    <row r="133" spans="1:65" s="13" customFormat="1">
      <c r="B133" s="167"/>
      <c r="D133" s="162" t="s">
        <v>152</v>
      </c>
      <c r="E133" s="168" t="s">
        <v>1</v>
      </c>
      <c r="F133" s="169" t="s">
        <v>85</v>
      </c>
      <c r="H133" s="170">
        <v>1</v>
      </c>
      <c r="I133" s="171"/>
      <c r="L133" s="167"/>
      <c r="M133" s="172"/>
      <c r="N133" s="173"/>
      <c r="O133" s="173"/>
      <c r="P133" s="173"/>
      <c r="Q133" s="173"/>
      <c r="R133" s="173"/>
      <c r="S133" s="173"/>
      <c r="T133" s="174"/>
      <c r="AT133" s="168" t="s">
        <v>152</v>
      </c>
      <c r="AU133" s="168" t="s">
        <v>87</v>
      </c>
      <c r="AV133" s="13" t="s">
        <v>87</v>
      </c>
      <c r="AW133" s="13" t="s">
        <v>34</v>
      </c>
      <c r="AX133" s="13" t="s">
        <v>77</v>
      </c>
      <c r="AY133" s="168" t="s">
        <v>131</v>
      </c>
    </row>
    <row r="134" spans="1:65" s="15" customFormat="1">
      <c r="B134" s="197"/>
      <c r="D134" s="162" t="s">
        <v>152</v>
      </c>
      <c r="E134" s="198" t="s">
        <v>1</v>
      </c>
      <c r="F134" s="199" t="s">
        <v>607</v>
      </c>
      <c r="H134" s="198" t="s">
        <v>1</v>
      </c>
      <c r="I134" s="200"/>
      <c r="L134" s="197"/>
      <c r="M134" s="201"/>
      <c r="N134" s="202"/>
      <c r="O134" s="202"/>
      <c r="P134" s="202"/>
      <c r="Q134" s="202"/>
      <c r="R134" s="202"/>
      <c r="S134" s="202"/>
      <c r="T134" s="203"/>
      <c r="AT134" s="198" t="s">
        <v>152</v>
      </c>
      <c r="AU134" s="198" t="s">
        <v>87</v>
      </c>
      <c r="AV134" s="15" t="s">
        <v>85</v>
      </c>
      <c r="AW134" s="15" t="s">
        <v>34</v>
      </c>
      <c r="AX134" s="15" t="s">
        <v>77</v>
      </c>
      <c r="AY134" s="198" t="s">
        <v>131</v>
      </c>
    </row>
    <row r="135" spans="1:65" s="13" customFormat="1">
      <c r="B135" s="167"/>
      <c r="D135" s="162" t="s">
        <v>152</v>
      </c>
      <c r="E135" s="168" t="s">
        <v>1</v>
      </c>
      <c r="F135" s="169" t="s">
        <v>85</v>
      </c>
      <c r="H135" s="170">
        <v>1</v>
      </c>
      <c r="I135" s="171"/>
      <c r="L135" s="167"/>
      <c r="M135" s="172"/>
      <c r="N135" s="173"/>
      <c r="O135" s="173"/>
      <c r="P135" s="173"/>
      <c r="Q135" s="173"/>
      <c r="R135" s="173"/>
      <c r="S135" s="173"/>
      <c r="T135" s="174"/>
      <c r="AT135" s="168" t="s">
        <v>152</v>
      </c>
      <c r="AU135" s="168" t="s">
        <v>87</v>
      </c>
      <c r="AV135" s="13" t="s">
        <v>87</v>
      </c>
      <c r="AW135" s="13" t="s">
        <v>34</v>
      </c>
      <c r="AX135" s="13" t="s">
        <v>77</v>
      </c>
      <c r="AY135" s="168" t="s">
        <v>131</v>
      </c>
    </row>
    <row r="136" spans="1:65" s="15" customFormat="1">
      <c r="B136" s="197"/>
      <c r="D136" s="162" t="s">
        <v>152</v>
      </c>
      <c r="E136" s="198" t="s">
        <v>1</v>
      </c>
      <c r="F136" s="199" t="s">
        <v>608</v>
      </c>
      <c r="H136" s="198" t="s">
        <v>1</v>
      </c>
      <c r="I136" s="200"/>
      <c r="L136" s="197"/>
      <c r="M136" s="201"/>
      <c r="N136" s="202"/>
      <c r="O136" s="202"/>
      <c r="P136" s="202"/>
      <c r="Q136" s="202"/>
      <c r="R136" s="202"/>
      <c r="S136" s="202"/>
      <c r="T136" s="203"/>
      <c r="AT136" s="198" t="s">
        <v>152</v>
      </c>
      <c r="AU136" s="198" t="s">
        <v>87</v>
      </c>
      <c r="AV136" s="15" t="s">
        <v>85</v>
      </c>
      <c r="AW136" s="15" t="s">
        <v>34</v>
      </c>
      <c r="AX136" s="15" t="s">
        <v>77</v>
      </c>
      <c r="AY136" s="198" t="s">
        <v>131</v>
      </c>
    </row>
    <row r="137" spans="1:65" s="13" customFormat="1">
      <c r="B137" s="167"/>
      <c r="D137" s="162" t="s">
        <v>152</v>
      </c>
      <c r="E137" s="168" t="s">
        <v>1</v>
      </c>
      <c r="F137" s="169" t="s">
        <v>85</v>
      </c>
      <c r="H137" s="170">
        <v>1</v>
      </c>
      <c r="I137" s="171"/>
      <c r="L137" s="167"/>
      <c r="M137" s="172"/>
      <c r="N137" s="173"/>
      <c r="O137" s="173"/>
      <c r="P137" s="173"/>
      <c r="Q137" s="173"/>
      <c r="R137" s="173"/>
      <c r="S137" s="173"/>
      <c r="T137" s="174"/>
      <c r="AT137" s="168" t="s">
        <v>152</v>
      </c>
      <c r="AU137" s="168" t="s">
        <v>87</v>
      </c>
      <c r="AV137" s="13" t="s">
        <v>87</v>
      </c>
      <c r="AW137" s="13" t="s">
        <v>34</v>
      </c>
      <c r="AX137" s="13" t="s">
        <v>77</v>
      </c>
      <c r="AY137" s="168" t="s">
        <v>131</v>
      </c>
    </row>
    <row r="138" spans="1:65" s="15" customFormat="1">
      <c r="B138" s="197"/>
      <c r="D138" s="162" t="s">
        <v>152</v>
      </c>
      <c r="E138" s="198" t="s">
        <v>1</v>
      </c>
      <c r="F138" s="199" t="s">
        <v>609</v>
      </c>
      <c r="H138" s="198" t="s">
        <v>1</v>
      </c>
      <c r="I138" s="200"/>
      <c r="L138" s="197"/>
      <c r="M138" s="201"/>
      <c r="N138" s="202"/>
      <c r="O138" s="202"/>
      <c r="P138" s="202"/>
      <c r="Q138" s="202"/>
      <c r="R138" s="202"/>
      <c r="S138" s="202"/>
      <c r="T138" s="203"/>
      <c r="AT138" s="198" t="s">
        <v>152</v>
      </c>
      <c r="AU138" s="198" t="s">
        <v>87</v>
      </c>
      <c r="AV138" s="15" t="s">
        <v>85</v>
      </c>
      <c r="AW138" s="15" t="s">
        <v>34</v>
      </c>
      <c r="AX138" s="15" t="s">
        <v>77</v>
      </c>
      <c r="AY138" s="198" t="s">
        <v>131</v>
      </c>
    </row>
    <row r="139" spans="1:65" s="14" customFormat="1">
      <c r="B139" s="175"/>
      <c r="D139" s="162" t="s">
        <v>152</v>
      </c>
      <c r="E139" s="176" t="s">
        <v>1</v>
      </c>
      <c r="F139" s="177" t="s">
        <v>179</v>
      </c>
      <c r="H139" s="178">
        <v>3</v>
      </c>
      <c r="I139" s="179"/>
      <c r="L139" s="175"/>
      <c r="M139" s="180"/>
      <c r="N139" s="181"/>
      <c r="O139" s="181"/>
      <c r="P139" s="181"/>
      <c r="Q139" s="181"/>
      <c r="R139" s="181"/>
      <c r="S139" s="181"/>
      <c r="T139" s="182"/>
      <c r="AT139" s="176" t="s">
        <v>152</v>
      </c>
      <c r="AU139" s="176" t="s">
        <v>87</v>
      </c>
      <c r="AV139" s="14" t="s">
        <v>139</v>
      </c>
      <c r="AW139" s="14" t="s">
        <v>34</v>
      </c>
      <c r="AX139" s="14" t="s">
        <v>85</v>
      </c>
      <c r="AY139" s="176" t="s">
        <v>131</v>
      </c>
    </row>
    <row r="140" spans="1:65" s="2" customFormat="1" ht="16.5" customHeight="1">
      <c r="A140" s="32"/>
      <c r="B140" s="148"/>
      <c r="C140" s="149" t="s">
        <v>87</v>
      </c>
      <c r="D140" s="149" t="s">
        <v>134</v>
      </c>
      <c r="E140" s="150" t="s">
        <v>610</v>
      </c>
      <c r="F140" s="151" t="s">
        <v>611</v>
      </c>
      <c r="G140" s="152" t="s">
        <v>137</v>
      </c>
      <c r="H140" s="153">
        <v>3</v>
      </c>
      <c r="I140" s="154"/>
      <c r="J140" s="155">
        <f>ROUND(I140*H140,2)</f>
        <v>0</v>
      </c>
      <c r="K140" s="151" t="s">
        <v>138</v>
      </c>
      <c r="L140" s="33"/>
      <c r="M140" s="156" t="s">
        <v>1</v>
      </c>
      <c r="N140" s="157" t="s">
        <v>42</v>
      </c>
      <c r="O140" s="58"/>
      <c r="P140" s="158">
        <f>O140*H140</f>
        <v>0</v>
      </c>
      <c r="Q140" s="158">
        <v>0</v>
      </c>
      <c r="R140" s="158">
        <f>Q140*H140</f>
        <v>0</v>
      </c>
      <c r="S140" s="158">
        <v>0</v>
      </c>
      <c r="T140" s="159">
        <f>S140*H140</f>
        <v>0</v>
      </c>
      <c r="U140" s="32"/>
      <c r="V140" s="32"/>
      <c r="W140" s="32"/>
      <c r="X140" s="32"/>
      <c r="Y140" s="32"/>
      <c r="Z140" s="32"/>
      <c r="AA140" s="32"/>
      <c r="AB140" s="32"/>
      <c r="AC140" s="32"/>
      <c r="AD140" s="32"/>
      <c r="AE140" s="32"/>
      <c r="AR140" s="160" t="s">
        <v>139</v>
      </c>
      <c r="AT140" s="160" t="s">
        <v>134</v>
      </c>
      <c r="AU140" s="160" t="s">
        <v>87</v>
      </c>
      <c r="AY140" s="17" t="s">
        <v>131</v>
      </c>
      <c r="BE140" s="161">
        <f>IF(N140="základní",J140,0)</f>
        <v>0</v>
      </c>
      <c r="BF140" s="161">
        <f>IF(N140="snížená",J140,0)</f>
        <v>0</v>
      </c>
      <c r="BG140" s="161">
        <f>IF(N140="zákl. přenesená",J140,0)</f>
        <v>0</v>
      </c>
      <c r="BH140" s="161">
        <f>IF(N140="sníž. přenesená",J140,0)</f>
        <v>0</v>
      </c>
      <c r="BI140" s="161">
        <f>IF(N140="nulová",J140,0)</f>
        <v>0</v>
      </c>
      <c r="BJ140" s="17" t="s">
        <v>85</v>
      </c>
      <c r="BK140" s="161">
        <f>ROUND(I140*H140,2)</f>
        <v>0</v>
      </c>
      <c r="BL140" s="17" t="s">
        <v>139</v>
      </c>
      <c r="BM140" s="160" t="s">
        <v>612</v>
      </c>
    </row>
    <row r="141" spans="1:65" s="2" customFormat="1" ht="19.2">
      <c r="A141" s="32"/>
      <c r="B141" s="33"/>
      <c r="C141" s="32"/>
      <c r="D141" s="162" t="s">
        <v>141</v>
      </c>
      <c r="E141" s="32"/>
      <c r="F141" s="163" t="s">
        <v>613</v>
      </c>
      <c r="G141" s="32"/>
      <c r="H141" s="32"/>
      <c r="I141" s="164"/>
      <c r="J141" s="32"/>
      <c r="K141" s="32"/>
      <c r="L141" s="33"/>
      <c r="M141" s="165"/>
      <c r="N141" s="166"/>
      <c r="O141" s="58"/>
      <c r="P141" s="58"/>
      <c r="Q141" s="58"/>
      <c r="R141" s="58"/>
      <c r="S141" s="58"/>
      <c r="T141" s="59"/>
      <c r="U141" s="32"/>
      <c r="V141" s="32"/>
      <c r="W141" s="32"/>
      <c r="X141" s="32"/>
      <c r="Y141" s="32"/>
      <c r="Z141" s="32"/>
      <c r="AA141" s="32"/>
      <c r="AB141" s="32"/>
      <c r="AC141" s="32"/>
      <c r="AD141" s="32"/>
      <c r="AE141" s="32"/>
      <c r="AT141" s="17" t="s">
        <v>141</v>
      </c>
      <c r="AU141" s="17" t="s">
        <v>87</v>
      </c>
    </row>
    <row r="142" spans="1:65" s="2" customFormat="1" ht="16.5" customHeight="1">
      <c r="A142" s="32"/>
      <c r="B142" s="148"/>
      <c r="C142" s="149" t="s">
        <v>146</v>
      </c>
      <c r="D142" s="149" t="s">
        <v>134</v>
      </c>
      <c r="E142" s="150" t="s">
        <v>614</v>
      </c>
      <c r="F142" s="151" t="s">
        <v>615</v>
      </c>
      <c r="G142" s="152" t="s">
        <v>137</v>
      </c>
      <c r="H142" s="153">
        <v>3</v>
      </c>
      <c r="I142" s="154"/>
      <c r="J142" s="155">
        <f>ROUND(I142*H142,2)</f>
        <v>0</v>
      </c>
      <c r="K142" s="151" t="s">
        <v>138</v>
      </c>
      <c r="L142" s="33"/>
      <c r="M142" s="156" t="s">
        <v>1</v>
      </c>
      <c r="N142" s="157" t="s">
        <v>42</v>
      </c>
      <c r="O142" s="58"/>
      <c r="P142" s="158">
        <f>O142*H142</f>
        <v>0</v>
      </c>
      <c r="Q142" s="158">
        <v>0</v>
      </c>
      <c r="R142" s="158">
        <f>Q142*H142</f>
        <v>0</v>
      </c>
      <c r="S142" s="158">
        <v>0</v>
      </c>
      <c r="T142" s="159">
        <f>S142*H142</f>
        <v>0</v>
      </c>
      <c r="U142" s="32"/>
      <c r="V142" s="32"/>
      <c r="W142" s="32"/>
      <c r="X142" s="32"/>
      <c r="Y142" s="32"/>
      <c r="Z142" s="32"/>
      <c r="AA142" s="32"/>
      <c r="AB142" s="32"/>
      <c r="AC142" s="32"/>
      <c r="AD142" s="32"/>
      <c r="AE142" s="32"/>
      <c r="AR142" s="160" t="s">
        <v>139</v>
      </c>
      <c r="AT142" s="160" t="s">
        <v>134</v>
      </c>
      <c r="AU142" s="160" t="s">
        <v>87</v>
      </c>
      <c r="AY142" s="17" t="s">
        <v>131</v>
      </c>
      <c r="BE142" s="161">
        <f>IF(N142="základní",J142,0)</f>
        <v>0</v>
      </c>
      <c r="BF142" s="161">
        <f>IF(N142="snížená",J142,0)</f>
        <v>0</v>
      </c>
      <c r="BG142" s="161">
        <f>IF(N142="zákl. přenesená",J142,0)</f>
        <v>0</v>
      </c>
      <c r="BH142" s="161">
        <f>IF(N142="sníž. přenesená",J142,0)</f>
        <v>0</v>
      </c>
      <c r="BI142" s="161">
        <f>IF(N142="nulová",J142,0)</f>
        <v>0</v>
      </c>
      <c r="BJ142" s="17" t="s">
        <v>85</v>
      </c>
      <c r="BK142" s="161">
        <f>ROUND(I142*H142,2)</f>
        <v>0</v>
      </c>
      <c r="BL142" s="17" t="s">
        <v>139</v>
      </c>
      <c r="BM142" s="160" t="s">
        <v>616</v>
      </c>
    </row>
    <row r="143" spans="1:65" s="2" customFormat="1" ht="19.2">
      <c r="A143" s="32"/>
      <c r="B143" s="33"/>
      <c r="C143" s="32"/>
      <c r="D143" s="162" t="s">
        <v>141</v>
      </c>
      <c r="E143" s="32"/>
      <c r="F143" s="163" t="s">
        <v>617</v>
      </c>
      <c r="G143" s="32"/>
      <c r="H143" s="32"/>
      <c r="I143" s="164"/>
      <c r="J143" s="32"/>
      <c r="K143" s="32"/>
      <c r="L143" s="33"/>
      <c r="M143" s="165"/>
      <c r="N143" s="166"/>
      <c r="O143" s="58"/>
      <c r="P143" s="58"/>
      <c r="Q143" s="58"/>
      <c r="R143" s="58"/>
      <c r="S143" s="58"/>
      <c r="T143" s="59"/>
      <c r="U143" s="32"/>
      <c r="V143" s="32"/>
      <c r="W143" s="32"/>
      <c r="X143" s="32"/>
      <c r="Y143" s="32"/>
      <c r="Z143" s="32"/>
      <c r="AA143" s="32"/>
      <c r="AB143" s="32"/>
      <c r="AC143" s="32"/>
      <c r="AD143" s="32"/>
      <c r="AE143" s="32"/>
      <c r="AT143" s="17" t="s">
        <v>141</v>
      </c>
      <c r="AU143" s="17" t="s">
        <v>87</v>
      </c>
    </row>
    <row r="144" spans="1:65" s="2" customFormat="1" ht="16.5" customHeight="1">
      <c r="A144" s="32"/>
      <c r="B144" s="148"/>
      <c r="C144" s="149" t="s">
        <v>139</v>
      </c>
      <c r="D144" s="149" t="s">
        <v>134</v>
      </c>
      <c r="E144" s="150" t="s">
        <v>618</v>
      </c>
      <c r="F144" s="151" t="s">
        <v>619</v>
      </c>
      <c r="G144" s="152" t="s">
        <v>137</v>
      </c>
      <c r="H144" s="153">
        <v>3</v>
      </c>
      <c r="I144" s="154"/>
      <c r="J144" s="155">
        <f>ROUND(I144*H144,2)</f>
        <v>0</v>
      </c>
      <c r="K144" s="151" t="s">
        <v>138</v>
      </c>
      <c r="L144" s="33"/>
      <c r="M144" s="156" t="s">
        <v>1</v>
      </c>
      <c r="N144" s="157" t="s">
        <v>42</v>
      </c>
      <c r="O144" s="58"/>
      <c r="P144" s="158">
        <f>O144*H144</f>
        <v>0</v>
      </c>
      <c r="Q144" s="158">
        <v>0</v>
      </c>
      <c r="R144" s="158">
        <f>Q144*H144</f>
        <v>0</v>
      </c>
      <c r="S144" s="158">
        <v>0</v>
      </c>
      <c r="T144" s="159">
        <f>S144*H144</f>
        <v>0</v>
      </c>
      <c r="U144" s="32"/>
      <c r="V144" s="32"/>
      <c r="W144" s="32"/>
      <c r="X144" s="32"/>
      <c r="Y144" s="32"/>
      <c r="Z144" s="32"/>
      <c r="AA144" s="32"/>
      <c r="AB144" s="32"/>
      <c r="AC144" s="32"/>
      <c r="AD144" s="32"/>
      <c r="AE144" s="32"/>
      <c r="AR144" s="160" t="s">
        <v>139</v>
      </c>
      <c r="AT144" s="160" t="s">
        <v>134</v>
      </c>
      <c r="AU144" s="160" t="s">
        <v>87</v>
      </c>
      <c r="AY144" s="17" t="s">
        <v>131</v>
      </c>
      <c r="BE144" s="161">
        <f>IF(N144="základní",J144,0)</f>
        <v>0</v>
      </c>
      <c r="BF144" s="161">
        <f>IF(N144="snížená",J144,0)</f>
        <v>0</v>
      </c>
      <c r="BG144" s="161">
        <f>IF(N144="zákl. přenesená",J144,0)</f>
        <v>0</v>
      </c>
      <c r="BH144" s="161">
        <f>IF(N144="sníž. přenesená",J144,0)</f>
        <v>0</v>
      </c>
      <c r="BI144" s="161">
        <f>IF(N144="nulová",J144,0)</f>
        <v>0</v>
      </c>
      <c r="BJ144" s="17" t="s">
        <v>85</v>
      </c>
      <c r="BK144" s="161">
        <f>ROUND(I144*H144,2)</f>
        <v>0</v>
      </c>
      <c r="BL144" s="17" t="s">
        <v>139</v>
      </c>
      <c r="BM144" s="160" t="s">
        <v>620</v>
      </c>
    </row>
    <row r="145" spans="1:65" s="2" customFormat="1" ht="28.8">
      <c r="A145" s="32"/>
      <c r="B145" s="33"/>
      <c r="C145" s="32"/>
      <c r="D145" s="162" t="s">
        <v>141</v>
      </c>
      <c r="E145" s="32"/>
      <c r="F145" s="163" t="s">
        <v>621</v>
      </c>
      <c r="G145" s="32"/>
      <c r="H145" s="32"/>
      <c r="I145" s="164"/>
      <c r="J145" s="32"/>
      <c r="K145" s="32"/>
      <c r="L145" s="33"/>
      <c r="M145" s="165"/>
      <c r="N145" s="166"/>
      <c r="O145" s="58"/>
      <c r="P145" s="58"/>
      <c r="Q145" s="58"/>
      <c r="R145" s="58"/>
      <c r="S145" s="58"/>
      <c r="T145" s="59"/>
      <c r="U145" s="32"/>
      <c r="V145" s="32"/>
      <c r="W145" s="32"/>
      <c r="X145" s="32"/>
      <c r="Y145" s="32"/>
      <c r="Z145" s="32"/>
      <c r="AA145" s="32"/>
      <c r="AB145" s="32"/>
      <c r="AC145" s="32"/>
      <c r="AD145" s="32"/>
      <c r="AE145" s="32"/>
      <c r="AT145" s="17" t="s">
        <v>141</v>
      </c>
      <c r="AU145" s="17" t="s">
        <v>87</v>
      </c>
    </row>
    <row r="146" spans="1:65" s="2" customFormat="1" ht="16.5" customHeight="1">
      <c r="A146" s="32"/>
      <c r="B146" s="148"/>
      <c r="C146" s="149" t="s">
        <v>132</v>
      </c>
      <c r="D146" s="149" t="s">
        <v>134</v>
      </c>
      <c r="E146" s="150" t="s">
        <v>622</v>
      </c>
      <c r="F146" s="151" t="s">
        <v>623</v>
      </c>
      <c r="G146" s="152" t="s">
        <v>137</v>
      </c>
      <c r="H146" s="153">
        <v>3</v>
      </c>
      <c r="I146" s="154"/>
      <c r="J146" s="155">
        <f>ROUND(I146*H146,2)</f>
        <v>0</v>
      </c>
      <c r="K146" s="151" t="s">
        <v>138</v>
      </c>
      <c r="L146" s="33"/>
      <c r="M146" s="156" t="s">
        <v>1</v>
      </c>
      <c r="N146" s="157" t="s">
        <v>42</v>
      </c>
      <c r="O146" s="58"/>
      <c r="P146" s="158">
        <f>O146*H146</f>
        <v>0</v>
      </c>
      <c r="Q146" s="158">
        <v>0</v>
      </c>
      <c r="R146" s="158">
        <f>Q146*H146</f>
        <v>0</v>
      </c>
      <c r="S146" s="158">
        <v>0</v>
      </c>
      <c r="T146" s="159">
        <f>S146*H146</f>
        <v>0</v>
      </c>
      <c r="U146" s="32"/>
      <c r="V146" s="32"/>
      <c r="W146" s="32"/>
      <c r="X146" s="32"/>
      <c r="Y146" s="32"/>
      <c r="Z146" s="32"/>
      <c r="AA146" s="32"/>
      <c r="AB146" s="32"/>
      <c r="AC146" s="32"/>
      <c r="AD146" s="32"/>
      <c r="AE146" s="32"/>
      <c r="AR146" s="160" t="s">
        <v>139</v>
      </c>
      <c r="AT146" s="160" t="s">
        <v>134</v>
      </c>
      <c r="AU146" s="160" t="s">
        <v>87</v>
      </c>
      <c r="AY146" s="17" t="s">
        <v>131</v>
      </c>
      <c r="BE146" s="161">
        <f>IF(N146="základní",J146,0)</f>
        <v>0</v>
      </c>
      <c r="BF146" s="161">
        <f>IF(N146="snížená",J146,0)</f>
        <v>0</v>
      </c>
      <c r="BG146" s="161">
        <f>IF(N146="zákl. přenesená",J146,0)</f>
        <v>0</v>
      </c>
      <c r="BH146" s="161">
        <f>IF(N146="sníž. přenesená",J146,0)</f>
        <v>0</v>
      </c>
      <c r="BI146" s="161">
        <f>IF(N146="nulová",J146,0)</f>
        <v>0</v>
      </c>
      <c r="BJ146" s="17" t="s">
        <v>85</v>
      </c>
      <c r="BK146" s="161">
        <f>ROUND(I146*H146,2)</f>
        <v>0</v>
      </c>
      <c r="BL146" s="17" t="s">
        <v>139</v>
      </c>
      <c r="BM146" s="160" t="s">
        <v>624</v>
      </c>
    </row>
    <row r="147" spans="1:65" s="2" customFormat="1" ht="28.8">
      <c r="A147" s="32"/>
      <c r="B147" s="33"/>
      <c r="C147" s="32"/>
      <c r="D147" s="162" t="s">
        <v>141</v>
      </c>
      <c r="E147" s="32"/>
      <c r="F147" s="163" t="s">
        <v>625</v>
      </c>
      <c r="G147" s="32"/>
      <c r="H147" s="32"/>
      <c r="I147" s="164"/>
      <c r="J147" s="32"/>
      <c r="K147" s="32"/>
      <c r="L147" s="33"/>
      <c r="M147" s="165"/>
      <c r="N147" s="166"/>
      <c r="O147" s="58"/>
      <c r="P147" s="58"/>
      <c r="Q147" s="58"/>
      <c r="R147" s="58"/>
      <c r="S147" s="58"/>
      <c r="T147" s="59"/>
      <c r="U147" s="32"/>
      <c r="V147" s="32"/>
      <c r="W147" s="32"/>
      <c r="X147" s="32"/>
      <c r="Y147" s="32"/>
      <c r="Z147" s="32"/>
      <c r="AA147" s="32"/>
      <c r="AB147" s="32"/>
      <c r="AC147" s="32"/>
      <c r="AD147" s="32"/>
      <c r="AE147" s="32"/>
      <c r="AT147" s="17" t="s">
        <v>141</v>
      </c>
      <c r="AU147" s="17" t="s">
        <v>87</v>
      </c>
    </row>
    <row r="148" spans="1:65" s="2" customFormat="1" ht="16.5" customHeight="1">
      <c r="A148" s="32"/>
      <c r="B148" s="148"/>
      <c r="C148" s="149" t="s">
        <v>166</v>
      </c>
      <c r="D148" s="149" t="s">
        <v>134</v>
      </c>
      <c r="E148" s="150" t="s">
        <v>626</v>
      </c>
      <c r="F148" s="151" t="s">
        <v>627</v>
      </c>
      <c r="G148" s="152" t="s">
        <v>137</v>
      </c>
      <c r="H148" s="153">
        <v>3</v>
      </c>
      <c r="I148" s="154"/>
      <c r="J148" s="155">
        <f>ROUND(I148*H148,2)</f>
        <v>0</v>
      </c>
      <c r="K148" s="151" t="s">
        <v>138</v>
      </c>
      <c r="L148" s="33"/>
      <c r="M148" s="156" t="s">
        <v>1</v>
      </c>
      <c r="N148" s="157" t="s">
        <v>42</v>
      </c>
      <c r="O148" s="58"/>
      <c r="P148" s="158">
        <f>O148*H148</f>
        <v>0</v>
      </c>
      <c r="Q148" s="158">
        <v>0</v>
      </c>
      <c r="R148" s="158">
        <f>Q148*H148</f>
        <v>0</v>
      </c>
      <c r="S148" s="158">
        <v>0</v>
      </c>
      <c r="T148" s="159">
        <f>S148*H148</f>
        <v>0</v>
      </c>
      <c r="U148" s="32"/>
      <c r="V148" s="32"/>
      <c r="W148" s="32"/>
      <c r="X148" s="32"/>
      <c r="Y148" s="32"/>
      <c r="Z148" s="32"/>
      <c r="AA148" s="32"/>
      <c r="AB148" s="32"/>
      <c r="AC148" s="32"/>
      <c r="AD148" s="32"/>
      <c r="AE148" s="32"/>
      <c r="AR148" s="160" t="s">
        <v>139</v>
      </c>
      <c r="AT148" s="160" t="s">
        <v>134</v>
      </c>
      <c r="AU148" s="160" t="s">
        <v>87</v>
      </c>
      <c r="AY148" s="17" t="s">
        <v>131</v>
      </c>
      <c r="BE148" s="161">
        <f>IF(N148="základní",J148,0)</f>
        <v>0</v>
      </c>
      <c r="BF148" s="161">
        <f>IF(N148="snížená",J148,0)</f>
        <v>0</v>
      </c>
      <c r="BG148" s="161">
        <f>IF(N148="zákl. přenesená",J148,0)</f>
        <v>0</v>
      </c>
      <c r="BH148" s="161">
        <f>IF(N148="sníž. přenesená",J148,0)</f>
        <v>0</v>
      </c>
      <c r="BI148" s="161">
        <f>IF(N148="nulová",J148,0)</f>
        <v>0</v>
      </c>
      <c r="BJ148" s="17" t="s">
        <v>85</v>
      </c>
      <c r="BK148" s="161">
        <f>ROUND(I148*H148,2)</f>
        <v>0</v>
      </c>
      <c r="BL148" s="17" t="s">
        <v>139</v>
      </c>
      <c r="BM148" s="160" t="s">
        <v>628</v>
      </c>
    </row>
    <row r="149" spans="1:65" s="2" customFormat="1">
      <c r="A149" s="32"/>
      <c r="B149" s="33"/>
      <c r="C149" s="32"/>
      <c r="D149" s="162" t="s">
        <v>141</v>
      </c>
      <c r="E149" s="32"/>
      <c r="F149" s="163" t="s">
        <v>627</v>
      </c>
      <c r="G149" s="32"/>
      <c r="H149" s="32"/>
      <c r="I149" s="164"/>
      <c r="J149" s="32"/>
      <c r="K149" s="32"/>
      <c r="L149" s="33"/>
      <c r="M149" s="165"/>
      <c r="N149" s="166"/>
      <c r="O149" s="58"/>
      <c r="P149" s="58"/>
      <c r="Q149" s="58"/>
      <c r="R149" s="58"/>
      <c r="S149" s="58"/>
      <c r="T149" s="59"/>
      <c r="U149" s="32"/>
      <c r="V149" s="32"/>
      <c r="W149" s="32"/>
      <c r="X149" s="32"/>
      <c r="Y149" s="32"/>
      <c r="Z149" s="32"/>
      <c r="AA149" s="32"/>
      <c r="AB149" s="32"/>
      <c r="AC149" s="32"/>
      <c r="AD149" s="32"/>
      <c r="AE149" s="32"/>
      <c r="AT149" s="17" t="s">
        <v>141</v>
      </c>
      <c r="AU149" s="17" t="s">
        <v>87</v>
      </c>
    </row>
    <row r="150" spans="1:65" s="2" customFormat="1" ht="16.5" customHeight="1">
      <c r="A150" s="32"/>
      <c r="B150" s="148"/>
      <c r="C150" s="184" t="s">
        <v>172</v>
      </c>
      <c r="D150" s="184" t="s">
        <v>427</v>
      </c>
      <c r="E150" s="185" t="s">
        <v>629</v>
      </c>
      <c r="F150" s="186" t="s">
        <v>630</v>
      </c>
      <c r="G150" s="187" t="s">
        <v>137</v>
      </c>
      <c r="H150" s="188">
        <v>3</v>
      </c>
      <c r="I150" s="189"/>
      <c r="J150" s="190">
        <f>ROUND(I150*H150,2)</f>
        <v>0</v>
      </c>
      <c r="K150" s="186" t="s">
        <v>138</v>
      </c>
      <c r="L150" s="191"/>
      <c r="M150" s="192" t="s">
        <v>1</v>
      </c>
      <c r="N150" s="193" t="s">
        <v>42</v>
      </c>
      <c r="O150" s="58"/>
      <c r="P150" s="158">
        <f>O150*H150</f>
        <v>0</v>
      </c>
      <c r="Q150" s="158">
        <v>0</v>
      </c>
      <c r="R150" s="158">
        <f>Q150*H150</f>
        <v>0</v>
      </c>
      <c r="S150" s="158">
        <v>0</v>
      </c>
      <c r="T150" s="159">
        <f>S150*H150</f>
        <v>0</v>
      </c>
      <c r="U150" s="32"/>
      <c r="V150" s="32"/>
      <c r="W150" s="32"/>
      <c r="X150" s="32"/>
      <c r="Y150" s="32"/>
      <c r="Z150" s="32"/>
      <c r="AA150" s="32"/>
      <c r="AB150" s="32"/>
      <c r="AC150" s="32"/>
      <c r="AD150" s="32"/>
      <c r="AE150" s="32"/>
      <c r="AR150" s="160" t="s">
        <v>430</v>
      </c>
      <c r="AT150" s="160" t="s">
        <v>427</v>
      </c>
      <c r="AU150" s="160" t="s">
        <v>87</v>
      </c>
      <c r="AY150" s="17" t="s">
        <v>131</v>
      </c>
      <c r="BE150" s="161">
        <f>IF(N150="základní",J150,0)</f>
        <v>0</v>
      </c>
      <c r="BF150" s="161">
        <f>IF(N150="snížená",J150,0)</f>
        <v>0</v>
      </c>
      <c r="BG150" s="161">
        <f>IF(N150="zákl. přenesená",J150,0)</f>
        <v>0</v>
      </c>
      <c r="BH150" s="161">
        <f>IF(N150="sníž. přenesená",J150,0)</f>
        <v>0</v>
      </c>
      <c r="BI150" s="161">
        <f>IF(N150="nulová",J150,0)</f>
        <v>0</v>
      </c>
      <c r="BJ150" s="17" t="s">
        <v>85</v>
      </c>
      <c r="BK150" s="161">
        <f>ROUND(I150*H150,2)</f>
        <v>0</v>
      </c>
      <c r="BL150" s="17" t="s">
        <v>430</v>
      </c>
      <c r="BM150" s="160" t="s">
        <v>631</v>
      </c>
    </row>
    <row r="151" spans="1:65" s="2" customFormat="1">
      <c r="A151" s="32"/>
      <c r="B151" s="33"/>
      <c r="C151" s="32"/>
      <c r="D151" s="162" t="s">
        <v>141</v>
      </c>
      <c r="E151" s="32"/>
      <c r="F151" s="163" t="s">
        <v>630</v>
      </c>
      <c r="G151" s="32"/>
      <c r="H151" s="32"/>
      <c r="I151" s="164"/>
      <c r="J151" s="32"/>
      <c r="K151" s="32"/>
      <c r="L151" s="33"/>
      <c r="M151" s="165"/>
      <c r="N151" s="166"/>
      <c r="O151" s="58"/>
      <c r="P151" s="58"/>
      <c r="Q151" s="58"/>
      <c r="R151" s="58"/>
      <c r="S151" s="58"/>
      <c r="T151" s="59"/>
      <c r="U151" s="32"/>
      <c r="V151" s="32"/>
      <c r="W151" s="32"/>
      <c r="X151" s="32"/>
      <c r="Y151" s="32"/>
      <c r="Z151" s="32"/>
      <c r="AA151" s="32"/>
      <c r="AB151" s="32"/>
      <c r="AC151" s="32"/>
      <c r="AD151" s="32"/>
      <c r="AE151" s="32"/>
      <c r="AT151" s="17" t="s">
        <v>141</v>
      </c>
      <c r="AU151" s="17" t="s">
        <v>87</v>
      </c>
    </row>
    <row r="152" spans="1:65" s="12" customFormat="1" ht="22.8" customHeight="1">
      <c r="B152" s="135"/>
      <c r="D152" s="136" t="s">
        <v>76</v>
      </c>
      <c r="E152" s="146" t="s">
        <v>632</v>
      </c>
      <c r="F152" s="146" t="s">
        <v>633</v>
      </c>
      <c r="I152" s="138"/>
      <c r="J152" s="147">
        <f>BK152</f>
        <v>0</v>
      </c>
      <c r="L152" s="135"/>
      <c r="M152" s="140"/>
      <c r="N152" s="141"/>
      <c r="O152" s="141"/>
      <c r="P152" s="142">
        <f>SUM(P153:P171)</f>
        <v>0</v>
      </c>
      <c r="Q152" s="141"/>
      <c r="R152" s="142">
        <f>SUM(R153:R171)</f>
        <v>0</v>
      </c>
      <c r="S152" s="141"/>
      <c r="T152" s="143">
        <f>SUM(T153:T171)</f>
        <v>0</v>
      </c>
      <c r="AR152" s="136" t="s">
        <v>85</v>
      </c>
      <c r="AT152" s="144" t="s">
        <v>76</v>
      </c>
      <c r="AU152" s="144" t="s">
        <v>85</v>
      </c>
      <c r="AY152" s="136" t="s">
        <v>131</v>
      </c>
      <c r="BK152" s="145">
        <f>SUM(BK153:BK171)</f>
        <v>0</v>
      </c>
    </row>
    <row r="153" spans="1:65" s="2" customFormat="1" ht="16.5" customHeight="1">
      <c r="A153" s="32"/>
      <c r="B153" s="148"/>
      <c r="C153" s="149" t="s">
        <v>180</v>
      </c>
      <c r="D153" s="149" t="s">
        <v>134</v>
      </c>
      <c r="E153" s="150" t="s">
        <v>634</v>
      </c>
      <c r="F153" s="151" t="s">
        <v>635</v>
      </c>
      <c r="G153" s="152" t="s">
        <v>137</v>
      </c>
      <c r="H153" s="153">
        <v>5</v>
      </c>
      <c r="I153" s="154"/>
      <c r="J153" s="155">
        <f>ROUND(I153*H153,2)</f>
        <v>0</v>
      </c>
      <c r="K153" s="151" t="s">
        <v>138</v>
      </c>
      <c r="L153" s="33"/>
      <c r="M153" s="156" t="s">
        <v>1</v>
      </c>
      <c r="N153" s="157" t="s">
        <v>42</v>
      </c>
      <c r="O153" s="58"/>
      <c r="P153" s="158">
        <f>O153*H153</f>
        <v>0</v>
      </c>
      <c r="Q153" s="158">
        <v>0</v>
      </c>
      <c r="R153" s="158">
        <f>Q153*H153</f>
        <v>0</v>
      </c>
      <c r="S153" s="158">
        <v>0</v>
      </c>
      <c r="T153" s="159">
        <f>S153*H153</f>
        <v>0</v>
      </c>
      <c r="U153" s="32"/>
      <c r="V153" s="32"/>
      <c r="W153" s="32"/>
      <c r="X153" s="32"/>
      <c r="Y153" s="32"/>
      <c r="Z153" s="32"/>
      <c r="AA153" s="32"/>
      <c r="AB153" s="32"/>
      <c r="AC153" s="32"/>
      <c r="AD153" s="32"/>
      <c r="AE153" s="32"/>
      <c r="AR153" s="160" t="s">
        <v>139</v>
      </c>
      <c r="AT153" s="160" t="s">
        <v>134</v>
      </c>
      <c r="AU153" s="160" t="s">
        <v>87</v>
      </c>
      <c r="AY153" s="17" t="s">
        <v>131</v>
      </c>
      <c r="BE153" s="161">
        <f>IF(N153="základní",J153,0)</f>
        <v>0</v>
      </c>
      <c r="BF153" s="161">
        <f>IF(N153="snížená",J153,0)</f>
        <v>0</v>
      </c>
      <c r="BG153" s="161">
        <f>IF(N153="zákl. přenesená",J153,0)</f>
        <v>0</v>
      </c>
      <c r="BH153" s="161">
        <f>IF(N153="sníž. přenesená",J153,0)</f>
        <v>0</v>
      </c>
      <c r="BI153" s="161">
        <f>IF(N153="nulová",J153,0)</f>
        <v>0</v>
      </c>
      <c r="BJ153" s="17" t="s">
        <v>85</v>
      </c>
      <c r="BK153" s="161">
        <f>ROUND(I153*H153,2)</f>
        <v>0</v>
      </c>
      <c r="BL153" s="17" t="s">
        <v>139</v>
      </c>
      <c r="BM153" s="160" t="s">
        <v>636</v>
      </c>
    </row>
    <row r="154" spans="1:65" s="2" customFormat="1">
      <c r="A154" s="32"/>
      <c r="B154" s="33"/>
      <c r="C154" s="32"/>
      <c r="D154" s="162" t="s">
        <v>141</v>
      </c>
      <c r="E154" s="32"/>
      <c r="F154" s="163" t="s">
        <v>635</v>
      </c>
      <c r="G154" s="32"/>
      <c r="H154" s="32"/>
      <c r="I154" s="164"/>
      <c r="J154" s="32"/>
      <c r="K154" s="32"/>
      <c r="L154" s="33"/>
      <c r="M154" s="165"/>
      <c r="N154" s="166"/>
      <c r="O154" s="58"/>
      <c r="P154" s="58"/>
      <c r="Q154" s="58"/>
      <c r="R154" s="58"/>
      <c r="S154" s="58"/>
      <c r="T154" s="59"/>
      <c r="U154" s="32"/>
      <c r="V154" s="32"/>
      <c r="W154" s="32"/>
      <c r="X154" s="32"/>
      <c r="Y154" s="32"/>
      <c r="Z154" s="32"/>
      <c r="AA154" s="32"/>
      <c r="AB154" s="32"/>
      <c r="AC154" s="32"/>
      <c r="AD154" s="32"/>
      <c r="AE154" s="32"/>
      <c r="AT154" s="17" t="s">
        <v>141</v>
      </c>
      <c r="AU154" s="17" t="s">
        <v>87</v>
      </c>
    </row>
    <row r="155" spans="1:65" s="13" customFormat="1">
      <c r="B155" s="167"/>
      <c r="D155" s="162" t="s">
        <v>152</v>
      </c>
      <c r="E155" s="168" t="s">
        <v>1</v>
      </c>
      <c r="F155" s="169" t="s">
        <v>87</v>
      </c>
      <c r="H155" s="170">
        <v>2</v>
      </c>
      <c r="I155" s="171"/>
      <c r="L155" s="167"/>
      <c r="M155" s="172"/>
      <c r="N155" s="173"/>
      <c r="O155" s="173"/>
      <c r="P155" s="173"/>
      <c r="Q155" s="173"/>
      <c r="R155" s="173"/>
      <c r="S155" s="173"/>
      <c r="T155" s="174"/>
      <c r="AT155" s="168" t="s">
        <v>152</v>
      </c>
      <c r="AU155" s="168" t="s">
        <v>87</v>
      </c>
      <c r="AV155" s="13" t="s">
        <v>87</v>
      </c>
      <c r="AW155" s="13" t="s">
        <v>34</v>
      </c>
      <c r="AX155" s="13" t="s">
        <v>77</v>
      </c>
      <c r="AY155" s="168" t="s">
        <v>131</v>
      </c>
    </row>
    <row r="156" spans="1:65" s="15" customFormat="1">
      <c r="B156" s="197"/>
      <c r="D156" s="162" t="s">
        <v>152</v>
      </c>
      <c r="E156" s="198" t="s">
        <v>1</v>
      </c>
      <c r="F156" s="199" t="s">
        <v>637</v>
      </c>
      <c r="H156" s="198" t="s">
        <v>1</v>
      </c>
      <c r="I156" s="200"/>
      <c r="L156" s="197"/>
      <c r="M156" s="201"/>
      <c r="N156" s="202"/>
      <c r="O156" s="202"/>
      <c r="P156" s="202"/>
      <c r="Q156" s="202"/>
      <c r="R156" s="202"/>
      <c r="S156" s="202"/>
      <c r="T156" s="203"/>
      <c r="AT156" s="198" t="s">
        <v>152</v>
      </c>
      <c r="AU156" s="198" t="s">
        <v>87</v>
      </c>
      <c r="AV156" s="15" t="s">
        <v>85</v>
      </c>
      <c r="AW156" s="15" t="s">
        <v>34</v>
      </c>
      <c r="AX156" s="15" t="s">
        <v>77</v>
      </c>
      <c r="AY156" s="198" t="s">
        <v>131</v>
      </c>
    </row>
    <row r="157" spans="1:65" s="13" customFormat="1">
      <c r="B157" s="167"/>
      <c r="D157" s="162" t="s">
        <v>152</v>
      </c>
      <c r="E157" s="168" t="s">
        <v>1</v>
      </c>
      <c r="F157" s="169" t="s">
        <v>87</v>
      </c>
      <c r="H157" s="170">
        <v>2</v>
      </c>
      <c r="I157" s="171"/>
      <c r="L157" s="167"/>
      <c r="M157" s="172"/>
      <c r="N157" s="173"/>
      <c r="O157" s="173"/>
      <c r="P157" s="173"/>
      <c r="Q157" s="173"/>
      <c r="R157" s="173"/>
      <c r="S157" s="173"/>
      <c r="T157" s="174"/>
      <c r="AT157" s="168" t="s">
        <v>152</v>
      </c>
      <c r="AU157" s="168" t="s">
        <v>87</v>
      </c>
      <c r="AV157" s="13" t="s">
        <v>87</v>
      </c>
      <c r="AW157" s="13" t="s">
        <v>34</v>
      </c>
      <c r="AX157" s="13" t="s">
        <v>77</v>
      </c>
      <c r="AY157" s="168" t="s">
        <v>131</v>
      </c>
    </row>
    <row r="158" spans="1:65" s="15" customFormat="1">
      <c r="B158" s="197"/>
      <c r="D158" s="162" t="s">
        <v>152</v>
      </c>
      <c r="E158" s="198" t="s">
        <v>1</v>
      </c>
      <c r="F158" s="199" t="s">
        <v>638</v>
      </c>
      <c r="H158" s="198" t="s">
        <v>1</v>
      </c>
      <c r="I158" s="200"/>
      <c r="L158" s="197"/>
      <c r="M158" s="201"/>
      <c r="N158" s="202"/>
      <c r="O158" s="202"/>
      <c r="P158" s="202"/>
      <c r="Q158" s="202"/>
      <c r="R158" s="202"/>
      <c r="S158" s="202"/>
      <c r="T158" s="203"/>
      <c r="AT158" s="198" t="s">
        <v>152</v>
      </c>
      <c r="AU158" s="198" t="s">
        <v>87</v>
      </c>
      <c r="AV158" s="15" t="s">
        <v>85</v>
      </c>
      <c r="AW158" s="15" t="s">
        <v>34</v>
      </c>
      <c r="AX158" s="15" t="s">
        <v>77</v>
      </c>
      <c r="AY158" s="198" t="s">
        <v>131</v>
      </c>
    </row>
    <row r="159" spans="1:65" s="13" customFormat="1">
      <c r="B159" s="167"/>
      <c r="D159" s="162" t="s">
        <v>152</v>
      </c>
      <c r="E159" s="168" t="s">
        <v>1</v>
      </c>
      <c r="F159" s="169" t="s">
        <v>85</v>
      </c>
      <c r="H159" s="170">
        <v>1</v>
      </c>
      <c r="I159" s="171"/>
      <c r="L159" s="167"/>
      <c r="M159" s="172"/>
      <c r="N159" s="173"/>
      <c r="O159" s="173"/>
      <c r="P159" s="173"/>
      <c r="Q159" s="173"/>
      <c r="R159" s="173"/>
      <c r="S159" s="173"/>
      <c r="T159" s="174"/>
      <c r="AT159" s="168" t="s">
        <v>152</v>
      </c>
      <c r="AU159" s="168" t="s">
        <v>87</v>
      </c>
      <c r="AV159" s="13" t="s">
        <v>87</v>
      </c>
      <c r="AW159" s="13" t="s">
        <v>34</v>
      </c>
      <c r="AX159" s="13" t="s">
        <v>77</v>
      </c>
      <c r="AY159" s="168" t="s">
        <v>131</v>
      </c>
    </row>
    <row r="160" spans="1:65" s="15" customFormat="1">
      <c r="B160" s="197"/>
      <c r="D160" s="162" t="s">
        <v>152</v>
      </c>
      <c r="E160" s="198" t="s">
        <v>1</v>
      </c>
      <c r="F160" s="199" t="s">
        <v>639</v>
      </c>
      <c r="H160" s="198" t="s">
        <v>1</v>
      </c>
      <c r="I160" s="200"/>
      <c r="L160" s="197"/>
      <c r="M160" s="201"/>
      <c r="N160" s="202"/>
      <c r="O160" s="202"/>
      <c r="P160" s="202"/>
      <c r="Q160" s="202"/>
      <c r="R160" s="202"/>
      <c r="S160" s="202"/>
      <c r="T160" s="203"/>
      <c r="AT160" s="198" t="s">
        <v>152</v>
      </c>
      <c r="AU160" s="198" t="s">
        <v>87</v>
      </c>
      <c r="AV160" s="15" t="s">
        <v>85</v>
      </c>
      <c r="AW160" s="15" t="s">
        <v>34</v>
      </c>
      <c r="AX160" s="15" t="s">
        <v>77</v>
      </c>
      <c r="AY160" s="198" t="s">
        <v>131</v>
      </c>
    </row>
    <row r="161" spans="1:65" s="14" customFormat="1">
      <c r="B161" s="175"/>
      <c r="D161" s="162" t="s">
        <v>152</v>
      </c>
      <c r="E161" s="176" t="s">
        <v>1</v>
      </c>
      <c r="F161" s="177" t="s">
        <v>179</v>
      </c>
      <c r="H161" s="178">
        <v>5</v>
      </c>
      <c r="I161" s="179"/>
      <c r="L161" s="175"/>
      <c r="M161" s="180"/>
      <c r="N161" s="181"/>
      <c r="O161" s="181"/>
      <c r="P161" s="181"/>
      <c r="Q161" s="181"/>
      <c r="R161" s="181"/>
      <c r="S161" s="181"/>
      <c r="T161" s="182"/>
      <c r="AT161" s="176" t="s">
        <v>152</v>
      </c>
      <c r="AU161" s="176" t="s">
        <v>87</v>
      </c>
      <c r="AV161" s="14" t="s">
        <v>139</v>
      </c>
      <c r="AW161" s="14" t="s">
        <v>34</v>
      </c>
      <c r="AX161" s="14" t="s">
        <v>85</v>
      </c>
      <c r="AY161" s="176" t="s">
        <v>131</v>
      </c>
    </row>
    <row r="162" spans="1:65" s="2" customFormat="1" ht="16.5" customHeight="1">
      <c r="A162" s="32"/>
      <c r="B162" s="148"/>
      <c r="C162" s="149" t="s">
        <v>189</v>
      </c>
      <c r="D162" s="149" t="s">
        <v>134</v>
      </c>
      <c r="E162" s="150" t="s">
        <v>640</v>
      </c>
      <c r="F162" s="151" t="s">
        <v>641</v>
      </c>
      <c r="G162" s="152" t="s">
        <v>137</v>
      </c>
      <c r="H162" s="153">
        <v>2</v>
      </c>
      <c r="I162" s="154"/>
      <c r="J162" s="155">
        <f>ROUND(I162*H162,2)</f>
        <v>0</v>
      </c>
      <c r="K162" s="151" t="s">
        <v>138</v>
      </c>
      <c r="L162" s="33"/>
      <c r="M162" s="156" t="s">
        <v>1</v>
      </c>
      <c r="N162" s="157" t="s">
        <v>42</v>
      </c>
      <c r="O162" s="58"/>
      <c r="P162" s="158">
        <f>O162*H162</f>
        <v>0</v>
      </c>
      <c r="Q162" s="158">
        <v>0</v>
      </c>
      <c r="R162" s="158">
        <f>Q162*H162</f>
        <v>0</v>
      </c>
      <c r="S162" s="158">
        <v>0</v>
      </c>
      <c r="T162" s="159">
        <f>S162*H162</f>
        <v>0</v>
      </c>
      <c r="U162" s="32"/>
      <c r="V162" s="32"/>
      <c r="W162" s="32"/>
      <c r="X162" s="32"/>
      <c r="Y162" s="32"/>
      <c r="Z162" s="32"/>
      <c r="AA162" s="32"/>
      <c r="AB162" s="32"/>
      <c r="AC162" s="32"/>
      <c r="AD162" s="32"/>
      <c r="AE162" s="32"/>
      <c r="AR162" s="160" t="s">
        <v>139</v>
      </c>
      <c r="AT162" s="160" t="s">
        <v>134</v>
      </c>
      <c r="AU162" s="160" t="s">
        <v>87</v>
      </c>
      <c r="AY162" s="17" t="s">
        <v>131</v>
      </c>
      <c r="BE162" s="161">
        <f>IF(N162="základní",J162,0)</f>
        <v>0</v>
      </c>
      <c r="BF162" s="161">
        <f>IF(N162="snížená",J162,0)</f>
        <v>0</v>
      </c>
      <c r="BG162" s="161">
        <f>IF(N162="zákl. přenesená",J162,0)</f>
        <v>0</v>
      </c>
      <c r="BH162" s="161">
        <f>IF(N162="sníž. přenesená",J162,0)</f>
        <v>0</v>
      </c>
      <c r="BI162" s="161">
        <f>IF(N162="nulová",J162,0)</f>
        <v>0</v>
      </c>
      <c r="BJ162" s="17" t="s">
        <v>85</v>
      </c>
      <c r="BK162" s="161">
        <f>ROUND(I162*H162,2)</f>
        <v>0</v>
      </c>
      <c r="BL162" s="17" t="s">
        <v>139</v>
      </c>
      <c r="BM162" s="160" t="s">
        <v>642</v>
      </c>
    </row>
    <row r="163" spans="1:65" s="2" customFormat="1" ht="19.2">
      <c r="A163" s="32"/>
      <c r="B163" s="33"/>
      <c r="C163" s="32"/>
      <c r="D163" s="162" t="s">
        <v>141</v>
      </c>
      <c r="E163" s="32"/>
      <c r="F163" s="163" t="s">
        <v>643</v>
      </c>
      <c r="G163" s="32"/>
      <c r="H163" s="32"/>
      <c r="I163" s="164"/>
      <c r="J163" s="32"/>
      <c r="K163" s="32"/>
      <c r="L163" s="33"/>
      <c r="M163" s="165"/>
      <c r="N163" s="166"/>
      <c r="O163" s="58"/>
      <c r="P163" s="58"/>
      <c r="Q163" s="58"/>
      <c r="R163" s="58"/>
      <c r="S163" s="58"/>
      <c r="T163" s="59"/>
      <c r="U163" s="32"/>
      <c r="V163" s="32"/>
      <c r="W163" s="32"/>
      <c r="X163" s="32"/>
      <c r="Y163" s="32"/>
      <c r="Z163" s="32"/>
      <c r="AA163" s="32"/>
      <c r="AB163" s="32"/>
      <c r="AC163" s="32"/>
      <c r="AD163" s="32"/>
      <c r="AE163" s="32"/>
      <c r="AT163" s="17" t="s">
        <v>141</v>
      </c>
      <c r="AU163" s="17" t="s">
        <v>87</v>
      </c>
    </row>
    <row r="164" spans="1:65" s="2" customFormat="1" ht="16.5" customHeight="1">
      <c r="A164" s="32"/>
      <c r="B164" s="148"/>
      <c r="C164" s="149" t="s">
        <v>194</v>
      </c>
      <c r="D164" s="149" t="s">
        <v>134</v>
      </c>
      <c r="E164" s="150" t="s">
        <v>644</v>
      </c>
      <c r="F164" s="151" t="s">
        <v>645</v>
      </c>
      <c r="G164" s="152" t="s">
        <v>137</v>
      </c>
      <c r="H164" s="153">
        <v>3</v>
      </c>
      <c r="I164" s="154"/>
      <c r="J164" s="155">
        <f>ROUND(I164*H164,2)</f>
        <v>0</v>
      </c>
      <c r="K164" s="151" t="s">
        <v>138</v>
      </c>
      <c r="L164" s="33"/>
      <c r="M164" s="156" t="s">
        <v>1</v>
      </c>
      <c r="N164" s="157" t="s">
        <v>42</v>
      </c>
      <c r="O164" s="58"/>
      <c r="P164" s="158">
        <f>O164*H164</f>
        <v>0</v>
      </c>
      <c r="Q164" s="158">
        <v>0</v>
      </c>
      <c r="R164" s="158">
        <f>Q164*H164</f>
        <v>0</v>
      </c>
      <c r="S164" s="158">
        <v>0</v>
      </c>
      <c r="T164" s="159">
        <f>S164*H164</f>
        <v>0</v>
      </c>
      <c r="U164" s="32"/>
      <c r="V164" s="32"/>
      <c r="W164" s="32"/>
      <c r="X164" s="32"/>
      <c r="Y164" s="32"/>
      <c r="Z164" s="32"/>
      <c r="AA164" s="32"/>
      <c r="AB164" s="32"/>
      <c r="AC164" s="32"/>
      <c r="AD164" s="32"/>
      <c r="AE164" s="32"/>
      <c r="AR164" s="160" t="s">
        <v>139</v>
      </c>
      <c r="AT164" s="160" t="s">
        <v>134</v>
      </c>
      <c r="AU164" s="160" t="s">
        <v>87</v>
      </c>
      <c r="AY164" s="17" t="s">
        <v>131</v>
      </c>
      <c r="BE164" s="161">
        <f>IF(N164="základní",J164,0)</f>
        <v>0</v>
      </c>
      <c r="BF164" s="161">
        <f>IF(N164="snížená",J164,0)</f>
        <v>0</v>
      </c>
      <c r="BG164" s="161">
        <f>IF(N164="zákl. přenesená",J164,0)</f>
        <v>0</v>
      </c>
      <c r="BH164" s="161">
        <f>IF(N164="sníž. přenesená",J164,0)</f>
        <v>0</v>
      </c>
      <c r="BI164" s="161">
        <f>IF(N164="nulová",J164,0)</f>
        <v>0</v>
      </c>
      <c r="BJ164" s="17" t="s">
        <v>85</v>
      </c>
      <c r="BK164" s="161">
        <f>ROUND(I164*H164,2)</f>
        <v>0</v>
      </c>
      <c r="BL164" s="17" t="s">
        <v>139</v>
      </c>
      <c r="BM164" s="160" t="s">
        <v>646</v>
      </c>
    </row>
    <row r="165" spans="1:65" s="2" customFormat="1" ht="28.8">
      <c r="A165" s="32"/>
      <c r="B165" s="33"/>
      <c r="C165" s="32"/>
      <c r="D165" s="162" t="s">
        <v>141</v>
      </c>
      <c r="E165" s="32"/>
      <c r="F165" s="163" t="s">
        <v>647</v>
      </c>
      <c r="G165" s="32"/>
      <c r="H165" s="32"/>
      <c r="I165" s="164"/>
      <c r="J165" s="32"/>
      <c r="K165" s="32"/>
      <c r="L165" s="33"/>
      <c r="M165" s="165"/>
      <c r="N165" s="166"/>
      <c r="O165" s="58"/>
      <c r="P165" s="58"/>
      <c r="Q165" s="58"/>
      <c r="R165" s="58"/>
      <c r="S165" s="58"/>
      <c r="T165" s="59"/>
      <c r="U165" s="32"/>
      <c r="V165" s="32"/>
      <c r="W165" s="32"/>
      <c r="X165" s="32"/>
      <c r="Y165" s="32"/>
      <c r="Z165" s="32"/>
      <c r="AA165" s="32"/>
      <c r="AB165" s="32"/>
      <c r="AC165" s="32"/>
      <c r="AD165" s="32"/>
      <c r="AE165" s="32"/>
      <c r="AT165" s="17" t="s">
        <v>141</v>
      </c>
      <c r="AU165" s="17" t="s">
        <v>87</v>
      </c>
    </row>
    <row r="166" spans="1:65" s="2" customFormat="1" ht="16.5" customHeight="1">
      <c r="A166" s="32"/>
      <c r="B166" s="148"/>
      <c r="C166" s="184" t="s">
        <v>199</v>
      </c>
      <c r="D166" s="184" t="s">
        <v>427</v>
      </c>
      <c r="E166" s="185" t="s">
        <v>648</v>
      </c>
      <c r="F166" s="186" t="s">
        <v>649</v>
      </c>
      <c r="G166" s="187" t="s">
        <v>137</v>
      </c>
      <c r="H166" s="188">
        <v>3</v>
      </c>
      <c r="I166" s="189"/>
      <c r="J166" s="190">
        <f>ROUND(I166*H166,2)</f>
        <v>0</v>
      </c>
      <c r="K166" s="186" t="s">
        <v>138</v>
      </c>
      <c r="L166" s="191"/>
      <c r="M166" s="192" t="s">
        <v>1</v>
      </c>
      <c r="N166" s="193" t="s">
        <v>42</v>
      </c>
      <c r="O166" s="58"/>
      <c r="P166" s="158">
        <f>O166*H166</f>
        <v>0</v>
      </c>
      <c r="Q166" s="158">
        <v>0</v>
      </c>
      <c r="R166" s="158">
        <f>Q166*H166</f>
        <v>0</v>
      </c>
      <c r="S166" s="158">
        <v>0</v>
      </c>
      <c r="T166" s="159">
        <f>S166*H166</f>
        <v>0</v>
      </c>
      <c r="U166" s="32"/>
      <c r="V166" s="32"/>
      <c r="W166" s="32"/>
      <c r="X166" s="32"/>
      <c r="Y166" s="32"/>
      <c r="Z166" s="32"/>
      <c r="AA166" s="32"/>
      <c r="AB166" s="32"/>
      <c r="AC166" s="32"/>
      <c r="AD166" s="32"/>
      <c r="AE166" s="32"/>
      <c r="AR166" s="160" t="s">
        <v>430</v>
      </c>
      <c r="AT166" s="160" t="s">
        <v>427</v>
      </c>
      <c r="AU166" s="160" t="s">
        <v>87</v>
      </c>
      <c r="AY166" s="17" t="s">
        <v>131</v>
      </c>
      <c r="BE166" s="161">
        <f>IF(N166="základní",J166,0)</f>
        <v>0</v>
      </c>
      <c r="BF166" s="161">
        <f>IF(N166="snížená",J166,0)</f>
        <v>0</v>
      </c>
      <c r="BG166" s="161">
        <f>IF(N166="zákl. přenesená",J166,0)</f>
        <v>0</v>
      </c>
      <c r="BH166" s="161">
        <f>IF(N166="sníž. přenesená",J166,0)</f>
        <v>0</v>
      </c>
      <c r="BI166" s="161">
        <f>IF(N166="nulová",J166,0)</f>
        <v>0</v>
      </c>
      <c r="BJ166" s="17" t="s">
        <v>85</v>
      </c>
      <c r="BK166" s="161">
        <f>ROUND(I166*H166,2)</f>
        <v>0</v>
      </c>
      <c r="BL166" s="17" t="s">
        <v>430</v>
      </c>
      <c r="BM166" s="160" t="s">
        <v>650</v>
      </c>
    </row>
    <row r="167" spans="1:65" s="2" customFormat="1">
      <c r="A167" s="32"/>
      <c r="B167" s="33"/>
      <c r="C167" s="32"/>
      <c r="D167" s="162" t="s">
        <v>141</v>
      </c>
      <c r="E167" s="32"/>
      <c r="F167" s="163" t="s">
        <v>649</v>
      </c>
      <c r="G167" s="32"/>
      <c r="H167" s="32"/>
      <c r="I167" s="164"/>
      <c r="J167" s="32"/>
      <c r="K167" s="32"/>
      <c r="L167" s="33"/>
      <c r="M167" s="165"/>
      <c r="N167" s="166"/>
      <c r="O167" s="58"/>
      <c r="P167" s="58"/>
      <c r="Q167" s="58"/>
      <c r="R167" s="58"/>
      <c r="S167" s="58"/>
      <c r="T167" s="59"/>
      <c r="U167" s="32"/>
      <c r="V167" s="32"/>
      <c r="W167" s="32"/>
      <c r="X167" s="32"/>
      <c r="Y167" s="32"/>
      <c r="Z167" s="32"/>
      <c r="AA167" s="32"/>
      <c r="AB167" s="32"/>
      <c r="AC167" s="32"/>
      <c r="AD167" s="32"/>
      <c r="AE167" s="32"/>
      <c r="AT167" s="17" t="s">
        <v>141</v>
      </c>
      <c r="AU167" s="17" t="s">
        <v>87</v>
      </c>
    </row>
    <row r="168" spans="1:65" s="2" customFormat="1" ht="16.5" customHeight="1">
      <c r="A168" s="32"/>
      <c r="B168" s="148"/>
      <c r="C168" s="184" t="s">
        <v>8</v>
      </c>
      <c r="D168" s="184" t="s">
        <v>427</v>
      </c>
      <c r="E168" s="185" t="s">
        <v>651</v>
      </c>
      <c r="F168" s="186" t="s">
        <v>652</v>
      </c>
      <c r="G168" s="187" t="s">
        <v>137</v>
      </c>
      <c r="H168" s="188">
        <v>6</v>
      </c>
      <c r="I168" s="189"/>
      <c r="J168" s="190">
        <f>ROUND(I168*H168,2)</f>
        <v>0</v>
      </c>
      <c r="K168" s="186" t="s">
        <v>138</v>
      </c>
      <c r="L168" s="191"/>
      <c r="M168" s="192" t="s">
        <v>1</v>
      </c>
      <c r="N168" s="193" t="s">
        <v>42</v>
      </c>
      <c r="O168" s="58"/>
      <c r="P168" s="158">
        <f>O168*H168</f>
        <v>0</v>
      </c>
      <c r="Q168" s="158">
        <v>0</v>
      </c>
      <c r="R168" s="158">
        <f>Q168*H168</f>
        <v>0</v>
      </c>
      <c r="S168" s="158">
        <v>0</v>
      </c>
      <c r="T168" s="159">
        <f>S168*H168</f>
        <v>0</v>
      </c>
      <c r="U168" s="32"/>
      <c r="V168" s="32"/>
      <c r="W168" s="32"/>
      <c r="X168" s="32"/>
      <c r="Y168" s="32"/>
      <c r="Z168" s="32"/>
      <c r="AA168" s="32"/>
      <c r="AB168" s="32"/>
      <c r="AC168" s="32"/>
      <c r="AD168" s="32"/>
      <c r="AE168" s="32"/>
      <c r="AR168" s="160" t="s">
        <v>430</v>
      </c>
      <c r="AT168" s="160" t="s">
        <v>427</v>
      </c>
      <c r="AU168" s="160" t="s">
        <v>87</v>
      </c>
      <c r="AY168" s="17" t="s">
        <v>131</v>
      </c>
      <c r="BE168" s="161">
        <f>IF(N168="základní",J168,0)</f>
        <v>0</v>
      </c>
      <c r="BF168" s="161">
        <f>IF(N168="snížená",J168,0)</f>
        <v>0</v>
      </c>
      <c r="BG168" s="161">
        <f>IF(N168="zákl. přenesená",J168,0)</f>
        <v>0</v>
      </c>
      <c r="BH168" s="161">
        <f>IF(N168="sníž. přenesená",J168,0)</f>
        <v>0</v>
      </c>
      <c r="BI168" s="161">
        <f>IF(N168="nulová",J168,0)</f>
        <v>0</v>
      </c>
      <c r="BJ168" s="17" t="s">
        <v>85</v>
      </c>
      <c r="BK168" s="161">
        <f>ROUND(I168*H168,2)</f>
        <v>0</v>
      </c>
      <c r="BL168" s="17" t="s">
        <v>430</v>
      </c>
      <c r="BM168" s="160" t="s">
        <v>653</v>
      </c>
    </row>
    <row r="169" spans="1:65" s="2" customFormat="1">
      <c r="A169" s="32"/>
      <c r="B169" s="33"/>
      <c r="C169" s="32"/>
      <c r="D169" s="162" t="s">
        <v>141</v>
      </c>
      <c r="E169" s="32"/>
      <c r="F169" s="163" t="s">
        <v>652</v>
      </c>
      <c r="G169" s="32"/>
      <c r="H169" s="32"/>
      <c r="I169" s="164"/>
      <c r="J169" s="32"/>
      <c r="K169" s="32"/>
      <c r="L169" s="33"/>
      <c r="M169" s="165"/>
      <c r="N169" s="166"/>
      <c r="O169" s="58"/>
      <c r="P169" s="58"/>
      <c r="Q169" s="58"/>
      <c r="R169" s="58"/>
      <c r="S169" s="58"/>
      <c r="T169" s="59"/>
      <c r="U169" s="32"/>
      <c r="V169" s="32"/>
      <c r="W169" s="32"/>
      <c r="X169" s="32"/>
      <c r="Y169" s="32"/>
      <c r="Z169" s="32"/>
      <c r="AA169" s="32"/>
      <c r="AB169" s="32"/>
      <c r="AC169" s="32"/>
      <c r="AD169" s="32"/>
      <c r="AE169" s="32"/>
      <c r="AT169" s="17" t="s">
        <v>141</v>
      </c>
      <c r="AU169" s="17" t="s">
        <v>87</v>
      </c>
    </row>
    <row r="170" spans="1:65" s="2" customFormat="1" ht="16.5" customHeight="1">
      <c r="A170" s="32"/>
      <c r="B170" s="148"/>
      <c r="C170" s="184" t="s">
        <v>210</v>
      </c>
      <c r="D170" s="184" t="s">
        <v>427</v>
      </c>
      <c r="E170" s="185" t="s">
        <v>654</v>
      </c>
      <c r="F170" s="186" t="s">
        <v>655</v>
      </c>
      <c r="G170" s="187" t="s">
        <v>137</v>
      </c>
      <c r="H170" s="188">
        <v>6</v>
      </c>
      <c r="I170" s="189"/>
      <c r="J170" s="190">
        <f>ROUND(I170*H170,2)</f>
        <v>0</v>
      </c>
      <c r="K170" s="186" t="s">
        <v>138</v>
      </c>
      <c r="L170" s="191"/>
      <c r="M170" s="192" t="s">
        <v>1</v>
      </c>
      <c r="N170" s="193" t="s">
        <v>42</v>
      </c>
      <c r="O170" s="58"/>
      <c r="P170" s="158">
        <f>O170*H170</f>
        <v>0</v>
      </c>
      <c r="Q170" s="158">
        <v>0</v>
      </c>
      <c r="R170" s="158">
        <f>Q170*H170</f>
        <v>0</v>
      </c>
      <c r="S170" s="158">
        <v>0</v>
      </c>
      <c r="T170" s="159">
        <f>S170*H170</f>
        <v>0</v>
      </c>
      <c r="U170" s="32"/>
      <c r="V170" s="32"/>
      <c r="W170" s="32"/>
      <c r="X170" s="32"/>
      <c r="Y170" s="32"/>
      <c r="Z170" s="32"/>
      <c r="AA170" s="32"/>
      <c r="AB170" s="32"/>
      <c r="AC170" s="32"/>
      <c r="AD170" s="32"/>
      <c r="AE170" s="32"/>
      <c r="AR170" s="160" t="s">
        <v>430</v>
      </c>
      <c r="AT170" s="160" t="s">
        <v>427</v>
      </c>
      <c r="AU170" s="160" t="s">
        <v>87</v>
      </c>
      <c r="AY170" s="17" t="s">
        <v>131</v>
      </c>
      <c r="BE170" s="161">
        <f>IF(N170="základní",J170,0)</f>
        <v>0</v>
      </c>
      <c r="BF170" s="161">
        <f>IF(N170="snížená",J170,0)</f>
        <v>0</v>
      </c>
      <c r="BG170" s="161">
        <f>IF(N170="zákl. přenesená",J170,0)</f>
        <v>0</v>
      </c>
      <c r="BH170" s="161">
        <f>IF(N170="sníž. přenesená",J170,0)</f>
        <v>0</v>
      </c>
      <c r="BI170" s="161">
        <f>IF(N170="nulová",J170,0)</f>
        <v>0</v>
      </c>
      <c r="BJ170" s="17" t="s">
        <v>85</v>
      </c>
      <c r="BK170" s="161">
        <f>ROUND(I170*H170,2)</f>
        <v>0</v>
      </c>
      <c r="BL170" s="17" t="s">
        <v>430</v>
      </c>
      <c r="BM170" s="160" t="s">
        <v>656</v>
      </c>
    </row>
    <row r="171" spans="1:65" s="2" customFormat="1">
      <c r="A171" s="32"/>
      <c r="B171" s="33"/>
      <c r="C171" s="32"/>
      <c r="D171" s="162" t="s">
        <v>141</v>
      </c>
      <c r="E171" s="32"/>
      <c r="F171" s="163" t="s">
        <v>655</v>
      </c>
      <c r="G171" s="32"/>
      <c r="H171" s="32"/>
      <c r="I171" s="164"/>
      <c r="J171" s="32"/>
      <c r="K171" s="32"/>
      <c r="L171" s="33"/>
      <c r="M171" s="165"/>
      <c r="N171" s="166"/>
      <c r="O171" s="58"/>
      <c r="P171" s="58"/>
      <c r="Q171" s="58"/>
      <c r="R171" s="58"/>
      <c r="S171" s="58"/>
      <c r="T171" s="59"/>
      <c r="U171" s="32"/>
      <c r="V171" s="32"/>
      <c r="W171" s="32"/>
      <c r="X171" s="32"/>
      <c r="Y171" s="32"/>
      <c r="Z171" s="32"/>
      <c r="AA171" s="32"/>
      <c r="AB171" s="32"/>
      <c r="AC171" s="32"/>
      <c r="AD171" s="32"/>
      <c r="AE171" s="32"/>
      <c r="AT171" s="17" t="s">
        <v>141</v>
      </c>
      <c r="AU171" s="17" t="s">
        <v>87</v>
      </c>
    </row>
    <row r="172" spans="1:65" s="12" customFormat="1" ht="22.8" customHeight="1">
      <c r="B172" s="135"/>
      <c r="D172" s="136" t="s">
        <v>76</v>
      </c>
      <c r="E172" s="146" t="s">
        <v>657</v>
      </c>
      <c r="F172" s="146" t="s">
        <v>658</v>
      </c>
      <c r="I172" s="138"/>
      <c r="J172" s="147">
        <f>BK172</f>
        <v>0</v>
      </c>
      <c r="L172" s="135"/>
      <c r="M172" s="140"/>
      <c r="N172" s="141"/>
      <c r="O172" s="141"/>
      <c r="P172" s="142">
        <f>SUM(P173:P203)</f>
        <v>0</v>
      </c>
      <c r="Q172" s="141"/>
      <c r="R172" s="142">
        <f>SUM(R173:R203)</f>
        <v>0</v>
      </c>
      <c r="S172" s="141"/>
      <c r="T172" s="143">
        <f>SUM(T173:T203)</f>
        <v>0</v>
      </c>
      <c r="AR172" s="136" t="s">
        <v>85</v>
      </c>
      <c r="AT172" s="144" t="s">
        <v>76</v>
      </c>
      <c r="AU172" s="144" t="s">
        <v>85</v>
      </c>
      <c r="AY172" s="136" t="s">
        <v>131</v>
      </c>
      <c r="BK172" s="145">
        <f>SUM(BK173:BK203)</f>
        <v>0</v>
      </c>
    </row>
    <row r="173" spans="1:65" s="2" customFormat="1" ht="16.5" customHeight="1">
      <c r="A173" s="32"/>
      <c r="B173" s="148"/>
      <c r="C173" s="149" t="s">
        <v>215</v>
      </c>
      <c r="D173" s="149" t="s">
        <v>134</v>
      </c>
      <c r="E173" s="150" t="s">
        <v>659</v>
      </c>
      <c r="F173" s="151" t="s">
        <v>660</v>
      </c>
      <c r="G173" s="152" t="s">
        <v>137</v>
      </c>
      <c r="H173" s="153">
        <v>8</v>
      </c>
      <c r="I173" s="154"/>
      <c r="J173" s="155">
        <f>ROUND(I173*H173,2)</f>
        <v>0</v>
      </c>
      <c r="K173" s="151" t="s">
        <v>138</v>
      </c>
      <c r="L173" s="33"/>
      <c r="M173" s="156" t="s">
        <v>1</v>
      </c>
      <c r="N173" s="157" t="s">
        <v>42</v>
      </c>
      <c r="O173" s="58"/>
      <c r="P173" s="158">
        <f>O173*H173</f>
        <v>0</v>
      </c>
      <c r="Q173" s="158">
        <v>0</v>
      </c>
      <c r="R173" s="158">
        <f>Q173*H173</f>
        <v>0</v>
      </c>
      <c r="S173" s="158">
        <v>0</v>
      </c>
      <c r="T173" s="159">
        <f>S173*H173</f>
        <v>0</v>
      </c>
      <c r="U173" s="32"/>
      <c r="V173" s="32"/>
      <c r="W173" s="32"/>
      <c r="X173" s="32"/>
      <c r="Y173" s="32"/>
      <c r="Z173" s="32"/>
      <c r="AA173" s="32"/>
      <c r="AB173" s="32"/>
      <c r="AC173" s="32"/>
      <c r="AD173" s="32"/>
      <c r="AE173" s="32"/>
      <c r="AR173" s="160" t="s">
        <v>139</v>
      </c>
      <c r="AT173" s="160" t="s">
        <v>134</v>
      </c>
      <c r="AU173" s="160" t="s">
        <v>87</v>
      </c>
      <c r="AY173" s="17" t="s">
        <v>131</v>
      </c>
      <c r="BE173" s="161">
        <f>IF(N173="základní",J173,0)</f>
        <v>0</v>
      </c>
      <c r="BF173" s="161">
        <f>IF(N173="snížená",J173,0)</f>
        <v>0</v>
      </c>
      <c r="BG173" s="161">
        <f>IF(N173="zákl. přenesená",J173,0)</f>
        <v>0</v>
      </c>
      <c r="BH173" s="161">
        <f>IF(N173="sníž. přenesená",J173,0)</f>
        <v>0</v>
      </c>
      <c r="BI173" s="161">
        <f>IF(N173="nulová",J173,0)</f>
        <v>0</v>
      </c>
      <c r="BJ173" s="17" t="s">
        <v>85</v>
      </c>
      <c r="BK173" s="161">
        <f>ROUND(I173*H173,2)</f>
        <v>0</v>
      </c>
      <c r="BL173" s="17" t="s">
        <v>139</v>
      </c>
      <c r="BM173" s="160" t="s">
        <v>661</v>
      </c>
    </row>
    <row r="174" spans="1:65" s="2" customFormat="1">
      <c r="A174" s="32"/>
      <c r="B174" s="33"/>
      <c r="C174" s="32"/>
      <c r="D174" s="162" t="s">
        <v>141</v>
      </c>
      <c r="E174" s="32"/>
      <c r="F174" s="163" t="s">
        <v>660</v>
      </c>
      <c r="G174" s="32"/>
      <c r="H174" s="32"/>
      <c r="I174" s="164"/>
      <c r="J174" s="32"/>
      <c r="K174" s="32"/>
      <c r="L174" s="33"/>
      <c r="M174" s="165"/>
      <c r="N174" s="166"/>
      <c r="O174" s="58"/>
      <c r="P174" s="58"/>
      <c r="Q174" s="58"/>
      <c r="R174" s="58"/>
      <c r="S174" s="58"/>
      <c r="T174" s="59"/>
      <c r="U174" s="32"/>
      <c r="V174" s="32"/>
      <c r="W174" s="32"/>
      <c r="X174" s="32"/>
      <c r="Y174" s="32"/>
      <c r="Z174" s="32"/>
      <c r="AA174" s="32"/>
      <c r="AB174" s="32"/>
      <c r="AC174" s="32"/>
      <c r="AD174" s="32"/>
      <c r="AE174" s="32"/>
      <c r="AT174" s="17" t="s">
        <v>141</v>
      </c>
      <c r="AU174" s="17" t="s">
        <v>87</v>
      </c>
    </row>
    <row r="175" spans="1:65" s="13" customFormat="1">
      <c r="B175" s="167"/>
      <c r="D175" s="162" t="s">
        <v>152</v>
      </c>
      <c r="E175" s="168" t="s">
        <v>1</v>
      </c>
      <c r="F175" s="169" t="s">
        <v>85</v>
      </c>
      <c r="H175" s="170">
        <v>1</v>
      </c>
      <c r="I175" s="171"/>
      <c r="L175" s="167"/>
      <c r="M175" s="172"/>
      <c r="N175" s="173"/>
      <c r="O175" s="173"/>
      <c r="P175" s="173"/>
      <c r="Q175" s="173"/>
      <c r="R175" s="173"/>
      <c r="S175" s="173"/>
      <c r="T175" s="174"/>
      <c r="AT175" s="168" t="s">
        <v>152</v>
      </c>
      <c r="AU175" s="168" t="s">
        <v>87</v>
      </c>
      <c r="AV175" s="13" t="s">
        <v>87</v>
      </c>
      <c r="AW175" s="13" t="s">
        <v>34</v>
      </c>
      <c r="AX175" s="13" t="s">
        <v>77</v>
      </c>
      <c r="AY175" s="168" t="s">
        <v>131</v>
      </c>
    </row>
    <row r="176" spans="1:65" s="15" customFormat="1">
      <c r="B176" s="197"/>
      <c r="D176" s="162" t="s">
        <v>152</v>
      </c>
      <c r="E176" s="198" t="s">
        <v>1</v>
      </c>
      <c r="F176" s="199" t="s">
        <v>662</v>
      </c>
      <c r="H176" s="198" t="s">
        <v>1</v>
      </c>
      <c r="I176" s="200"/>
      <c r="L176" s="197"/>
      <c r="M176" s="201"/>
      <c r="N176" s="202"/>
      <c r="O176" s="202"/>
      <c r="P176" s="202"/>
      <c r="Q176" s="202"/>
      <c r="R176" s="202"/>
      <c r="S176" s="202"/>
      <c r="T176" s="203"/>
      <c r="AT176" s="198" t="s">
        <v>152</v>
      </c>
      <c r="AU176" s="198" t="s">
        <v>87</v>
      </c>
      <c r="AV176" s="15" t="s">
        <v>85</v>
      </c>
      <c r="AW176" s="15" t="s">
        <v>34</v>
      </c>
      <c r="AX176" s="15" t="s">
        <v>77</v>
      </c>
      <c r="AY176" s="198" t="s">
        <v>131</v>
      </c>
    </row>
    <row r="177" spans="1:65" s="13" customFormat="1">
      <c r="B177" s="167"/>
      <c r="D177" s="162" t="s">
        <v>152</v>
      </c>
      <c r="E177" s="168" t="s">
        <v>1</v>
      </c>
      <c r="F177" s="169" t="s">
        <v>85</v>
      </c>
      <c r="H177" s="170">
        <v>1</v>
      </c>
      <c r="I177" s="171"/>
      <c r="L177" s="167"/>
      <c r="M177" s="172"/>
      <c r="N177" s="173"/>
      <c r="O177" s="173"/>
      <c r="P177" s="173"/>
      <c r="Q177" s="173"/>
      <c r="R177" s="173"/>
      <c r="S177" s="173"/>
      <c r="T177" s="174"/>
      <c r="AT177" s="168" t="s">
        <v>152</v>
      </c>
      <c r="AU177" s="168" t="s">
        <v>87</v>
      </c>
      <c r="AV177" s="13" t="s">
        <v>87</v>
      </c>
      <c r="AW177" s="13" t="s">
        <v>34</v>
      </c>
      <c r="AX177" s="13" t="s">
        <v>77</v>
      </c>
      <c r="AY177" s="168" t="s">
        <v>131</v>
      </c>
    </row>
    <row r="178" spans="1:65" s="15" customFormat="1">
      <c r="B178" s="197"/>
      <c r="D178" s="162" t="s">
        <v>152</v>
      </c>
      <c r="E178" s="198" t="s">
        <v>1</v>
      </c>
      <c r="F178" s="199" t="s">
        <v>663</v>
      </c>
      <c r="H178" s="198" t="s">
        <v>1</v>
      </c>
      <c r="I178" s="200"/>
      <c r="L178" s="197"/>
      <c r="M178" s="201"/>
      <c r="N178" s="202"/>
      <c r="O178" s="202"/>
      <c r="P178" s="202"/>
      <c r="Q178" s="202"/>
      <c r="R178" s="202"/>
      <c r="S178" s="202"/>
      <c r="T178" s="203"/>
      <c r="AT178" s="198" t="s">
        <v>152</v>
      </c>
      <c r="AU178" s="198" t="s">
        <v>87</v>
      </c>
      <c r="AV178" s="15" t="s">
        <v>85</v>
      </c>
      <c r="AW178" s="15" t="s">
        <v>34</v>
      </c>
      <c r="AX178" s="15" t="s">
        <v>77</v>
      </c>
      <c r="AY178" s="198" t="s">
        <v>131</v>
      </c>
    </row>
    <row r="179" spans="1:65" s="13" customFormat="1">
      <c r="B179" s="167"/>
      <c r="D179" s="162" t="s">
        <v>152</v>
      </c>
      <c r="E179" s="168" t="s">
        <v>1</v>
      </c>
      <c r="F179" s="169" t="s">
        <v>85</v>
      </c>
      <c r="H179" s="170">
        <v>1</v>
      </c>
      <c r="I179" s="171"/>
      <c r="L179" s="167"/>
      <c r="M179" s="172"/>
      <c r="N179" s="173"/>
      <c r="O179" s="173"/>
      <c r="P179" s="173"/>
      <c r="Q179" s="173"/>
      <c r="R179" s="173"/>
      <c r="S179" s="173"/>
      <c r="T179" s="174"/>
      <c r="AT179" s="168" t="s">
        <v>152</v>
      </c>
      <c r="AU179" s="168" t="s">
        <v>87</v>
      </c>
      <c r="AV179" s="13" t="s">
        <v>87</v>
      </c>
      <c r="AW179" s="13" t="s">
        <v>34</v>
      </c>
      <c r="AX179" s="13" t="s">
        <v>77</v>
      </c>
      <c r="AY179" s="168" t="s">
        <v>131</v>
      </c>
    </row>
    <row r="180" spans="1:65" s="15" customFormat="1">
      <c r="B180" s="197"/>
      <c r="D180" s="162" t="s">
        <v>152</v>
      </c>
      <c r="E180" s="198" t="s">
        <v>1</v>
      </c>
      <c r="F180" s="199" t="s">
        <v>664</v>
      </c>
      <c r="H180" s="198" t="s">
        <v>1</v>
      </c>
      <c r="I180" s="200"/>
      <c r="L180" s="197"/>
      <c r="M180" s="201"/>
      <c r="N180" s="202"/>
      <c r="O180" s="202"/>
      <c r="P180" s="202"/>
      <c r="Q180" s="202"/>
      <c r="R180" s="202"/>
      <c r="S180" s="202"/>
      <c r="T180" s="203"/>
      <c r="AT180" s="198" t="s">
        <v>152</v>
      </c>
      <c r="AU180" s="198" t="s">
        <v>87</v>
      </c>
      <c r="AV180" s="15" t="s">
        <v>85</v>
      </c>
      <c r="AW180" s="15" t="s">
        <v>34</v>
      </c>
      <c r="AX180" s="15" t="s">
        <v>77</v>
      </c>
      <c r="AY180" s="198" t="s">
        <v>131</v>
      </c>
    </row>
    <row r="181" spans="1:65" s="13" customFormat="1">
      <c r="B181" s="167"/>
      <c r="D181" s="162" t="s">
        <v>152</v>
      </c>
      <c r="E181" s="168" t="s">
        <v>1</v>
      </c>
      <c r="F181" s="169" t="s">
        <v>85</v>
      </c>
      <c r="H181" s="170">
        <v>1</v>
      </c>
      <c r="I181" s="171"/>
      <c r="L181" s="167"/>
      <c r="M181" s="172"/>
      <c r="N181" s="173"/>
      <c r="O181" s="173"/>
      <c r="P181" s="173"/>
      <c r="Q181" s="173"/>
      <c r="R181" s="173"/>
      <c r="S181" s="173"/>
      <c r="T181" s="174"/>
      <c r="AT181" s="168" t="s">
        <v>152</v>
      </c>
      <c r="AU181" s="168" t="s">
        <v>87</v>
      </c>
      <c r="AV181" s="13" t="s">
        <v>87</v>
      </c>
      <c r="AW181" s="13" t="s">
        <v>34</v>
      </c>
      <c r="AX181" s="13" t="s">
        <v>77</v>
      </c>
      <c r="AY181" s="168" t="s">
        <v>131</v>
      </c>
    </row>
    <row r="182" spans="1:65" s="15" customFormat="1">
      <c r="B182" s="197"/>
      <c r="D182" s="162" t="s">
        <v>152</v>
      </c>
      <c r="E182" s="198" t="s">
        <v>1</v>
      </c>
      <c r="F182" s="199" t="s">
        <v>665</v>
      </c>
      <c r="H182" s="198" t="s">
        <v>1</v>
      </c>
      <c r="I182" s="200"/>
      <c r="L182" s="197"/>
      <c r="M182" s="201"/>
      <c r="N182" s="202"/>
      <c r="O182" s="202"/>
      <c r="P182" s="202"/>
      <c r="Q182" s="202"/>
      <c r="R182" s="202"/>
      <c r="S182" s="202"/>
      <c r="T182" s="203"/>
      <c r="AT182" s="198" t="s">
        <v>152</v>
      </c>
      <c r="AU182" s="198" t="s">
        <v>87</v>
      </c>
      <c r="AV182" s="15" t="s">
        <v>85</v>
      </c>
      <c r="AW182" s="15" t="s">
        <v>34</v>
      </c>
      <c r="AX182" s="15" t="s">
        <v>77</v>
      </c>
      <c r="AY182" s="198" t="s">
        <v>131</v>
      </c>
    </row>
    <row r="183" spans="1:65" s="13" customFormat="1">
      <c r="B183" s="167"/>
      <c r="D183" s="162" t="s">
        <v>152</v>
      </c>
      <c r="E183" s="168" t="s">
        <v>1</v>
      </c>
      <c r="F183" s="169" t="s">
        <v>85</v>
      </c>
      <c r="H183" s="170">
        <v>1</v>
      </c>
      <c r="I183" s="171"/>
      <c r="L183" s="167"/>
      <c r="M183" s="172"/>
      <c r="N183" s="173"/>
      <c r="O183" s="173"/>
      <c r="P183" s="173"/>
      <c r="Q183" s="173"/>
      <c r="R183" s="173"/>
      <c r="S183" s="173"/>
      <c r="T183" s="174"/>
      <c r="AT183" s="168" t="s">
        <v>152</v>
      </c>
      <c r="AU183" s="168" t="s">
        <v>87</v>
      </c>
      <c r="AV183" s="13" t="s">
        <v>87</v>
      </c>
      <c r="AW183" s="13" t="s">
        <v>34</v>
      </c>
      <c r="AX183" s="13" t="s">
        <v>77</v>
      </c>
      <c r="AY183" s="168" t="s">
        <v>131</v>
      </c>
    </row>
    <row r="184" spans="1:65" s="15" customFormat="1">
      <c r="B184" s="197"/>
      <c r="D184" s="162" t="s">
        <v>152</v>
      </c>
      <c r="E184" s="198" t="s">
        <v>1</v>
      </c>
      <c r="F184" s="199" t="s">
        <v>666</v>
      </c>
      <c r="H184" s="198" t="s">
        <v>1</v>
      </c>
      <c r="I184" s="200"/>
      <c r="L184" s="197"/>
      <c r="M184" s="201"/>
      <c r="N184" s="202"/>
      <c r="O184" s="202"/>
      <c r="P184" s="202"/>
      <c r="Q184" s="202"/>
      <c r="R184" s="202"/>
      <c r="S184" s="202"/>
      <c r="T184" s="203"/>
      <c r="AT184" s="198" t="s">
        <v>152</v>
      </c>
      <c r="AU184" s="198" t="s">
        <v>87</v>
      </c>
      <c r="AV184" s="15" t="s">
        <v>85</v>
      </c>
      <c r="AW184" s="15" t="s">
        <v>34</v>
      </c>
      <c r="AX184" s="15" t="s">
        <v>77</v>
      </c>
      <c r="AY184" s="198" t="s">
        <v>131</v>
      </c>
    </row>
    <row r="185" spans="1:65" s="13" customFormat="1">
      <c r="B185" s="167"/>
      <c r="D185" s="162" t="s">
        <v>152</v>
      </c>
      <c r="E185" s="168" t="s">
        <v>1</v>
      </c>
      <c r="F185" s="169" t="s">
        <v>85</v>
      </c>
      <c r="H185" s="170">
        <v>1</v>
      </c>
      <c r="I185" s="171"/>
      <c r="L185" s="167"/>
      <c r="M185" s="172"/>
      <c r="N185" s="173"/>
      <c r="O185" s="173"/>
      <c r="P185" s="173"/>
      <c r="Q185" s="173"/>
      <c r="R185" s="173"/>
      <c r="S185" s="173"/>
      <c r="T185" s="174"/>
      <c r="AT185" s="168" t="s">
        <v>152</v>
      </c>
      <c r="AU185" s="168" t="s">
        <v>87</v>
      </c>
      <c r="AV185" s="13" t="s">
        <v>87</v>
      </c>
      <c r="AW185" s="13" t="s">
        <v>34</v>
      </c>
      <c r="AX185" s="13" t="s">
        <v>77</v>
      </c>
      <c r="AY185" s="168" t="s">
        <v>131</v>
      </c>
    </row>
    <row r="186" spans="1:65" s="15" customFormat="1">
      <c r="B186" s="197"/>
      <c r="D186" s="162" t="s">
        <v>152</v>
      </c>
      <c r="E186" s="198" t="s">
        <v>1</v>
      </c>
      <c r="F186" s="199" t="s">
        <v>667</v>
      </c>
      <c r="H186" s="198" t="s">
        <v>1</v>
      </c>
      <c r="I186" s="200"/>
      <c r="L186" s="197"/>
      <c r="M186" s="201"/>
      <c r="N186" s="202"/>
      <c r="O186" s="202"/>
      <c r="P186" s="202"/>
      <c r="Q186" s="202"/>
      <c r="R186" s="202"/>
      <c r="S186" s="202"/>
      <c r="T186" s="203"/>
      <c r="AT186" s="198" t="s">
        <v>152</v>
      </c>
      <c r="AU186" s="198" t="s">
        <v>87</v>
      </c>
      <c r="AV186" s="15" t="s">
        <v>85</v>
      </c>
      <c r="AW186" s="15" t="s">
        <v>34</v>
      </c>
      <c r="AX186" s="15" t="s">
        <v>77</v>
      </c>
      <c r="AY186" s="198" t="s">
        <v>131</v>
      </c>
    </row>
    <row r="187" spans="1:65" s="13" customFormat="1">
      <c r="B187" s="167"/>
      <c r="D187" s="162" t="s">
        <v>152</v>
      </c>
      <c r="E187" s="168" t="s">
        <v>1</v>
      </c>
      <c r="F187" s="169" t="s">
        <v>85</v>
      </c>
      <c r="H187" s="170">
        <v>1</v>
      </c>
      <c r="I187" s="171"/>
      <c r="L187" s="167"/>
      <c r="M187" s="172"/>
      <c r="N187" s="173"/>
      <c r="O187" s="173"/>
      <c r="P187" s="173"/>
      <c r="Q187" s="173"/>
      <c r="R187" s="173"/>
      <c r="S187" s="173"/>
      <c r="T187" s="174"/>
      <c r="AT187" s="168" t="s">
        <v>152</v>
      </c>
      <c r="AU187" s="168" t="s">
        <v>87</v>
      </c>
      <c r="AV187" s="13" t="s">
        <v>87</v>
      </c>
      <c r="AW187" s="13" t="s">
        <v>34</v>
      </c>
      <c r="AX187" s="13" t="s">
        <v>77</v>
      </c>
      <c r="AY187" s="168" t="s">
        <v>131</v>
      </c>
    </row>
    <row r="188" spans="1:65" s="15" customFormat="1">
      <c r="B188" s="197"/>
      <c r="D188" s="162" t="s">
        <v>152</v>
      </c>
      <c r="E188" s="198" t="s">
        <v>1</v>
      </c>
      <c r="F188" s="199" t="s">
        <v>668</v>
      </c>
      <c r="H188" s="198" t="s">
        <v>1</v>
      </c>
      <c r="I188" s="200"/>
      <c r="L188" s="197"/>
      <c r="M188" s="201"/>
      <c r="N188" s="202"/>
      <c r="O188" s="202"/>
      <c r="P188" s="202"/>
      <c r="Q188" s="202"/>
      <c r="R188" s="202"/>
      <c r="S188" s="202"/>
      <c r="T188" s="203"/>
      <c r="AT188" s="198" t="s">
        <v>152</v>
      </c>
      <c r="AU188" s="198" t="s">
        <v>87</v>
      </c>
      <c r="AV188" s="15" t="s">
        <v>85</v>
      </c>
      <c r="AW188" s="15" t="s">
        <v>34</v>
      </c>
      <c r="AX188" s="15" t="s">
        <v>77</v>
      </c>
      <c r="AY188" s="198" t="s">
        <v>131</v>
      </c>
    </row>
    <row r="189" spans="1:65" s="13" customFormat="1">
      <c r="B189" s="167"/>
      <c r="D189" s="162" t="s">
        <v>152</v>
      </c>
      <c r="E189" s="168" t="s">
        <v>1</v>
      </c>
      <c r="F189" s="169" t="s">
        <v>85</v>
      </c>
      <c r="H189" s="170">
        <v>1</v>
      </c>
      <c r="I189" s="171"/>
      <c r="L189" s="167"/>
      <c r="M189" s="172"/>
      <c r="N189" s="173"/>
      <c r="O189" s="173"/>
      <c r="P189" s="173"/>
      <c r="Q189" s="173"/>
      <c r="R189" s="173"/>
      <c r="S189" s="173"/>
      <c r="T189" s="174"/>
      <c r="AT189" s="168" t="s">
        <v>152</v>
      </c>
      <c r="AU189" s="168" t="s">
        <v>87</v>
      </c>
      <c r="AV189" s="13" t="s">
        <v>87</v>
      </c>
      <c r="AW189" s="13" t="s">
        <v>34</v>
      </c>
      <c r="AX189" s="13" t="s">
        <v>77</v>
      </c>
      <c r="AY189" s="168" t="s">
        <v>131</v>
      </c>
    </row>
    <row r="190" spans="1:65" s="15" customFormat="1">
      <c r="B190" s="197"/>
      <c r="D190" s="162" t="s">
        <v>152</v>
      </c>
      <c r="E190" s="198" t="s">
        <v>1</v>
      </c>
      <c r="F190" s="199" t="s">
        <v>669</v>
      </c>
      <c r="H190" s="198" t="s">
        <v>1</v>
      </c>
      <c r="I190" s="200"/>
      <c r="L190" s="197"/>
      <c r="M190" s="201"/>
      <c r="N190" s="202"/>
      <c r="O190" s="202"/>
      <c r="P190" s="202"/>
      <c r="Q190" s="202"/>
      <c r="R190" s="202"/>
      <c r="S190" s="202"/>
      <c r="T190" s="203"/>
      <c r="AT190" s="198" t="s">
        <v>152</v>
      </c>
      <c r="AU190" s="198" t="s">
        <v>87</v>
      </c>
      <c r="AV190" s="15" t="s">
        <v>85</v>
      </c>
      <c r="AW190" s="15" t="s">
        <v>34</v>
      </c>
      <c r="AX190" s="15" t="s">
        <v>77</v>
      </c>
      <c r="AY190" s="198" t="s">
        <v>131</v>
      </c>
    </row>
    <row r="191" spans="1:65" s="14" customFormat="1">
      <c r="B191" s="175"/>
      <c r="D191" s="162" t="s">
        <v>152</v>
      </c>
      <c r="E191" s="176" t="s">
        <v>1</v>
      </c>
      <c r="F191" s="177" t="s">
        <v>179</v>
      </c>
      <c r="H191" s="178">
        <v>8</v>
      </c>
      <c r="I191" s="179"/>
      <c r="L191" s="175"/>
      <c r="M191" s="180"/>
      <c r="N191" s="181"/>
      <c r="O191" s="181"/>
      <c r="P191" s="181"/>
      <c r="Q191" s="181"/>
      <c r="R191" s="181"/>
      <c r="S191" s="181"/>
      <c r="T191" s="182"/>
      <c r="AT191" s="176" t="s">
        <v>152</v>
      </c>
      <c r="AU191" s="176" t="s">
        <v>87</v>
      </c>
      <c r="AV191" s="14" t="s">
        <v>139</v>
      </c>
      <c r="AW191" s="14" t="s">
        <v>34</v>
      </c>
      <c r="AX191" s="14" t="s">
        <v>85</v>
      </c>
      <c r="AY191" s="176" t="s">
        <v>131</v>
      </c>
    </row>
    <row r="192" spans="1:65" s="2" customFormat="1" ht="16.5" customHeight="1">
      <c r="A192" s="32"/>
      <c r="B192" s="148"/>
      <c r="C192" s="149" t="s">
        <v>220</v>
      </c>
      <c r="D192" s="149" t="s">
        <v>134</v>
      </c>
      <c r="E192" s="150" t="s">
        <v>670</v>
      </c>
      <c r="F192" s="151" t="s">
        <v>671</v>
      </c>
      <c r="G192" s="152" t="s">
        <v>137</v>
      </c>
      <c r="H192" s="153">
        <v>8</v>
      </c>
      <c r="I192" s="154"/>
      <c r="J192" s="155">
        <f>ROUND(I192*H192,2)</f>
        <v>0</v>
      </c>
      <c r="K192" s="151" t="s">
        <v>138</v>
      </c>
      <c r="L192" s="33"/>
      <c r="M192" s="156" t="s">
        <v>1</v>
      </c>
      <c r="N192" s="157" t="s">
        <v>42</v>
      </c>
      <c r="O192" s="58"/>
      <c r="P192" s="158">
        <f>O192*H192</f>
        <v>0</v>
      </c>
      <c r="Q192" s="158">
        <v>0</v>
      </c>
      <c r="R192" s="158">
        <f>Q192*H192</f>
        <v>0</v>
      </c>
      <c r="S192" s="158">
        <v>0</v>
      </c>
      <c r="T192" s="159">
        <f>S192*H192</f>
        <v>0</v>
      </c>
      <c r="U192" s="32"/>
      <c r="V192" s="32"/>
      <c r="W192" s="32"/>
      <c r="X192" s="32"/>
      <c r="Y192" s="32"/>
      <c r="Z192" s="32"/>
      <c r="AA192" s="32"/>
      <c r="AB192" s="32"/>
      <c r="AC192" s="32"/>
      <c r="AD192" s="32"/>
      <c r="AE192" s="32"/>
      <c r="AR192" s="160" t="s">
        <v>139</v>
      </c>
      <c r="AT192" s="160" t="s">
        <v>134</v>
      </c>
      <c r="AU192" s="160" t="s">
        <v>87</v>
      </c>
      <c r="AY192" s="17" t="s">
        <v>131</v>
      </c>
      <c r="BE192" s="161">
        <f>IF(N192="základní",J192,0)</f>
        <v>0</v>
      </c>
      <c r="BF192" s="161">
        <f>IF(N192="snížená",J192,0)</f>
        <v>0</v>
      </c>
      <c r="BG192" s="161">
        <f>IF(N192="zákl. přenesená",J192,0)</f>
        <v>0</v>
      </c>
      <c r="BH192" s="161">
        <f>IF(N192="sníž. přenesená",J192,0)</f>
        <v>0</v>
      </c>
      <c r="BI192" s="161">
        <f>IF(N192="nulová",J192,0)</f>
        <v>0</v>
      </c>
      <c r="BJ192" s="17" t="s">
        <v>85</v>
      </c>
      <c r="BK192" s="161">
        <f>ROUND(I192*H192,2)</f>
        <v>0</v>
      </c>
      <c r="BL192" s="17" t="s">
        <v>139</v>
      </c>
      <c r="BM192" s="160" t="s">
        <v>672</v>
      </c>
    </row>
    <row r="193" spans="1:65" s="2" customFormat="1" ht="38.4">
      <c r="A193" s="32"/>
      <c r="B193" s="33"/>
      <c r="C193" s="32"/>
      <c r="D193" s="162" t="s">
        <v>141</v>
      </c>
      <c r="E193" s="32"/>
      <c r="F193" s="163" t="s">
        <v>673</v>
      </c>
      <c r="G193" s="32"/>
      <c r="H193" s="32"/>
      <c r="I193" s="164"/>
      <c r="J193" s="32"/>
      <c r="K193" s="32"/>
      <c r="L193" s="33"/>
      <c r="M193" s="165"/>
      <c r="N193" s="166"/>
      <c r="O193" s="58"/>
      <c r="P193" s="58"/>
      <c r="Q193" s="58"/>
      <c r="R193" s="58"/>
      <c r="S193" s="58"/>
      <c r="T193" s="59"/>
      <c r="U193" s="32"/>
      <c r="V193" s="32"/>
      <c r="W193" s="32"/>
      <c r="X193" s="32"/>
      <c r="Y193" s="32"/>
      <c r="Z193" s="32"/>
      <c r="AA193" s="32"/>
      <c r="AB193" s="32"/>
      <c r="AC193" s="32"/>
      <c r="AD193" s="32"/>
      <c r="AE193" s="32"/>
      <c r="AT193" s="17" t="s">
        <v>141</v>
      </c>
      <c r="AU193" s="17" t="s">
        <v>87</v>
      </c>
    </row>
    <row r="194" spans="1:65" s="2" customFormat="1" ht="16.5" customHeight="1">
      <c r="A194" s="32"/>
      <c r="B194" s="148"/>
      <c r="C194" s="149" t="s">
        <v>225</v>
      </c>
      <c r="D194" s="149" t="s">
        <v>134</v>
      </c>
      <c r="E194" s="150" t="s">
        <v>674</v>
      </c>
      <c r="F194" s="151" t="s">
        <v>675</v>
      </c>
      <c r="G194" s="152" t="s">
        <v>137</v>
      </c>
      <c r="H194" s="153">
        <v>7</v>
      </c>
      <c r="I194" s="154"/>
      <c r="J194" s="155">
        <f>ROUND(I194*H194,2)</f>
        <v>0</v>
      </c>
      <c r="K194" s="151" t="s">
        <v>138</v>
      </c>
      <c r="L194" s="33"/>
      <c r="M194" s="156" t="s">
        <v>1</v>
      </c>
      <c r="N194" s="157" t="s">
        <v>42</v>
      </c>
      <c r="O194" s="58"/>
      <c r="P194" s="158">
        <f>O194*H194</f>
        <v>0</v>
      </c>
      <c r="Q194" s="158">
        <v>0</v>
      </c>
      <c r="R194" s="158">
        <f>Q194*H194</f>
        <v>0</v>
      </c>
      <c r="S194" s="158">
        <v>0</v>
      </c>
      <c r="T194" s="159">
        <f>S194*H194</f>
        <v>0</v>
      </c>
      <c r="U194" s="32"/>
      <c r="V194" s="32"/>
      <c r="W194" s="32"/>
      <c r="X194" s="32"/>
      <c r="Y194" s="32"/>
      <c r="Z194" s="32"/>
      <c r="AA194" s="32"/>
      <c r="AB194" s="32"/>
      <c r="AC194" s="32"/>
      <c r="AD194" s="32"/>
      <c r="AE194" s="32"/>
      <c r="AR194" s="160" t="s">
        <v>139</v>
      </c>
      <c r="AT194" s="160" t="s">
        <v>134</v>
      </c>
      <c r="AU194" s="160" t="s">
        <v>87</v>
      </c>
      <c r="AY194" s="17" t="s">
        <v>131</v>
      </c>
      <c r="BE194" s="161">
        <f>IF(N194="základní",J194,0)</f>
        <v>0</v>
      </c>
      <c r="BF194" s="161">
        <f>IF(N194="snížená",J194,0)</f>
        <v>0</v>
      </c>
      <c r="BG194" s="161">
        <f>IF(N194="zákl. přenesená",J194,0)</f>
        <v>0</v>
      </c>
      <c r="BH194" s="161">
        <f>IF(N194="sníž. přenesená",J194,0)</f>
        <v>0</v>
      </c>
      <c r="BI194" s="161">
        <f>IF(N194="nulová",J194,0)</f>
        <v>0</v>
      </c>
      <c r="BJ194" s="17" t="s">
        <v>85</v>
      </c>
      <c r="BK194" s="161">
        <f>ROUND(I194*H194,2)</f>
        <v>0</v>
      </c>
      <c r="BL194" s="17" t="s">
        <v>139</v>
      </c>
      <c r="BM194" s="160" t="s">
        <v>676</v>
      </c>
    </row>
    <row r="195" spans="1:65" s="2" customFormat="1" ht="19.2">
      <c r="A195" s="32"/>
      <c r="B195" s="33"/>
      <c r="C195" s="32"/>
      <c r="D195" s="162" t="s">
        <v>141</v>
      </c>
      <c r="E195" s="32"/>
      <c r="F195" s="163" t="s">
        <v>677</v>
      </c>
      <c r="G195" s="32"/>
      <c r="H195" s="32"/>
      <c r="I195" s="164"/>
      <c r="J195" s="32"/>
      <c r="K195" s="32"/>
      <c r="L195" s="33"/>
      <c r="M195" s="165"/>
      <c r="N195" s="166"/>
      <c r="O195" s="58"/>
      <c r="P195" s="58"/>
      <c r="Q195" s="58"/>
      <c r="R195" s="58"/>
      <c r="S195" s="58"/>
      <c r="T195" s="59"/>
      <c r="U195" s="32"/>
      <c r="V195" s="32"/>
      <c r="W195" s="32"/>
      <c r="X195" s="32"/>
      <c r="Y195" s="32"/>
      <c r="Z195" s="32"/>
      <c r="AA195" s="32"/>
      <c r="AB195" s="32"/>
      <c r="AC195" s="32"/>
      <c r="AD195" s="32"/>
      <c r="AE195" s="32"/>
      <c r="AT195" s="17" t="s">
        <v>141</v>
      </c>
      <c r="AU195" s="17" t="s">
        <v>87</v>
      </c>
    </row>
    <row r="196" spans="1:65" s="2" customFormat="1" ht="21.75" customHeight="1">
      <c r="A196" s="32"/>
      <c r="B196" s="148"/>
      <c r="C196" s="184" t="s">
        <v>232</v>
      </c>
      <c r="D196" s="184" t="s">
        <v>427</v>
      </c>
      <c r="E196" s="185" t="s">
        <v>678</v>
      </c>
      <c r="F196" s="186" t="s">
        <v>679</v>
      </c>
      <c r="G196" s="187" t="s">
        <v>137</v>
      </c>
      <c r="H196" s="188">
        <v>8</v>
      </c>
      <c r="I196" s="189"/>
      <c r="J196" s="190">
        <f>ROUND(I196*H196,2)</f>
        <v>0</v>
      </c>
      <c r="K196" s="186" t="s">
        <v>138</v>
      </c>
      <c r="L196" s="191"/>
      <c r="M196" s="192" t="s">
        <v>1</v>
      </c>
      <c r="N196" s="193" t="s">
        <v>42</v>
      </c>
      <c r="O196" s="58"/>
      <c r="P196" s="158">
        <f>O196*H196</f>
        <v>0</v>
      </c>
      <c r="Q196" s="158">
        <v>0</v>
      </c>
      <c r="R196" s="158">
        <f>Q196*H196</f>
        <v>0</v>
      </c>
      <c r="S196" s="158">
        <v>0</v>
      </c>
      <c r="T196" s="159">
        <f>S196*H196</f>
        <v>0</v>
      </c>
      <c r="U196" s="32"/>
      <c r="V196" s="32"/>
      <c r="W196" s="32"/>
      <c r="X196" s="32"/>
      <c r="Y196" s="32"/>
      <c r="Z196" s="32"/>
      <c r="AA196" s="32"/>
      <c r="AB196" s="32"/>
      <c r="AC196" s="32"/>
      <c r="AD196" s="32"/>
      <c r="AE196" s="32"/>
      <c r="AR196" s="160" t="s">
        <v>430</v>
      </c>
      <c r="AT196" s="160" t="s">
        <v>427</v>
      </c>
      <c r="AU196" s="160" t="s">
        <v>87</v>
      </c>
      <c r="AY196" s="17" t="s">
        <v>131</v>
      </c>
      <c r="BE196" s="161">
        <f>IF(N196="základní",J196,0)</f>
        <v>0</v>
      </c>
      <c r="BF196" s="161">
        <f>IF(N196="snížená",J196,0)</f>
        <v>0</v>
      </c>
      <c r="BG196" s="161">
        <f>IF(N196="zákl. přenesená",J196,0)</f>
        <v>0</v>
      </c>
      <c r="BH196" s="161">
        <f>IF(N196="sníž. přenesená",J196,0)</f>
        <v>0</v>
      </c>
      <c r="BI196" s="161">
        <f>IF(N196="nulová",J196,0)</f>
        <v>0</v>
      </c>
      <c r="BJ196" s="17" t="s">
        <v>85</v>
      </c>
      <c r="BK196" s="161">
        <f>ROUND(I196*H196,2)</f>
        <v>0</v>
      </c>
      <c r="BL196" s="17" t="s">
        <v>430</v>
      </c>
      <c r="BM196" s="160" t="s">
        <v>680</v>
      </c>
    </row>
    <row r="197" spans="1:65" s="2" customFormat="1">
      <c r="A197" s="32"/>
      <c r="B197" s="33"/>
      <c r="C197" s="32"/>
      <c r="D197" s="162" t="s">
        <v>141</v>
      </c>
      <c r="E197" s="32"/>
      <c r="F197" s="163" t="s">
        <v>679</v>
      </c>
      <c r="G197" s="32"/>
      <c r="H197" s="32"/>
      <c r="I197" s="164"/>
      <c r="J197" s="32"/>
      <c r="K197" s="32"/>
      <c r="L197" s="33"/>
      <c r="M197" s="165"/>
      <c r="N197" s="166"/>
      <c r="O197" s="58"/>
      <c r="P197" s="58"/>
      <c r="Q197" s="58"/>
      <c r="R197" s="58"/>
      <c r="S197" s="58"/>
      <c r="T197" s="59"/>
      <c r="U197" s="32"/>
      <c r="V197" s="32"/>
      <c r="W197" s="32"/>
      <c r="X197" s="32"/>
      <c r="Y197" s="32"/>
      <c r="Z197" s="32"/>
      <c r="AA197" s="32"/>
      <c r="AB197" s="32"/>
      <c r="AC197" s="32"/>
      <c r="AD197" s="32"/>
      <c r="AE197" s="32"/>
      <c r="AT197" s="17" t="s">
        <v>141</v>
      </c>
      <c r="AU197" s="17" t="s">
        <v>87</v>
      </c>
    </row>
    <row r="198" spans="1:65" s="2" customFormat="1" ht="16.5" customHeight="1">
      <c r="A198" s="32"/>
      <c r="B198" s="148"/>
      <c r="C198" s="149" t="s">
        <v>238</v>
      </c>
      <c r="D198" s="149" t="s">
        <v>134</v>
      </c>
      <c r="E198" s="150" t="s">
        <v>681</v>
      </c>
      <c r="F198" s="151" t="s">
        <v>682</v>
      </c>
      <c r="G198" s="152" t="s">
        <v>137</v>
      </c>
      <c r="H198" s="153">
        <v>5</v>
      </c>
      <c r="I198" s="154"/>
      <c r="J198" s="155">
        <f>ROUND(I198*H198,2)</f>
        <v>0</v>
      </c>
      <c r="K198" s="151" t="s">
        <v>138</v>
      </c>
      <c r="L198" s="33"/>
      <c r="M198" s="156" t="s">
        <v>1</v>
      </c>
      <c r="N198" s="157" t="s">
        <v>42</v>
      </c>
      <c r="O198" s="58"/>
      <c r="P198" s="158">
        <f>O198*H198</f>
        <v>0</v>
      </c>
      <c r="Q198" s="158">
        <v>0</v>
      </c>
      <c r="R198" s="158">
        <f>Q198*H198</f>
        <v>0</v>
      </c>
      <c r="S198" s="158">
        <v>0</v>
      </c>
      <c r="T198" s="159">
        <f>S198*H198</f>
        <v>0</v>
      </c>
      <c r="U198" s="32"/>
      <c r="V198" s="32"/>
      <c r="W198" s="32"/>
      <c r="X198" s="32"/>
      <c r="Y198" s="32"/>
      <c r="Z198" s="32"/>
      <c r="AA198" s="32"/>
      <c r="AB198" s="32"/>
      <c r="AC198" s="32"/>
      <c r="AD198" s="32"/>
      <c r="AE198" s="32"/>
      <c r="AR198" s="160" t="s">
        <v>139</v>
      </c>
      <c r="AT198" s="160" t="s">
        <v>134</v>
      </c>
      <c r="AU198" s="160" t="s">
        <v>87</v>
      </c>
      <c r="AY198" s="17" t="s">
        <v>131</v>
      </c>
      <c r="BE198" s="161">
        <f>IF(N198="základní",J198,0)</f>
        <v>0</v>
      </c>
      <c r="BF198" s="161">
        <f>IF(N198="snížená",J198,0)</f>
        <v>0</v>
      </c>
      <c r="BG198" s="161">
        <f>IF(N198="zákl. přenesená",J198,0)</f>
        <v>0</v>
      </c>
      <c r="BH198" s="161">
        <f>IF(N198="sníž. přenesená",J198,0)</f>
        <v>0</v>
      </c>
      <c r="BI198" s="161">
        <f>IF(N198="nulová",J198,0)</f>
        <v>0</v>
      </c>
      <c r="BJ198" s="17" t="s">
        <v>85</v>
      </c>
      <c r="BK198" s="161">
        <f>ROUND(I198*H198,2)</f>
        <v>0</v>
      </c>
      <c r="BL198" s="17" t="s">
        <v>139</v>
      </c>
      <c r="BM198" s="160" t="s">
        <v>683</v>
      </c>
    </row>
    <row r="199" spans="1:65" s="2" customFormat="1" ht="19.2">
      <c r="A199" s="32"/>
      <c r="B199" s="33"/>
      <c r="C199" s="32"/>
      <c r="D199" s="162" t="s">
        <v>141</v>
      </c>
      <c r="E199" s="32"/>
      <c r="F199" s="163" t="s">
        <v>684</v>
      </c>
      <c r="G199" s="32"/>
      <c r="H199" s="32"/>
      <c r="I199" s="164"/>
      <c r="J199" s="32"/>
      <c r="K199" s="32"/>
      <c r="L199" s="33"/>
      <c r="M199" s="165"/>
      <c r="N199" s="166"/>
      <c r="O199" s="58"/>
      <c r="P199" s="58"/>
      <c r="Q199" s="58"/>
      <c r="R199" s="58"/>
      <c r="S199" s="58"/>
      <c r="T199" s="59"/>
      <c r="U199" s="32"/>
      <c r="V199" s="32"/>
      <c r="W199" s="32"/>
      <c r="X199" s="32"/>
      <c r="Y199" s="32"/>
      <c r="Z199" s="32"/>
      <c r="AA199" s="32"/>
      <c r="AB199" s="32"/>
      <c r="AC199" s="32"/>
      <c r="AD199" s="32"/>
      <c r="AE199" s="32"/>
      <c r="AT199" s="17" t="s">
        <v>141</v>
      </c>
      <c r="AU199" s="17" t="s">
        <v>87</v>
      </c>
    </row>
    <row r="200" spans="1:65" s="2" customFormat="1" ht="16.5" customHeight="1">
      <c r="A200" s="32"/>
      <c r="B200" s="148"/>
      <c r="C200" s="149" t="s">
        <v>244</v>
      </c>
      <c r="D200" s="149" t="s">
        <v>134</v>
      </c>
      <c r="E200" s="150" t="s">
        <v>685</v>
      </c>
      <c r="F200" s="151" t="s">
        <v>686</v>
      </c>
      <c r="G200" s="152" t="s">
        <v>137</v>
      </c>
      <c r="H200" s="153">
        <v>8</v>
      </c>
      <c r="I200" s="154"/>
      <c r="J200" s="155">
        <f>ROUND(I200*H200,2)</f>
        <v>0</v>
      </c>
      <c r="K200" s="151" t="s">
        <v>138</v>
      </c>
      <c r="L200" s="33"/>
      <c r="M200" s="156" t="s">
        <v>1</v>
      </c>
      <c r="N200" s="157" t="s">
        <v>42</v>
      </c>
      <c r="O200" s="58"/>
      <c r="P200" s="158">
        <f>O200*H200</f>
        <v>0</v>
      </c>
      <c r="Q200" s="158">
        <v>0</v>
      </c>
      <c r="R200" s="158">
        <f>Q200*H200</f>
        <v>0</v>
      </c>
      <c r="S200" s="158">
        <v>0</v>
      </c>
      <c r="T200" s="159">
        <f>S200*H200</f>
        <v>0</v>
      </c>
      <c r="U200" s="32"/>
      <c r="V200" s="32"/>
      <c r="W200" s="32"/>
      <c r="X200" s="32"/>
      <c r="Y200" s="32"/>
      <c r="Z200" s="32"/>
      <c r="AA200" s="32"/>
      <c r="AB200" s="32"/>
      <c r="AC200" s="32"/>
      <c r="AD200" s="32"/>
      <c r="AE200" s="32"/>
      <c r="AR200" s="160" t="s">
        <v>139</v>
      </c>
      <c r="AT200" s="160" t="s">
        <v>134</v>
      </c>
      <c r="AU200" s="160" t="s">
        <v>87</v>
      </c>
      <c r="AY200" s="17" t="s">
        <v>131</v>
      </c>
      <c r="BE200" s="161">
        <f>IF(N200="základní",J200,0)</f>
        <v>0</v>
      </c>
      <c r="BF200" s="161">
        <f>IF(N200="snížená",J200,0)</f>
        <v>0</v>
      </c>
      <c r="BG200" s="161">
        <f>IF(N200="zákl. přenesená",J200,0)</f>
        <v>0</v>
      </c>
      <c r="BH200" s="161">
        <f>IF(N200="sníž. přenesená",J200,0)</f>
        <v>0</v>
      </c>
      <c r="BI200" s="161">
        <f>IF(N200="nulová",J200,0)</f>
        <v>0</v>
      </c>
      <c r="BJ200" s="17" t="s">
        <v>85</v>
      </c>
      <c r="BK200" s="161">
        <f>ROUND(I200*H200,2)</f>
        <v>0</v>
      </c>
      <c r="BL200" s="17" t="s">
        <v>139</v>
      </c>
      <c r="BM200" s="160" t="s">
        <v>687</v>
      </c>
    </row>
    <row r="201" spans="1:65" s="2" customFormat="1" ht="19.2">
      <c r="A201" s="32"/>
      <c r="B201" s="33"/>
      <c r="C201" s="32"/>
      <c r="D201" s="162" t="s">
        <v>141</v>
      </c>
      <c r="E201" s="32"/>
      <c r="F201" s="163" t="s">
        <v>688</v>
      </c>
      <c r="G201" s="32"/>
      <c r="H201" s="32"/>
      <c r="I201" s="164"/>
      <c r="J201" s="32"/>
      <c r="K201" s="32"/>
      <c r="L201" s="33"/>
      <c r="M201" s="165"/>
      <c r="N201" s="166"/>
      <c r="O201" s="58"/>
      <c r="P201" s="58"/>
      <c r="Q201" s="58"/>
      <c r="R201" s="58"/>
      <c r="S201" s="58"/>
      <c r="T201" s="59"/>
      <c r="U201" s="32"/>
      <c r="V201" s="32"/>
      <c r="W201" s="32"/>
      <c r="X201" s="32"/>
      <c r="Y201" s="32"/>
      <c r="Z201" s="32"/>
      <c r="AA201" s="32"/>
      <c r="AB201" s="32"/>
      <c r="AC201" s="32"/>
      <c r="AD201" s="32"/>
      <c r="AE201" s="32"/>
      <c r="AT201" s="17" t="s">
        <v>141</v>
      </c>
      <c r="AU201" s="17" t="s">
        <v>87</v>
      </c>
    </row>
    <row r="202" spans="1:65" s="2" customFormat="1" ht="16.5" customHeight="1">
      <c r="A202" s="32"/>
      <c r="B202" s="148"/>
      <c r="C202" s="184" t="s">
        <v>249</v>
      </c>
      <c r="D202" s="184" t="s">
        <v>427</v>
      </c>
      <c r="E202" s="185" t="s">
        <v>689</v>
      </c>
      <c r="F202" s="186" t="s">
        <v>690</v>
      </c>
      <c r="G202" s="187" t="s">
        <v>137</v>
      </c>
      <c r="H202" s="188">
        <v>8</v>
      </c>
      <c r="I202" s="189"/>
      <c r="J202" s="190">
        <f>ROUND(I202*H202,2)</f>
        <v>0</v>
      </c>
      <c r="K202" s="186" t="s">
        <v>138</v>
      </c>
      <c r="L202" s="191"/>
      <c r="M202" s="192" t="s">
        <v>1</v>
      </c>
      <c r="N202" s="193" t="s">
        <v>42</v>
      </c>
      <c r="O202" s="58"/>
      <c r="P202" s="158">
        <f>O202*H202</f>
        <v>0</v>
      </c>
      <c r="Q202" s="158">
        <v>0</v>
      </c>
      <c r="R202" s="158">
        <f>Q202*H202</f>
        <v>0</v>
      </c>
      <c r="S202" s="158">
        <v>0</v>
      </c>
      <c r="T202" s="159">
        <f>S202*H202</f>
        <v>0</v>
      </c>
      <c r="U202" s="32"/>
      <c r="V202" s="32"/>
      <c r="W202" s="32"/>
      <c r="X202" s="32"/>
      <c r="Y202" s="32"/>
      <c r="Z202" s="32"/>
      <c r="AA202" s="32"/>
      <c r="AB202" s="32"/>
      <c r="AC202" s="32"/>
      <c r="AD202" s="32"/>
      <c r="AE202" s="32"/>
      <c r="AR202" s="160" t="s">
        <v>430</v>
      </c>
      <c r="AT202" s="160" t="s">
        <v>427</v>
      </c>
      <c r="AU202" s="160" t="s">
        <v>87</v>
      </c>
      <c r="AY202" s="17" t="s">
        <v>131</v>
      </c>
      <c r="BE202" s="161">
        <f>IF(N202="základní",J202,0)</f>
        <v>0</v>
      </c>
      <c r="BF202" s="161">
        <f>IF(N202="snížená",J202,0)</f>
        <v>0</v>
      </c>
      <c r="BG202" s="161">
        <f>IF(N202="zákl. přenesená",J202,0)</f>
        <v>0</v>
      </c>
      <c r="BH202" s="161">
        <f>IF(N202="sníž. přenesená",J202,0)</f>
        <v>0</v>
      </c>
      <c r="BI202" s="161">
        <f>IF(N202="nulová",J202,0)</f>
        <v>0</v>
      </c>
      <c r="BJ202" s="17" t="s">
        <v>85</v>
      </c>
      <c r="BK202" s="161">
        <f>ROUND(I202*H202,2)</f>
        <v>0</v>
      </c>
      <c r="BL202" s="17" t="s">
        <v>430</v>
      </c>
      <c r="BM202" s="160" t="s">
        <v>691</v>
      </c>
    </row>
    <row r="203" spans="1:65" s="2" customFormat="1">
      <c r="A203" s="32"/>
      <c r="B203" s="33"/>
      <c r="C203" s="32"/>
      <c r="D203" s="162" t="s">
        <v>141</v>
      </c>
      <c r="E203" s="32"/>
      <c r="F203" s="163" t="s">
        <v>690</v>
      </c>
      <c r="G203" s="32"/>
      <c r="H203" s="32"/>
      <c r="I203" s="164"/>
      <c r="J203" s="32"/>
      <c r="K203" s="32"/>
      <c r="L203" s="33"/>
      <c r="M203" s="165"/>
      <c r="N203" s="166"/>
      <c r="O203" s="58"/>
      <c r="P203" s="58"/>
      <c r="Q203" s="58"/>
      <c r="R203" s="58"/>
      <c r="S203" s="58"/>
      <c r="T203" s="59"/>
      <c r="U203" s="32"/>
      <c r="V203" s="32"/>
      <c r="W203" s="32"/>
      <c r="X203" s="32"/>
      <c r="Y203" s="32"/>
      <c r="Z203" s="32"/>
      <c r="AA203" s="32"/>
      <c r="AB203" s="32"/>
      <c r="AC203" s="32"/>
      <c r="AD203" s="32"/>
      <c r="AE203" s="32"/>
      <c r="AT203" s="17" t="s">
        <v>141</v>
      </c>
      <c r="AU203" s="17" t="s">
        <v>87</v>
      </c>
    </row>
    <row r="204" spans="1:65" s="12" customFormat="1" ht="22.8" customHeight="1">
      <c r="B204" s="135"/>
      <c r="D204" s="136" t="s">
        <v>76</v>
      </c>
      <c r="E204" s="146" t="s">
        <v>692</v>
      </c>
      <c r="F204" s="146" t="s">
        <v>693</v>
      </c>
      <c r="I204" s="138"/>
      <c r="J204" s="147">
        <f>BK204</f>
        <v>0</v>
      </c>
      <c r="L204" s="135"/>
      <c r="M204" s="140"/>
      <c r="N204" s="141"/>
      <c r="O204" s="141"/>
      <c r="P204" s="142">
        <f>SUM(P205:P211)</f>
        <v>0</v>
      </c>
      <c r="Q204" s="141"/>
      <c r="R204" s="142">
        <f>SUM(R205:R211)</f>
        <v>0</v>
      </c>
      <c r="S204" s="141"/>
      <c r="T204" s="143">
        <f>SUM(T205:T211)</f>
        <v>0</v>
      </c>
      <c r="AR204" s="136" t="s">
        <v>139</v>
      </c>
      <c r="AT204" s="144" t="s">
        <v>76</v>
      </c>
      <c r="AU204" s="144" t="s">
        <v>85</v>
      </c>
      <c r="AY204" s="136" t="s">
        <v>131</v>
      </c>
      <c r="BK204" s="145">
        <f>SUM(BK205:BK211)</f>
        <v>0</v>
      </c>
    </row>
    <row r="205" spans="1:65" s="2" customFormat="1" ht="21.75" customHeight="1">
      <c r="A205" s="32"/>
      <c r="B205" s="148"/>
      <c r="C205" s="149" t="s">
        <v>7</v>
      </c>
      <c r="D205" s="149" t="s">
        <v>134</v>
      </c>
      <c r="E205" s="150" t="s">
        <v>694</v>
      </c>
      <c r="F205" s="151" t="s">
        <v>695</v>
      </c>
      <c r="G205" s="152" t="s">
        <v>137</v>
      </c>
      <c r="H205" s="153">
        <v>1</v>
      </c>
      <c r="I205" s="154"/>
      <c r="J205" s="155">
        <f>ROUND(I205*H205,2)</f>
        <v>0</v>
      </c>
      <c r="K205" s="151" t="s">
        <v>138</v>
      </c>
      <c r="L205" s="33"/>
      <c r="M205" s="156" t="s">
        <v>1</v>
      </c>
      <c r="N205" s="157" t="s">
        <v>42</v>
      </c>
      <c r="O205" s="58"/>
      <c r="P205" s="158">
        <f>O205*H205</f>
        <v>0</v>
      </c>
      <c r="Q205" s="158">
        <v>0</v>
      </c>
      <c r="R205" s="158">
        <f>Q205*H205</f>
        <v>0</v>
      </c>
      <c r="S205" s="158">
        <v>0</v>
      </c>
      <c r="T205" s="159">
        <f>S205*H205</f>
        <v>0</v>
      </c>
      <c r="U205" s="32"/>
      <c r="V205" s="32"/>
      <c r="W205" s="32"/>
      <c r="X205" s="32"/>
      <c r="Y205" s="32"/>
      <c r="Z205" s="32"/>
      <c r="AA205" s="32"/>
      <c r="AB205" s="32"/>
      <c r="AC205" s="32"/>
      <c r="AD205" s="32"/>
      <c r="AE205" s="32"/>
      <c r="AR205" s="160" t="s">
        <v>139</v>
      </c>
      <c r="AT205" s="160" t="s">
        <v>134</v>
      </c>
      <c r="AU205" s="160" t="s">
        <v>87</v>
      </c>
      <c r="AY205" s="17" t="s">
        <v>131</v>
      </c>
      <c r="BE205" s="161">
        <f>IF(N205="základní",J205,0)</f>
        <v>0</v>
      </c>
      <c r="BF205" s="161">
        <f>IF(N205="snížená",J205,0)</f>
        <v>0</v>
      </c>
      <c r="BG205" s="161">
        <f>IF(N205="zákl. přenesená",J205,0)</f>
        <v>0</v>
      </c>
      <c r="BH205" s="161">
        <f>IF(N205="sníž. přenesená",J205,0)</f>
        <v>0</v>
      </c>
      <c r="BI205" s="161">
        <f>IF(N205="nulová",J205,0)</f>
        <v>0</v>
      </c>
      <c r="BJ205" s="17" t="s">
        <v>85</v>
      </c>
      <c r="BK205" s="161">
        <f>ROUND(I205*H205,2)</f>
        <v>0</v>
      </c>
      <c r="BL205" s="17" t="s">
        <v>139</v>
      </c>
      <c r="BM205" s="160" t="s">
        <v>696</v>
      </c>
    </row>
    <row r="206" spans="1:65" s="2" customFormat="1" ht="19.2">
      <c r="A206" s="32"/>
      <c r="B206" s="33"/>
      <c r="C206" s="32"/>
      <c r="D206" s="162" t="s">
        <v>141</v>
      </c>
      <c r="E206" s="32"/>
      <c r="F206" s="163" t="s">
        <v>697</v>
      </c>
      <c r="G206" s="32"/>
      <c r="H206" s="32"/>
      <c r="I206" s="164"/>
      <c r="J206" s="32"/>
      <c r="K206" s="32"/>
      <c r="L206" s="33"/>
      <c r="M206" s="165"/>
      <c r="N206" s="166"/>
      <c r="O206" s="58"/>
      <c r="P206" s="58"/>
      <c r="Q206" s="58"/>
      <c r="R206" s="58"/>
      <c r="S206" s="58"/>
      <c r="T206" s="59"/>
      <c r="U206" s="32"/>
      <c r="V206" s="32"/>
      <c r="W206" s="32"/>
      <c r="X206" s="32"/>
      <c r="Y206" s="32"/>
      <c r="Z206" s="32"/>
      <c r="AA206" s="32"/>
      <c r="AB206" s="32"/>
      <c r="AC206" s="32"/>
      <c r="AD206" s="32"/>
      <c r="AE206" s="32"/>
      <c r="AT206" s="17" t="s">
        <v>141</v>
      </c>
      <c r="AU206" s="17" t="s">
        <v>87</v>
      </c>
    </row>
    <row r="207" spans="1:65" s="13" customFormat="1">
      <c r="B207" s="167"/>
      <c r="D207" s="162" t="s">
        <v>152</v>
      </c>
      <c r="E207" s="168" t="s">
        <v>1</v>
      </c>
      <c r="F207" s="169" t="s">
        <v>85</v>
      </c>
      <c r="H207" s="170">
        <v>1</v>
      </c>
      <c r="I207" s="171"/>
      <c r="L207" s="167"/>
      <c r="M207" s="172"/>
      <c r="N207" s="173"/>
      <c r="O207" s="173"/>
      <c r="P207" s="173"/>
      <c r="Q207" s="173"/>
      <c r="R207" s="173"/>
      <c r="S207" s="173"/>
      <c r="T207" s="174"/>
      <c r="AT207" s="168" t="s">
        <v>152</v>
      </c>
      <c r="AU207" s="168" t="s">
        <v>87</v>
      </c>
      <c r="AV207" s="13" t="s">
        <v>87</v>
      </c>
      <c r="AW207" s="13" t="s">
        <v>34</v>
      </c>
      <c r="AX207" s="13" t="s">
        <v>77</v>
      </c>
      <c r="AY207" s="168" t="s">
        <v>131</v>
      </c>
    </row>
    <row r="208" spans="1:65" s="15" customFormat="1">
      <c r="B208" s="197"/>
      <c r="D208" s="162" t="s">
        <v>152</v>
      </c>
      <c r="E208" s="198" t="s">
        <v>1</v>
      </c>
      <c r="F208" s="199" t="s">
        <v>698</v>
      </c>
      <c r="H208" s="198" t="s">
        <v>1</v>
      </c>
      <c r="I208" s="200"/>
      <c r="L208" s="197"/>
      <c r="M208" s="201"/>
      <c r="N208" s="202"/>
      <c r="O208" s="202"/>
      <c r="P208" s="202"/>
      <c r="Q208" s="202"/>
      <c r="R208" s="202"/>
      <c r="S208" s="202"/>
      <c r="T208" s="203"/>
      <c r="AT208" s="198" t="s">
        <v>152</v>
      </c>
      <c r="AU208" s="198" t="s">
        <v>87</v>
      </c>
      <c r="AV208" s="15" t="s">
        <v>85</v>
      </c>
      <c r="AW208" s="15" t="s">
        <v>34</v>
      </c>
      <c r="AX208" s="15" t="s">
        <v>77</v>
      </c>
      <c r="AY208" s="198" t="s">
        <v>131</v>
      </c>
    </row>
    <row r="209" spans="1:65" s="14" customFormat="1">
      <c r="B209" s="175"/>
      <c r="D209" s="162" t="s">
        <v>152</v>
      </c>
      <c r="E209" s="176" t="s">
        <v>1</v>
      </c>
      <c r="F209" s="177" t="s">
        <v>179</v>
      </c>
      <c r="H209" s="178">
        <v>1</v>
      </c>
      <c r="I209" s="179"/>
      <c r="L209" s="175"/>
      <c r="M209" s="180"/>
      <c r="N209" s="181"/>
      <c r="O209" s="181"/>
      <c r="P209" s="181"/>
      <c r="Q209" s="181"/>
      <c r="R209" s="181"/>
      <c r="S209" s="181"/>
      <c r="T209" s="182"/>
      <c r="AT209" s="176" t="s">
        <v>152</v>
      </c>
      <c r="AU209" s="176" t="s">
        <v>87</v>
      </c>
      <c r="AV209" s="14" t="s">
        <v>139</v>
      </c>
      <c r="AW209" s="14" t="s">
        <v>34</v>
      </c>
      <c r="AX209" s="14" t="s">
        <v>85</v>
      </c>
      <c r="AY209" s="176" t="s">
        <v>131</v>
      </c>
    </row>
    <row r="210" spans="1:65" s="2" customFormat="1" ht="16.5" customHeight="1">
      <c r="A210" s="32"/>
      <c r="B210" s="148"/>
      <c r="C210" s="149" t="s">
        <v>259</v>
      </c>
      <c r="D210" s="149" t="s">
        <v>134</v>
      </c>
      <c r="E210" s="150" t="s">
        <v>699</v>
      </c>
      <c r="F210" s="151" t="s">
        <v>700</v>
      </c>
      <c r="G210" s="152" t="s">
        <v>137</v>
      </c>
      <c r="H210" s="153">
        <v>1</v>
      </c>
      <c r="I210" s="154"/>
      <c r="J210" s="155">
        <f>ROUND(I210*H210,2)</f>
        <v>0</v>
      </c>
      <c r="K210" s="151" t="s">
        <v>138</v>
      </c>
      <c r="L210" s="33"/>
      <c r="M210" s="156" t="s">
        <v>1</v>
      </c>
      <c r="N210" s="157" t="s">
        <v>42</v>
      </c>
      <c r="O210" s="58"/>
      <c r="P210" s="158">
        <f>O210*H210</f>
        <v>0</v>
      </c>
      <c r="Q210" s="158">
        <v>0</v>
      </c>
      <c r="R210" s="158">
        <f>Q210*H210</f>
        <v>0</v>
      </c>
      <c r="S210" s="158">
        <v>0</v>
      </c>
      <c r="T210" s="159">
        <f>S210*H210</f>
        <v>0</v>
      </c>
      <c r="U210" s="32"/>
      <c r="V210" s="32"/>
      <c r="W210" s="32"/>
      <c r="X210" s="32"/>
      <c r="Y210" s="32"/>
      <c r="Z210" s="32"/>
      <c r="AA210" s="32"/>
      <c r="AB210" s="32"/>
      <c r="AC210" s="32"/>
      <c r="AD210" s="32"/>
      <c r="AE210" s="32"/>
      <c r="AR210" s="160" t="s">
        <v>139</v>
      </c>
      <c r="AT210" s="160" t="s">
        <v>134</v>
      </c>
      <c r="AU210" s="160" t="s">
        <v>87</v>
      </c>
      <c r="AY210" s="17" t="s">
        <v>131</v>
      </c>
      <c r="BE210" s="161">
        <f>IF(N210="základní",J210,0)</f>
        <v>0</v>
      </c>
      <c r="BF210" s="161">
        <f>IF(N210="snížená",J210,0)</f>
        <v>0</v>
      </c>
      <c r="BG210" s="161">
        <f>IF(N210="zákl. přenesená",J210,0)</f>
        <v>0</v>
      </c>
      <c r="BH210" s="161">
        <f>IF(N210="sníž. přenesená",J210,0)</f>
        <v>0</v>
      </c>
      <c r="BI210" s="161">
        <f>IF(N210="nulová",J210,0)</f>
        <v>0</v>
      </c>
      <c r="BJ210" s="17" t="s">
        <v>85</v>
      </c>
      <c r="BK210" s="161">
        <f>ROUND(I210*H210,2)</f>
        <v>0</v>
      </c>
      <c r="BL210" s="17" t="s">
        <v>139</v>
      </c>
      <c r="BM210" s="160" t="s">
        <v>701</v>
      </c>
    </row>
    <row r="211" spans="1:65" s="2" customFormat="1" ht="28.8">
      <c r="A211" s="32"/>
      <c r="B211" s="33"/>
      <c r="C211" s="32"/>
      <c r="D211" s="162" t="s">
        <v>141</v>
      </c>
      <c r="E211" s="32"/>
      <c r="F211" s="163" t="s">
        <v>702</v>
      </c>
      <c r="G211" s="32"/>
      <c r="H211" s="32"/>
      <c r="I211" s="164"/>
      <c r="J211" s="32"/>
      <c r="K211" s="32"/>
      <c r="L211" s="33"/>
      <c r="M211" s="165"/>
      <c r="N211" s="166"/>
      <c r="O211" s="58"/>
      <c r="P211" s="58"/>
      <c r="Q211" s="58"/>
      <c r="R211" s="58"/>
      <c r="S211" s="58"/>
      <c r="T211" s="59"/>
      <c r="U211" s="32"/>
      <c r="V211" s="32"/>
      <c r="W211" s="32"/>
      <c r="X211" s="32"/>
      <c r="Y211" s="32"/>
      <c r="Z211" s="32"/>
      <c r="AA211" s="32"/>
      <c r="AB211" s="32"/>
      <c r="AC211" s="32"/>
      <c r="AD211" s="32"/>
      <c r="AE211" s="32"/>
      <c r="AT211" s="17" t="s">
        <v>141</v>
      </c>
      <c r="AU211" s="17" t="s">
        <v>87</v>
      </c>
    </row>
    <row r="212" spans="1:65" s="12" customFormat="1" ht="22.8" customHeight="1">
      <c r="B212" s="135"/>
      <c r="D212" s="136" t="s">
        <v>76</v>
      </c>
      <c r="E212" s="146" t="s">
        <v>703</v>
      </c>
      <c r="F212" s="146" t="s">
        <v>704</v>
      </c>
      <c r="I212" s="138"/>
      <c r="J212" s="147">
        <f>BK212</f>
        <v>0</v>
      </c>
      <c r="L212" s="135"/>
      <c r="M212" s="140"/>
      <c r="N212" s="141"/>
      <c r="O212" s="141"/>
      <c r="P212" s="142">
        <f>SUM(P213:P261)</f>
        <v>0</v>
      </c>
      <c r="Q212" s="141"/>
      <c r="R212" s="142">
        <f>SUM(R213:R261)</f>
        <v>0</v>
      </c>
      <c r="S212" s="141"/>
      <c r="T212" s="143">
        <f>SUM(T213:T261)</f>
        <v>0</v>
      </c>
      <c r="AR212" s="136" t="s">
        <v>85</v>
      </c>
      <c r="AT212" s="144" t="s">
        <v>76</v>
      </c>
      <c r="AU212" s="144" t="s">
        <v>85</v>
      </c>
      <c r="AY212" s="136" t="s">
        <v>131</v>
      </c>
      <c r="BK212" s="145">
        <f>SUM(BK213:BK261)</f>
        <v>0</v>
      </c>
    </row>
    <row r="213" spans="1:65" s="2" customFormat="1" ht="16.5" customHeight="1">
      <c r="A213" s="32"/>
      <c r="B213" s="148"/>
      <c r="C213" s="149" t="s">
        <v>265</v>
      </c>
      <c r="D213" s="149" t="s">
        <v>134</v>
      </c>
      <c r="E213" s="150" t="s">
        <v>705</v>
      </c>
      <c r="F213" s="151" t="s">
        <v>706</v>
      </c>
      <c r="G213" s="152" t="s">
        <v>137</v>
      </c>
      <c r="H213" s="153">
        <v>8</v>
      </c>
      <c r="I213" s="154"/>
      <c r="J213" s="155">
        <f>ROUND(I213*H213,2)</f>
        <v>0</v>
      </c>
      <c r="K213" s="151" t="s">
        <v>138</v>
      </c>
      <c r="L213" s="33"/>
      <c r="M213" s="156" t="s">
        <v>1</v>
      </c>
      <c r="N213" s="157" t="s">
        <v>42</v>
      </c>
      <c r="O213" s="58"/>
      <c r="P213" s="158">
        <f>O213*H213</f>
        <v>0</v>
      </c>
      <c r="Q213" s="158">
        <v>0</v>
      </c>
      <c r="R213" s="158">
        <f>Q213*H213</f>
        <v>0</v>
      </c>
      <c r="S213" s="158">
        <v>0</v>
      </c>
      <c r="T213" s="159">
        <f>S213*H213</f>
        <v>0</v>
      </c>
      <c r="U213" s="32"/>
      <c r="V213" s="32"/>
      <c r="W213" s="32"/>
      <c r="X213" s="32"/>
      <c r="Y213" s="32"/>
      <c r="Z213" s="32"/>
      <c r="AA213" s="32"/>
      <c r="AB213" s="32"/>
      <c r="AC213" s="32"/>
      <c r="AD213" s="32"/>
      <c r="AE213" s="32"/>
      <c r="AR213" s="160" t="s">
        <v>139</v>
      </c>
      <c r="AT213" s="160" t="s">
        <v>134</v>
      </c>
      <c r="AU213" s="160" t="s">
        <v>87</v>
      </c>
      <c r="AY213" s="17" t="s">
        <v>131</v>
      </c>
      <c r="BE213" s="161">
        <f>IF(N213="základní",J213,0)</f>
        <v>0</v>
      </c>
      <c r="BF213" s="161">
        <f>IF(N213="snížená",J213,0)</f>
        <v>0</v>
      </c>
      <c r="BG213" s="161">
        <f>IF(N213="zákl. přenesená",J213,0)</f>
        <v>0</v>
      </c>
      <c r="BH213" s="161">
        <f>IF(N213="sníž. přenesená",J213,0)</f>
        <v>0</v>
      </c>
      <c r="BI213" s="161">
        <f>IF(N213="nulová",J213,0)</f>
        <v>0</v>
      </c>
      <c r="BJ213" s="17" t="s">
        <v>85</v>
      </c>
      <c r="BK213" s="161">
        <f>ROUND(I213*H213,2)</f>
        <v>0</v>
      </c>
      <c r="BL213" s="17" t="s">
        <v>139</v>
      </c>
      <c r="BM213" s="160" t="s">
        <v>707</v>
      </c>
    </row>
    <row r="214" spans="1:65" s="2" customFormat="1" ht="28.8">
      <c r="A214" s="32"/>
      <c r="B214" s="33"/>
      <c r="C214" s="32"/>
      <c r="D214" s="162" t="s">
        <v>141</v>
      </c>
      <c r="E214" s="32"/>
      <c r="F214" s="163" t="s">
        <v>708</v>
      </c>
      <c r="G214" s="32"/>
      <c r="H214" s="32"/>
      <c r="I214" s="164"/>
      <c r="J214" s="32"/>
      <c r="K214" s="32"/>
      <c r="L214" s="33"/>
      <c r="M214" s="165"/>
      <c r="N214" s="166"/>
      <c r="O214" s="58"/>
      <c r="P214" s="58"/>
      <c r="Q214" s="58"/>
      <c r="R214" s="58"/>
      <c r="S214" s="58"/>
      <c r="T214" s="59"/>
      <c r="U214" s="32"/>
      <c r="V214" s="32"/>
      <c r="W214" s="32"/>
      <c r="X214" s="32"/>
      <c r="Y214" s="32"/>
      <c r="Z214" s="32"/>
      <c r="AA214" s="32"/>
      <c r="AB214" s="32"/>
      <c r="AC214" s="32"/>
      <c r="AD214" s="32"/>
      <c r="AE214" s="32"/>
      <c r="AT214" s="17" t="s">
        <v>141</v>
      </c>
      <c r="AU214" s="17" t="s">
        <v>87</v>
      </c>
    </row>
    <row r="215" spans="1:65" s="13" customFormat="1">
      <c r="B215" s="167"/>
      <c r="D215" s="162" t="s">
        <v>152</v>
      </c>
      <c r="E215" s="168" t="s">
        <v>1</v>
      </c>
      <c r="F215" s="169" t="s">
        <v>180</v>
      </c>
      <c r="H215" s="170">
        <v>8</v>
      </c>
      <c r="I215" s="171"/>
      <c r="L215" s="167"/>
      <c r="M215" s="172"/>
      <c r="N215" s="173"/>
      <c r="O215" s="173"/>
      <c r="P215" s="173"/>
      <c r="Q215" s="173"/>
      <c r="R215" s="173"/>
      <c r="S215" s="173"/>
      <c r="T215" s="174"/>
      <c r="AT215" s="168" t="s">
        <v>152</v>
      </c>
      <c r="AU215" s="168" t="s">
        <v>87</v>
      </c>
      <c r="AV215" s="13" t="s">
        <v>87</v>
      </c>
      <c r="AW215" s="13" t="s">
        <v>34</v>
      </c>
      <c r="AX215" s="13" t="s">
        <v>77</v>
      </c>
      <c r="AY215" s="168" t="s">
        <v>131</v>
      </c>
    </row>
    <row r="216" spans="1:65" s="15" customFormat="1">
      <c r="B216" s="197"/>
      <c r="D216" s="162" t="s">
        <v>152</v>
      </c>
      <c r="E216" s="198" t="s">
        <v>1</v>
      </c>
      <c r="F216" s="199" t="s">
        <v>709</v>
      </c>
      <c r="H216" s="198" t="s">
        <v>1</v>
      </c>
      <c r="I216" s="200"/>
      <c r="L216" s="197"/>
      <c r="M216" s="201"/>
      <c r="N216" s="202"/>
      <c r="O216" s="202"/>
      <c r="P216" s="202"/>
      <c r="Q216" s="202"/>
      <c r="R216" s="202"/>
      <c r="S216" s="202"/>
      <c r="T216" s="203"/>
      <c r="AT216" s="198" t="s">
        <v>152</v>
      </c>
      <c r="AU216" s="198" t="s">
        <v>87</v>
      </c>
      <c r="AV216" s="15" t="s">
        <v>85</v>
      </c>
      <c r="AW216" s="15" t="s">
        <v>34</v>
      </c>
      <c r="AX216" s="15" t="s">
        <v>77</v>
      </c>
      <c r="AY216" s="198" t="s">
        <v>131</v>
      </c>
    </row>
    <row r="217" spans="1:65" s="14" customFormat="1">
      <c r="B217" s="175"/>
      <c r="D217" s="162" t="s">
        <v>152</v>
      </c>
      <c r="E217" s="176" t="s">
        <v>1</v>
      </c>
      <c r="F217" s="177" t="s">
        <v>179</v>
      </c>
      <c r="H217" s="178">
        <v>8</v>
      </c>
      <c r="I217" s="179"/>
      <c r="L217" s="175"/>
      <c r="M217" s="180"/>
      <c r="N217" s="181"/>
      <c r="O217" s="181"/>
      <c r="P217" s="181"/>
      <c r="Q217" s="181"/>
      <c r="R217" s="181"/>
      <c r="S217" s="181"/>
      <c r="T217" s="182"/>
      <c r="AT217" s="176" t="s">
        <v>152</v>
      </c>
      <c r="AU217" s="176" t="s">
        <v>87</v>
      </c>
      <c r="AV217" s="14" t="s">
        <v>139</v>
      </c>
      <c r="AW217" s="14" t="s">
        <v>34</v>
      </c>
      <c r="AX217" s="14" t="s">
        <v>85</v>
      </c>
      <c r="AY217" s="176" t="s">
        <v>131</v>
      </c>
    </row>
    <row r="218" spans="1:65" s="2" customFormat="1" ht="16.5" customHeight="1">
      <c r="A218" s="32"/>
      <c r="B218" s="148"/>
      <c r="C218" s="149" t="s">
        <v>270</v>
      </c>
      <c r="D218" s="149" t="s">
        <v>134</v>
      </c>
      <c r="E218" s="150" t="s">
        <v>710</v>
      </c>
      <c r="F218" s="151" t="s">
        <v>711</v>
      </c>
      <c r="G218" s="152" t="s">
        <v>137</v>
      </c>
      <c r="H218" s="153">
        <v>8</v>
      </c>
      <c r="I218" s="154"/>
      <c r="J218" s="155">
        <f>ROUND(I218*H218,2)</f>
        <v>0</v>
      </c>
      <c r="K218" s="151" t="s">
        <v>138</v>
      </c>
      <c r="L218" s="33"/>
      <c r="M218" s="156" t="s">
        <v>1</v>
      </c>
      <c r="N218" s="157" t="s">
        <v>42</v>
      </c>
      <c r="O218" s="58"/>
      <c r="P218" s="158">
        <f>O218*H218</f>
        <v>0</v>
      </c>
      <c r="Q218" s="158">
        <v>0</v>
      </c>
      <c r="R218" s="158">
        <f>Q218*H218</f>
        <v>0</v>
      </c>
      <c r="S218" s="158">
        <v>0</v>
      </c>
      <c r="T218" s="159">
        <f>S218*H218</f>
        <v>0</v>
      </c>
      <c r="U218" s="32"/>
      <c r="V218" s="32"/>
      <c r="W218" s="32"/>
      <c r="X218" s="32"/>
      <c r="Y218" s="32"/>
      <c r="Z218" s="32"/>
      <c r="AA218" s="32"/>
      <c r="AB218" s="32"/>
      <c r="AC218" s="32"/>
      <c r="AD218" s="32"/>
      <c r="AE218" s="32"/>
      <c r="AR218" s="160" t="s">
        <v>139</v>
      </c>
      <c r="AT218" s="160" t="s">
        <v>134</v>
      </c>
      <c r="AU218" s="160" t="s">
        <v>87</v>
      </c>
      <c r="AY218" s="17" t="s">
        <v>131</v>
      </c>
      <c r="BE218" s="161">
        <f>IF(N218="základní",J218,0)</f>
        <v>0</v>
      </c>
      <c r="BF218" s="161">
        <f>IF(N218="snížená",J218,0)</f>
        <v>0</v>
      </c>
      <c r="BG218" s="161">
        <f>IF(N218="zákl. přenesená",J218,0)</f>
        <v>0</v>
      </c>
      <c r="BH218" s="161">
        <f>IF(N218="sníž. přenesená",J218,0)</f>
        <v>0</v>
      </c>
      <c r="BI218" s="161">
        <f>IF(N218="nulová",J218,0)</f>
        <v>0</v>
      </c>
      <c r="BJ218" s="17" t="s">
        <v>85</v>
      </c>
      <c r="BK218" s="161">
        <f>ROUND(I218*H218,2)</f>
        <v>0</v>
      </c>
      <c r="BL218" s="17" t="s">
        <v>139</v>
      </c>
      <c r="BM218" s="160" t="s">
        <v>712</v>
      </c>
    </row>
    <row r="219" spans="1:65" s="2" customFormat="1" ht="28.8">
      <c r="A219" s="32"/>
      <c r="B219" s="33"/>
      <c r="C219" s="32"/>
      <c r="D219" s="162" t="s">
        <v>141</v>
      </c>
      <c r="E219" s="32"/>
      <c r="F219" s="163" t="s">
        <v>713</v>
      </c>
      <c r="G219" s="32"/>
      <c r="H219" s="32"/>
      <c r="I219" s="164"/>
      <c r="J219" s="32"/>
      <c r="K219" s="32"/>
      <c r="L219" s="33"/>
      <c r="M219" s="165"/>
      <c r="N219" s="166"/>
      <c r="O219" s="58"/>
      <c r="P219" s="58"/>
      <c r="Q219" s="58"/>
      <c r="R219" s="58"/>
      <c r="S219" s="58"/>
      <c r="T219" s="59"/>
      <c r="U219" s="32"/>
      <c r="V219" s="32"/>
      <c r="W219" s="32"/>
      <c r="X219" s="32"/>
      <c r="Y219" s="32"/>
      <c r="Z219" s="32"/>
      <c r="AA219" s="32"/>
      <c r="AB219" s="32"/>
      <c r="AC219" s="32"/>
      <c r="AD219" s="32"/>
      <c r="AE219" s="32"/>
      <c r="AT219" s="17" t="s">
        <v>141</v>
      </c>
      <c r="AU219" s="17" t="s">
        <v>87</v>
      </c>
    </row>
    <row r="220" spans="1:65" s="13" customFormat="1">
      <c r="B220" s="167"/>
      <c r="D220" s="162" t="s">
        <v>152</v>
      </c>
      <c r="E220" s="168" t="s">
        <v>1</v>
      </c>
      <c r="F220" s="169" t="s">
        <v>180</v>
      </c>
      <c r="H220" s="170">
        <v>8</v>
      </c>
      <c r="I220" s="171"/>
      <c r="L220" s="167"/>
      <c r="M220" s="172"/>
      <c r="N220" s="173"/>
      <c r="O220" s="173"/>
      <c r="P220" s="173"/>
      <c r="Q220" s="173"/>
      <c r="R220" s="173"/>
      <c r="S220" s="173"/>
      <c r="T220" s="174"/>
      <c r="AT220" s="168" t="s">
        <v>152</v>
      </c>
      <c r="AU220" s="168" t="s">
        <v>87</v>
      </c>
      <c r="AV220" s="13" t="s">
        <v>87</v>
      </c>
      <c r="AW220" s="13" t="s">
        <v>34</v>
      </c>
      <c r="AX220" s="13" t="s">
        <v>77</v>
      </c>
      <c r="AY220" s="168" t="s">
        <v>131</v>
      </c>
    </row>
    <row r="221" spans="1:65" s="15" customFormat="1">
      <c r="B221" s="197"/>
      <c r="D221" s="162" t="s">
        <v>152</v>
      </c>
      <c r="E221" s="198" t="s">
        <v>1</v>
      </c>
      <c r="F221" s="199" t="s">
        <v>709</v>
      </c>
      <c r="H221" s="198" t="s">
        <v>1</v>
      </c>
      <c r="I221" s="200"/>
      <c r="L221" s="197"/>
      <c r="M221" s="201"/>
      <c r="N221" s="202"/>
      <c r="O221" s="202"/>
      <c r="P221" s="202"/>
      <c r="Q221" s="202"/>
      <c r="R221" s="202"/>
      <c r="S221" s="202"/>
      <c r="T221" s="203"/>
      <c r="AT221" s="198" t="s">
        <v>152</v>
      </c>
      <c r="AU221" s="198" t="s">
        <v>87</v>
      </c>
      <c r="AV221" s="15" t="s">
        <v>85</v>
      </c>
      <c r="AW221" s="15" t="s">
        <v>34</v>
      </c>
      <c r="AX221" s="15" t="s">
        <v>77</v>
      </c>
      <c r="AY221" s="198" t="s">
        <v>131</v>
      </c>
    </row>
    <row r="222" spans="1:65" s="14" customFormat="1">
      <c r="B222" s="175"/>
      <c r="D222" s="162" t="s">
        <v>152</v>
      </c>
      <c r="E222" s="176" t="s">
        <v>1</v>
      </c>
      <c r="F222" s="177" t="s">
        <v>179</v>
      </c>
      <c r="H222" s="178">
        <v>8</v>
      </c>
      <c r="I222" s="179"/>
      <c r="L222" s="175"/>
      <c r="M222" s="180"/>
      <c r="N222" s="181"/>
      <c r="O222" s="181"/>
      <c r="P222" s="181"/>
      <c r="Q222" s="181"/>
      <c r="R222" s="181"/>
      <c r="S222" s="181"/>
      <c r="T222" s="182"/>
      <c r="AT222" s="176" t="s">
        <v>152</v>
      </c>
      <c r="AU222" s="176" t="s">
        <v>87</v>
      </c>
      <c r="AV222" s="14" t="s">
        <v>139</v>
      </c>
      <c r="AW222" s="14" t="s">
        <v>34</v>
      </c>
      <c r="AX222" s="14" t="s">
        <v>85</v>
      </c>
      <c r="AY222" s="176" t="s">
        <v>131</v>
      </c>
    </row>
    <row r="223" spans="1:65" s="2" customFormat="1" ht="24.15" customHeight="1">
      <c r="A223" s="32"/>
      <c r="B223" s="148"/>
      <c r="C223" s="184" t="s">
        <v>275</v>
      </c>
      <c r="D223" s="184" t="s">
        <v>427</v>
      </c>
      <c r="E223" s="185" t="s">
        <v>714</v>
      </c>
      <c r="F223" s="186" t="s">
        <v>715</v>
      </c>
      <c r="G223" s="187" t="s">
        <v>137</v>
      </c>
      <c r="H223" s="188">
        <v>3</v>
      </c>
      <c r="I223" s="189"/>
      <c r="J223" s="190">
        <f>ROUND(I223*H223,2)</f>
        <v>0</v>
      </c>
      <c r="K223" s="186" t="s">
        <v>138</v>
      </c>
      <c r="L223" s="191"/>
      <c r="M223" s="192" t="s">
        <v>1</v>
      </c>
      <c r="N223" s="193" t="s">
        <v>42</v>
      </c>
      <c r="O223" s="58"/>
      <c r="P223" s="158">
        <f>O223*H223</f>
        <v>0</v>
      </c>
      <c r="Q223" s="158">
        <v>0</v>
      </c>
      <c r="R223" s="158">
        <f>Q223*H223</f>
        <v>0</v>
      </c>
      <c r="S223" s="158">
        <v>0</v>
      </c>
      <c r="T223" s="159">
        <f>S223*H223</f>
        <v>0</v>
      </c>
      <c r="U223" s="32"/>
      <c r="V223" s="32"/>
      <c r="W223" s="32"/>
      <c r="X223" s="32"/>
      <c r="Y223" s="32"/>
      <c r="Z223" s="32"/>
      <c r="AA223" s="32"/>
      <c r="AB223" s="32"/>
      <c r="AC223" s="32"/>
      <c r="AD223" s="32"/>
      <c r="AE223" s="32"/>
      <c r="AR223" s="160" t="s">
        <v>430</v>
      </c>
      <c r="AT223" s="160" t="s">
        <v>427</v>
      </c>
      <c r="AU223" s="160" t="s">
        <v>87</v>
      </c>
      <c r="AY223" s="17" t="s">
        <v>131</v>
      </c>
      <c r="BE223" s="161">
        <f>IF(N223="základní",J223,0)</f>
        <v>0</v>
      </c>
      <c r="BF223" s="161">
        <f>IF(N223="snížená",J223,0)</f>
        <v>0</v>
      </c>
      <c r="BG223" s="161">
        <f>IF(N223="zákl. přenesená",J223,0)</f>
        <v>0</v>
      </c>
      <c r="BH223" s="161">
        <f>IF(N223="sníž. přenesená",J223,0)</f>
        <v>0</v>
      </c>
      <c r="BI223" s="161">
        <f>IF(N223="nulová",J223,0)</f>
        <v>0</v>
      </c>
      <c r="BJ223" s="17" t="s">
        <v>85</v>
      </c>
      <c r="BK223" s="161">
        <f>ROUND(I223*H223,2)</f>
        <v>0</v>
      </c>
      <c r="BL223" s="17" t="s">
        <v>430</v>
      </c>
      <c r="BM223" s="160" t="s">
        <v>716</v>
      </c>
    </row>
    <row r="224" spans="1:65" s="2" customFormat="1" ht="19.2">
      <c r="A224" s="32"/>
      <c r="B224" s="33"/>
      <c r="C224" s="32"/>
      <c r="D224" s="162" t="s">
        <v>141</v>
      </c>
      <c r="E224" s="32"/>
      <c r="F224" s="163" t="s">
        <v>715</v>
      </c>
      <c r="G224" s="32"/>
      <c r="H224" s="32"/>
      <c r="I224" s="164"/>
      <c r="J224" s="32"/>
      <c r="K224" s="32"/>
      <c r="L224" s="33"/>
      <c r="M224" s="165"/>
      <c r="N224" s="166"/>
      <c r="O224" s="58"/>
      <c r="P224" s="58"/>
      <c r="Q224" s="58"/>
      <c r="R224" s="58"/>
      <c r="S224" s="58"/>
      <c r="T224" s="59"/>
      <c r="U224" s="32"/>
      <c r="V224" s="32"/>
      <c r="W224" s="32"/>
      <c r="X224" s="32"/>
      <c r="Y224" s="32"/>
      <c r="Z224" s="32"/>
      <c r="AA224" s="32"/>
      <c r="AB224" s="32"/>
      <c r="AC224" s="32"/>
      <c r="AD224" s="32"/>
      <c r="AE224" s="32"/>
      <c r="AT224" s="17" t="s">
        <v>141</v>
      </c>
      <c r="AU224" s="17" t="s">
        <v>87</v>
      </c>
    </row>
    <row r="225" spans="1:65" s="13" customFormat="1">
      <c r="B225" s="167"/>
      <c r="D225" s="162" t="s">
        <v>152</v>
      </c>
      <c r="E225" s="168" t="s">
        <v>1</v>
      </c>
      <c r="F225" s="169" t="s">
        <v>146</v>
      </c>
      <c r="H225" s="170">
        <v>3</v>
      </c>
      <c r="I225" s="171"/>
      <c r="L225" s="167"/>
      <c r="M225" s="172"/>
      <c r="N225" s="173"/>
      <c r="O225" s="173"/>
      <c r="P225" s="173"/>
      <c r="Q225" s="173"/>
      <c r="R225" s="173"/>
      <c r="S225" s="173"/>
      <c r="T225" s="174"/>
      <c r="AT225" s="168" t="s">
        <v>152</v>
      </c>
      <c r="AU225" s="168" t="s">
        <v>87</v>
      </c>
      <c r="AV225" s="13" t="s">
        <v>87</v>
      </c>
      <c r="AW225" s="13" t="s">
        <v>34</v>
      </c>
      <c r="AX225" s="13" t="s">
        <v>77</v>
      </c>
      <c r="AY225" s="168" t="s">
        <v>131</v>
      </c>
    </row>
    <row r="226" spans="1:65" s="15" customFormat="1">
      <c r="B226" s="197"/>
      <c r="D226" s="162" t="s">
        <v>152</v>
      </c>
      <c r="E226" s="198" t="s">
        <v>1</v>
      </c>
      <c r="F226" s="199" t="s">
        <v>717</v>
      </c>
      <c r="H226" s="198" t="s">
        <v>1</v>
      </c>
      <c r="I226" s="200"/>
      <c r="L226" s="197"/>
      <c r="M226" s="201"/>
      <c r="N226" s="202"/>
      <c r="O226" s="202"/>
      <c r="P226" s="202"/>
      <c r="Q226" s="202"/>
      <c r="R226" s="202"/>
      <c r="S226" s="202"/>
      <c r="T226" s="203"/>
      <c r="AT226" s="198" t="s">
        <v>152</v>
      </c>
      <c r="AU226" s="198" t="s">
        <v>87</v>
      </c>
      <c r="AV226" s="15" t="s">
        <v>85</v>
      </c>
      <c r="AW226" s="15" t="s">
        <v>34</v>
      </c>
      <c r="AX226" s="15" t="s">
        <v>77</v>
      </c>
      <c r="AY226" s="198" t="s">
        <v>131</v>
      </c>
    </row>
    <row r="227" spans="1:65" s="14" customFormat="1">
      <c r="B227" s="175"/>
      <c r="D227" s="162" t="s">
        <v>152</v>
      </c>
      <c r="E227" s="176" t="s">
        <v>1</v>
      </c>
      <c r="F227" s="177" t="s">
        <v>179</v>
      </c>
      <c r="H227" s="178">
        <v>3</v>
      </c>
      <c r="I227" s="179"/>
      <c r="L227" s="175"/>
      <c r="M227" s="180"/>
      <c r="N227" s="181"/>
      <c r="O227" s="181"/>
      <c r="P227" s="181"/>
      <c r="Q227" s="181"/>
      <c r="R227" s="181"/>
      <c r="S227" s="181"/>
      <c r="T227" s="182"/>
      <c r="AT227" s="176" t="s">
        <v>152</v>
      </c>
      <c r="AU227" s="176" t="s">
        <v>87</v>
      </c>
      <c r="AV227" s="14" t="s">
        <v>139</v>
      </c>
      <c r="AW227" s="14" t="s">
        <v>34</v>
      </c>
      <c r="AX227" s="14" t="s">
        <v>85</v>
      </c>
      <c r="AY227" s="176" t="s">
        <v>131</v>
      </c>
    </row>
    <row r="228" spans="1:65" s="2" customFormat="1" ht="24.15" customHeight="1">
      <c r="A228" s="32"/>
      <c r="B228" s="148"/>
      <c r="C228" s="184" t="s">
        <v>281</v>
      </c>
      <c r="D228" s="184" t="s">
        <v>427</v>
      </c>
      <c r="E228" s="185" t="s">
        <v>718</v>
      </c>
      <c r="F228" s="186" t="s">
        <v>719</v>
      </c>
      <c r="G228" s="187" t="s">
        <v>137</v>
      </c>
      <c r="H228" s="188">
        <v>3</v>
      </c>
      <c r="I228" s="189"/>
      <c r="J228" s="190">
        <f>ROUND(I228*H228,2)</f>
        <v>0</v>
      </c>
      <c r="K228" s="186" t="s">
        <v>138</v>
      </c>
      <c r="L228" s="191"/>
      <c r="M228" s="192" t="s">
        <v>1</v>
      </c>
      <c r="N228" s="193" t="s">
        <v>42</v>
      </c>
      <c r="O228" s="58"/>
      <c r="P228" s="158">
        <f>O228*H228</f>
        <v>0</v>
      </c>
      <c r="Q228" s="158">
        <v>0</v>
      </c>
      <c r="R228" s="158">
        <f>Q228*H228</f>
        <v>0</v>
      </c>
      <c r="S228" s="158">
        <v>0</v>
      </c>
      <c r="T228" s="159">
        <f>S228*H228</f>
        <v>0</v>
      </c>
      <c r="U228" s="32"/>
      <c r="V228" s="32"/>
      <c r="W228" s="32"/>
      <c r="X228" s="32"/>
      <c r="Y228" s="32"/>
      <c r="Z228" s="32"/>
      <c r="AA228" s="32"/>
      <c r="AB228" s="32"/>
      <c r="AC228" s="32"/>
      <c r="AD228" s="32"/>
      <c r="AE228" s="32"/>
      <c r="AR228" s="160" t="s">
        <v>430</v>
      </c>
      <c r="AT228" s="160" t="s">
        <v>427</v>
      </c>
      <c r="AU228" s="160" t="s">
        <v>87</v>
      </c>
      <c r="AY228" s="17" t="s">
        <v>131</v>
      </c>
      <c r="BE228" s="161">
        <f>IF(N228="základní",J228,0)</f>
        <v>0</v>
      </c>
      <c r="BF228" s="161">
        <f>IF(N228="snížená",J228,0)</f>
        <v>0</v>
      </c>
      <c r="BG228" s="161">
        <f>IF(N228="zákl. přenesená",J228,0)</f>
        <v>0</v>
      </c>
      <c r="BH228" s="161">
        <f>IF(N228="sníž. přenesená",J228,0)</f>
        <v>0</v>
      </c>
      <c r="BI228" s="161">
        <f>IF(N228="nulová",J228,0)</f>
        <v>0</v>
      </c>
      <c r="BJ228" s="17" t="s">
        <v>85</v>
      </c>
      <c r="BK228" s="161">
        <f>ROUND(I228*H228,2)</f>
        <v>0</v>
      </c>
      <c r="BL228" s="17" t="s">
        <v>430</v>
      </c>
      <c r="BM228" s="160" t="s">
        <v>720</v>
      </c>
    </row>
    <row r="229" spans="1:65" s="2" customFormat="1" ht="19.2">
      <c r="A229" s="32"/>
      <c r="B229" s="33"/>
      <c r="C229" s="32"/>
      <c r="D229" s="162" t="s">
        <v>141</v>
      </c>
      <c r="E229" s="32"/>
      <c r="F229" s="163" t="s">
        <v>719</v>
      </c>
      <c r="G229" s="32"/>
      <c r="H229" s="32"/>
      <c r="I229" s="164"/>
      <c r="J229" s="32"/>
      <c r="K229" s="32"/>
      <c r="L229" s="33"/>
      <c r="M229" s="165"/>
      <c r="N229" s="166"/>
      <c r="O229" s="58"/>
      <c r="P229" s="58"/>
      <c r="Q229" s="58"/>
      <c r="R229" s="58"/>
      <c r="S229" s="58"/>
      <c r="T229" s="59"/>
      <c r="U229" s="32"/>
      <c r="V229" s="32"/>
      <c r="W229" s="32"/>
      <c r="X229" s="32"/>
      <c r="Y229" s="32"/>
      <c r="Z229" s="32"/>
      <c r="AA229" s="32"/>
      <c r="AB229" s="32"/>
      <c r="AC229" s="32"/>
      <c r="AD229" s="32"/>
      <c r="AE229" s="32"/>
      <c r="AT229" s="17" t="s">
        <v>141</v>
      </c>
      <c r="AU229" s="17" t="s">
        <v>87</v>
      </c>
    </row>
    <row r="230" spans="1:65" s="2" customFormat="1" ht="24.15" customHeight="1">
      <c r="A230" s="32"/>
      <c r="B230" s="148"/>
      <c r="C230" s="184" t="s">
        <v>286</v>
      </c>
      <c r="D230" s="184" t="s">
        <v>427</v>
      </c>
      <c r="E230" s="185" t="s">
        <v>721</v>
      </c>
      <c r="F230" s="186" t="s">
        <v>722</v>
      </c>
      <c r="G230" s="187" t="s">
        <v>137</v>
      </c>
      <c r="H230" s="188">
        <v>4</v>
      </c>
      <c r="I230" s="189"/>
      <c r="J230" s="190">
        <f>ROUND(I230*H230,2)</f>
        <v>0</v>
      </c>
      <c r="K230" s="186" t="s">
        <v>138</v>
      </c>
      <c r="L230" s="191"/>
      <c r="M230" s="192" t="s">
        <v>1</v>
      </c>
      <c r="N230" s="193" t="s">
        <v>42</v>
      </c>
      <c r="O230" s="58"/>
      <c r="P230" s="158">
        <f>O230*H230</f>
        <v>0</v>
      </c>
      <c r="Q230" s="158">
        <v>0</v>
      </c>
      <c r="R230" s="158">
        <f>Q230*H230</f>
        <v>0</v>
      </c>
      <c r="S230" s="158">
        <v>0</v>
      </c>
      <c r="T230" s="159">
        <f>S230*H230</f>
        <v>0</v>
      </c>
      <c r="U230" s="32"/>
      <c r="V230" s="32"/>
      <c r="W230" s="32"/>
      <c r="X230" s="32"/>
      <c r="Y230" s="32"/>
      <c r="Z230" s="32"/>
      <c r="AA230" s="32"/>
      <c r="AB230" s="32"/>
      <c r="AC230" s="32"/>
      <c r="AD230" s="32"/>
      <c r="AE230" s="32"/>
      <c r="AR230" s="160" t="s">
        <v>430</v>
      </c>
      <c r="AT230" s="160" t="s">
        <v>427</v>
      </c>
      <c r="AU230" s="160" t="s">
        <v>87</v>
      </c>
      <c r="AY230" s="17" t="s">
        <v>131</v>
      </c>
      <c r="BE230" s="161">
        <f>IF(N230="základní",J230,0)</f>
        <v>0</v>
      </c>
      <c r="BF230" s="161">
        <f>IF(N230="snížená",J230,0)</f>
        <v>0</v>
      </c>
      <c r="BG230" s="161">
        <f>IF(N230="zákl. přenesená",J230,0)</f>
        <v>0</v>
      </c>
      <c r="BH230" s="161">
        <f>IF(N230="sníž. přenesená",J230,0)</f>
        <v>0</v>
      </c>
      <c r="BI230" s="161">
        <f>IF(N230="nulová",J230,0)</f>
        <v>0</v>
      </c>
      <c r="BJ230" s="17" t="s">
        <v>85</v>
      </c>
      <c r="BK230" s="161">
        <f>ROUND(I230*H230,2)</f>
        <v>0</v>
      </c>
      <c r="BL230" s="17" t="s">
        <v>430</v>
      </c>
      <c r="BM230" s="160" t="s">
        <v>723</v>
      </c>
    </row>
    <row r="231" spans="1:65" s="2" customFormat="1" ht="19.2">
      <c r="A231" s="32"/>
      <c r="B231" s="33"/>
      <c r="C231" s="32"/>
      <c r="D231" s="162" t="s">
        <v>141</v>
      </c>
      <c r="E231" s="32"/>
      <c r="F231" s="163" t="s">
        <v>722</v>
      </c>
      <c r="G231" s="32"/>
      <c r="H231" s="32"/>
      <c r="I231" s="164"/>
      <c r="J231" s="32"/>
      <c r="K231" s="32"/>
      <c r="L231" s="33"/>
      <c r="M231" s="165"/>
      <c r="N231" s="166"/>
      <c r="O231" s="58"/>
      <c r="P231" s="58"/>
      <c r="Q231" s="58"/>
      <c r="R231" s="58"/>
      <c r="S231" s="58"/>
      <c r="T231" s="59"/>
      <c r="U231" s="32"/>
      <c r="V231" s="32"/>
      <c r="W231" s="32"/>
      <c r="X231" s="32"/>
      <c r="Y231" s="32"/>
      <c r="Z231" s="32"/>
      <c r="AA231" s="32"/>
      <c r="AB231" s="32"/>
      <c r="AC231" s="32"/>
      <c r="AD231" s="32"/>
      <c r="AE231" s="32"/>
      <c r="AT231" s="17" t="s">
        <v>141</v>
      </c>
      <c r="AU231" s="17" t="s">
        <v>87</v>
      </c>
    </row>
    <row r="232" spans="1:65" s="13" customFormat="1">
      <c r="B232" s="167"/>
      <c r="D232" s="162" t="s">
        <v>152</v>
      </c>
      <c r="E232" s="168" t="s">
        <v>1</v>
      </c>
      <c r="F232" s="169" t="s">
        <v>139</v>
      </c>
      <c r="H232" s="170">
        <v>4</v>
      </c>
      <c r="I232" s="171"/>
      <c r="L232" s="167"/>
      <c r="M232" s="172"/>
      <c r="N232" s="173"/>
      <c r="O232" s="173"/>
      <c r="P232" s="173"/>
      <c r="Q232" s="173"/>
      <c r="R232" s="173"/>
      <c r="S232" s="173"/>
      <c r="T232" s="174"/>
      <c r="AT232" s="168" t="s">
        <v>152</v>
      </c>
      <c r="AU232" s="168" t="s">
        <v>87</v>
      </c>
      <c r="AV232" s="13" t="s">
        <v>87</v>
      </c>
      <c r="AW232" s="13" t="s">
        <v>34</v>
      </c>
      <c r="AX232" s="13" t="s">
        <v>77</v>
      </c>
      <c r="AY232" s="168" t="s">
        <v>131</v>
      </c>
    </row>
    <row r="233" spans="1:65" s="15" customFormat="1">
      <c r="B233" s="197"/>
      <c r="D233" s="162" t="s">
        <v>152</v>
      </c>
      <c r="E233" s="198" t="s">
        <v>1</v>
      </c>
      <c r="F233" s="199" t="s">
        <v>717</v>
      </c>
      <c r="H233" s="198" t="s">
        <v>1</v>
      </c>
      <c r="I233" s="200"/>
      <c r="L233" s="197"/>
      <c r="M233" s="201"/>
      <c r="N233" s="202"/>
      <c r="O233" s="202"/>
      <c r="P233" s="202"/>
      <c r="Q233" s="202"/>
      <c r="R233" s="202"/>
      <c r="S233" s="202"/>
      <c r="T233" s="203"/>
      <c r="AT233" s="198" t="s">
        <v>152</v>
      </c>
      <c r="AU233" s="198" t="s">
        <v>87</v>
      </c>
      <c r="AV233" s="15" t="s">
        <v>85</v>
      </c>
      <c r="AW233" s="15" t="s">
        <v>34</v>
      </c>
      <c r="AX233" s="15" t="s">
        <v>77</v>
      </c>
      <c r="AY233" s="198" t="s">
        <v>131</v>
      </c>
    </row>
    <row r="234" spans="1:65" s="14" customFormat="1">
      <c r="B234" s="175"/>
      <c r="D234" s="162" t="s">
        <v>152</v>
      </c>
      <c r="E234" s="176" t="s">
        <v>1</v>
      </c>
      <c r="F234" s="177" t="s">
        <v>179</v>
      </c>
      <c r="H234" s="178">
        <v>4</v>
      </c>
      <c r="I234" s="179"/>
      <c r="L234" s="175"/>
      <c r="M234" s="180"/>
      <c r="N234" s="181"/>
      <c r="O234" s="181"/>
      <c r="P234" s="181"/>
      <c r="Q234" s="181"/>
      <c r="R234" s="181"/>
      <c r="S234" s="181"/>
      <c r="T234" s="182"/>
      <c r="AT234" s="176" t="s">
        <v>152</v>
      </c>
      <c r="AU234" s="176" t="s">
        <v>87</v>
      </c>
      <c r="AV234" s="14" t="s">
        <v>139</v>
      </c>
      <c r="AW234" s="14" t="s">
        <v>34</v>
      </c>
      <c r="AX234" s="14" t="s">
        <v>85</v>
      </c>
      <c r="AY234" s="176" t="s">
        <v>131</v>
      </c>
    </row>
    <row r="235" spans="1:65" s="2" customFormat="1" ht="24.15" customHeight="1">
      <c r="A235" s="32"/>
      <c r="B235" s="148"/>
      <c r="C235" s="184" t="s">
        <v>292</v>
      </c>
      <c r="D235" s="184" t="s">
        <v>427</v>
      </c>
      <c r="E235" s="185" t="s">
        <v>724</v>
      </c>
      <c r="F235" s="186" t="s">
        <v>725</v>
      </c>
      <c r="G235" s="187" t="s">
        <v>137</v>
      </c>
      <c r="H235" s="188">
        <v>4</v>
      </c>
      <c r="I235" s="189"/>
      <c r="J235" s="190">
        <f>ROUND(I235*H235,2)</f>
        <v>0</v>
      </c>
      <c r="K235" s="186" t="s">
        <v>138</v>
      </c>
      <c r="L235" s="191"/>
      <c r="M235" s="192" t="s">
        <v>1</v>
      </c>
      <c r="N235" s="193" t="s">
        <v>42</v>
      </c>
      <c r="O235" s="58"/>
      <c r="P235" s="158">
        <f>O235*H235</f>
        <v>0</v>
      </c>
      <c r="Q235" s="158">
        <v>0</v>
      </c>
      <c r="R235" s="158">
        <f>Q235*H235</f>
        <v>0</v>
      </c>
      <c r="S235" s="158">
        <v>0</v>
      </c>
      <c r="T235" s="159">
        <f>S235*H235</f>
        <v>0</v>
      </c>
      <c r="U235" s="32"/>
      <c r="V235" s="32"/>
      <c r="W235" s="32"/>
      <c r="X235" s="32"/>
      <c r="Y235" s="32"/>
      <c r="Z235" s="32"/>
      <c r="AA235" s="32"/>
      <c r="AB235" s="32"/>
      <c r="AC235" s="32"/>
      <c r="AD235" s="32"/>
      <c r="AE235" s="32"/>
      <c r="AR235" s="160" t="s">
        <v>430</v>
      </c>
      <c r="AT235" s="160" t="s">
        <v>427</v>
      </c>
      <c r="AU235" s="160" t="s">
        <v>87</v>
      </c>
      <c r="AY235" s="17" t="s">
        <v>131</v>
      </c>
      <c r="BE235" s="161">
        <f>IF(N235="základní",J235,0)</f>
        <v>0</v>
      </c>
      <c r="BF235" s="161">
        <f>IF(N235="snížená",J235,0)</f>
        <v>0</v>
      </c>
      <c r="BG235" s="161">
        <f>IF(N235="zákl. přenesená",J235,0)</f>
        <v>0</v>
      </c>
      <c r="BH235" s="161">
        <f>IF(N235="sníž. přenesená",J235,0)</f>
        <v>0</v>
      </c>
      <c r="BI235" s="161">
        <f>IF(N235="nulová",J235,0)</f>
        <v>0</v>
      </c>
      <c r="BJ235" s="17" t="s">
        <v>85</v>
      </c>
      <c r="BK235" s="161">
        <f>ROUND(I235*H235,2)</f>
        <v>0</v>
      </c>
      <c r="BL235" s="17" t="s">
        <v>430</v>
      </c>
      <c r="BM235" s="160" t="s">
        <v>726</v>
      </c>
    </row>
    <row r="236" spans="1:65" s="2" customFormat="1" ht="19.2">
      <c r="A236" s="32"/>
      <c r="B236" s="33"/>
      <c r="C236" s="32"/>
      <c r="D236" s="162" t="s">
        <v>141</v>
      </c>
      <c r="E236" s="32"/>
      <c r="F236" s="163" t="s">
        <v>725</v>
      </c>
      <c r="G236" s="32"/>
      <c r="H236" s="32"/>
      <c r="I236" s="164"/>
      <c r="J236" s="32"/>
      <c r="K236" s="32"/>
      <c r="L236" s="33"/>
      <c r="M236" s="165"/>
      <c r="N236" s="166"/>
      <c r="O236" s="58"/>
      <c r="P236" s="58"/>
      <c r="Q236" s="58"/>
      <c r="R236" s="58"/>
      <c r="S236" s="58"/>
      <c r="T236" s="59"/>
      <c r="U236" s="32"/>
      <c r="V236" s="32"/>
      <c r="W236" s="32"/>
      <c r="X236" s="32"/>
      <c r="Y236" s="32"/>
      <c r="Z236" s="32"/>
      <c r="AA236" s="32"/>
      <c r="AB236" s="32"/>
      <c r="AC236" s="32"/>
      <c r="AD236" s="32"/>
      <c r="AE236" s="32"/>
      <c r="AT236" s="17" t="s">
        <v>141</v>
      </c>
      <c r="AU236" s="17" t="s">
        <v>87</v>
      </c>
    </row>
    <row r="237" spans="1:65" s="2" customFormat="1" ht="24.15" customHeight="1">
      <c r="A237" s="32"/>
      <c r="B237" s="148"/>
      <c r="C237" s="184" t="s">
        <v>297</v>
      </c>
      <c r="D237" s="184" t="s">
        <v>427</v>
      </c>
      <c r="E237" s="185" t="s">
        <v>727</v>
      </c>
      <c r="F237" s="186" t="s">
        <v>728</v>
      </c>
      <c r="G237" s="187" t="s">
        <v>137</v>
      </c>
      <c r="H237" s="188">
        <v>1</v>
      </c>
      <c r="I237" s="189"/>
      <c r="J237" s="190">
        <f>ROUND(I237*H237,2)</f>
        <v>0</v>
      </c>
      <c r="K237" s="186" t="s">
        <v>138</v>
      </c>
      <c r="L237" s="191"/>
      <c r="M237" s="192" t="s">
        <v>1</v>
      </c>
      <c r="N237" s="193" t="s">
        <v>42</v>
      </c>
      <c r="O237" s="58"/>
      <c r="P237" s="158">
        <f>O237*H237</f>
        <v>0</v>
      </c>
      <c r="Q237" s="158">
        <v>0</v>
      </c>
      <c r="R237" s="158">
        <f>Q237*H237</f>
        <v>0</v>
      </c>
      <c r="S237" s="158">
        <v>0</v>
      </c>
      <c r="T237" s="159">
        <f>S237*H237</f>
        <v>0</v>
      </c>
      <c r="U237" s="32"/>
      <c r="V237" s="32"/>
      <c r="W237" s="32"/>
      <c r="X237" s="32"/>
      <c r="Y237" s="32"/>
      <c r="Z237" s="32"/>
      <c r="AA237" s="32"/>
      <c r="AB237" s="32"/>
      <c r="AC237" s="32"/>
      <c r="AD237" s="32"/>
      <c r="AE237" s="32"/>
      <c r="AR237" s="160" t="s">
        <v>430</v>
      </c>
      <c r="AT237" s="160" t="s">
        <v>427</v>
      </c>
      <c r="AU237" s="160" t="s">
        <v>87</v>
      </c>
      <c r="AY237" s="17" t="s">
        <v>131</v>
      </c>
      <c r="BE237" s="161">
        <f>IF(N237="základní",J237,0)</f>
        <v>0</v>
      </c>
      <c r="BF237" s="161">
        <f>IF(N237="snížená",J237,0)</f>
        <v>0</v>
      </c>
      <c r="BG237" s="161">
        <f>IF(N237="zákl. přenesená",J237,0)</f>
        <v>0</v>
      </c>
      <c r="BH237" s="161">
        <f>IF(N237="sníž. přenesená",J237,0)</f>
        <v>0</v>
      </c>
      <c r="BI237" s="161">
        <f>IF(N237="nulová",J237,0)</f>
        <v>0</v>
      </c>
      <c r="BJ237" s="17" t="s">
        <v>85</v>
      </c>
      <c r="BK237" s="161">
        <f>ROUND(I237*H237,2)</f>
        <v>0</v>
      </c>
      <c r="BL237" s="17" t="s">
        <v>430</v>
      </c>
      <c r="BM237" s="160" t="s">
        <v>729</v>
      </c>
    </row>
    <row r="238" spans="1:65" s="2" customFormat="1">
      <c r="A238" s="32"/>
      <c r="B238" s="33"/>
      <c r="C238" s="32"/>
      <c r="D238" s="162" t="s">
        <v>141</v>
      </c>
      <c r="E238" s="32"/>
      <c r="F238" s="163" t="s">
        <v>728</v>
      </c>
      <c r="G238" s="32"/>
      <c r="H238" s="32"/>
      <c r="I238" s="164"/>
      <c r="J238" s="32"/>
      <c r="K238" s="32"/>
      <c r="L238" s="33"/>
      <c r="M238" s="165"/>
      <c r="N238" s="166"/>
      <c r="O238" s="58"/>
      <c r="P238" s="58"/>
      <c r="Q238" s="58"/>
      <c r="R238" s="58"/>
      <c r="S238" s="58"/>
      <c r="T238" s="59"/>
      <c r="U238" s="32"/>
      <c r="V238" s="32"/>
      <c r="W238" s="32"/>
      <c r="X238" s="32"/>
      <c r="Y238" s="32"/>
      <c r="Z238" s="32"/>
      <c r="AA238" s="32"/>
      <c r="AB238" s="32"/>
      <c r="AC238" s="32"/>
      <c r="AD238" s="32"/>
      <c r="AE238" s="32"/>
      <c r="AT238" s="17" t="s">
        <v>141</v>
      </c>
      <c r="AU238" s="17" t="s">
        <v>87</v>
      </c>
    </row>
    <row r="239" spans="1:65" s="13" customFormat="1">
      <c r="B239" s="167"/>
      <c r="D239" s="162" t="s">
        <v>152</v>
      </c>
      <c r="E239" s="168" t="s">
        <v>1</v>
      </c>
      <c r="F239" s="169" t="s">
        <v>85</v>
      </c>
      <c r="H239" s="170">
        <v>1</v>
      </c>
      <c r="I239" s="171"/>
      <c r="L239" s="167"/>
      <c r="M239" s="172"/>
      <c r="N239" s="173"/>
      <c r="O239" s="173"/>
      <c r="P239" s="173"/>
      <c r="Q239" s="173"/>
      <c r="R239" s="173"/>
      <c r="S239" s="173"/>
      <c r="T239" s="174"/>
      <c r="AT239" s="168" t="s">
        <v>152</v>
      </c>
      <c r="AU239" s="168" t="s">
        <v>87</v>
      </c>
      <c r="AV239" s="13" t="s">
        <v>87</v>
      </c>
      <c r="AW239" s="13" t="s">
        <v>34</v>
      </c>
      <c r="AX239" s="13" t="s">
        <v>77</v>
      </c>
      <c r="AY239" s="168" t="s">
        <v>131</v>
      </c>
    </row>
    <row r="240" spans="1:65" s="15" customFormat="1">
      <c r="B240" s="197"/>
      <c r="D240" s="162" t="s">
        <v>152</v>
      </c>
      <c r="E240" s="198" t="s">
        <v>1</v>
      </c>
      <c r="F240" s="199" t="s">
        <v>717</v>
      </c>
      <c r="H240" s="198" t="s">
        <v>1</v>
      </c>
      <c r="I240" s="200"/>
      <c r="L240" s="197"/>
      <c r="M240" s="201"/>
      <c r="N240" s="202"/>
      <c r="O240" s="202"/>
      <c r="P240" s="202"/>
      <c r="Q240" s="202"/>
      <c r="R240" s="202"/>
      <c r="S240" s="202"/>
      <c r="T240" s="203"/>
      <c r="AT240" s="198" t="s">
        <v>152</v>
      </c>
      <c r="AU240" s="198" t="s">
        <v>87</v>
      </c>
      <c r="AV240" s="15" t="s">
        <v>85</v>
      </c>
      <c r="AW240" s="15" t="s">
        <v>34</v>
      </c>
      <c r="AX240" s="15" t="s">
        <v>77</v>
      </c>
      <c r="AY240" s="198" t="s">
        <v>131</v>
      </c>
    </row>
    <row r="241" spans="1:65" s="14" customFormat="1">
      <c r="B241" s="175"/>
      <c r="D241" s="162" t="s">
        <v>152</v>
      </c>
      <c r="E241" s="176" t="s">
        <v>1</v>
      </c>
      <c r="F241" s="177" t="s">
        <v>179</v>
      </c>
      <c r="H241" s="178">
        <v>1</v>
      </c>
      <c r="I241" s="179"/>
      <c r="L241" s="175"/>
      <c r="M241" s="180"/>
      <c r="N241" s="181"/>
      <c r="O241" s="181"/>
      <c r="P241" s="181"/>
      <c r="Q241" s="181"/>
      <c r="R241" s="181"/>
      <c r="S241" s="181"/>
      <c r="T241" s="182"/>
      <c r="AT241" s="176" t="s">
        <v>152</v>
      </c>
      <c r="AU241" s="176" t="s">
        <v>87</v>
      </c>
      <c r="AV241" s="14" t="s">
        <v>139</v>
      </c>
      <c r="AW241" s="14" t="s">
        <v>34</v>
      </c>
      <c r="AX241" s="14" t="s">
        <v>85</v>
      </c>
      <c r="AY241" s="176" t="s">
        <v>131</v>
      </c>
    </row>
    <row r="242" spans="1:65" s="2" customFormat="1" ht="24.15" customHeight="1">
      <c r="A242" s="32"/>
      <c r="B242" s="148"/>
      <c r="C242" s="184" t="s">
        <v>302</v>
      </c>
      <c r="D242" s="184" t="s">
        <v>427</v>
      </c>
      <c r="E242" s="185" t="s">
        <v>730</v>
      </c>
      <c r="F242" s="186" t="s">
        <v>731</v>
      </c>
      <c r="G242" s="187" t="s">
        <v>137</v>
      </c>
      <c r="H242" s="188">
        <v>1</v>
      </c>
      <c r="I242" s="189"/>
      <c r="J242" s="190">
        <f>ROUND(I242*H242,2)</f>
        <v>0</v>
      </c>
      <c r="K242" s="186" t="s">
        <v>138</v>
      </c>
      <c r="L242" s="191"/>
      <c r="M242" s="192" t="s">
        <v>1</v>
      </c>
      <c r="N242" s="193" t="s">
        <v>42</v>
      </c>
      <c r="O242" s="58"/>
      <c r="P242" s="158">
        <f>O242*H242</f>
        <v>0</v>
      </c>
      <c r="Q242" s="158">
        <v>0</v>
      </c>
      <c r="R242" s="158">
        <f>Q242*H242</f>
        <v>0</v>
      </c>
      <c r="S242" s="158">
        <v>0</v>
      </c>
      <c r="T242" s="159">
        <f>S242*H242</f>
        <v>0</v>
      </c>
      <c r="U242" s="32"/>
      <c r="V242" s="32"/>
      <c r="W242" s="32"/>
      <c r="X242" s="32"/>
      <c r="Y242" s="32"/>
      <c r="Z242" s="32"/>
      <c r="AA242" s="32"/>
      <c r="AB242" s="32"/>
      <c r="AC242" s="32"/>
      <c r="AD242" s="32"/>
      <c r="AE242" s="32"/>
      <c r="AR242" s="160" t="s">
        <v>430</v>
      </c>
      <c r="AT242" s="160" t="s">
        <v>427</v>
      </c>
      <c r="AU242" s="160" t="s">
        <v>87</v>
      </c>
      <c r="AY242" s="17" t="s">
        <v>131</v>
      </c>
      <c r="BE242" s="161">
        <f>IF(N242="základní",J242,0)</f>
        <v>0</v>
      </c>
      <c r="BF242" s="161">
        <f>IF(N242="snížená",J242,0)</f>
        <v>0</v>
      </c>
      <c r="BG242" s="161">
        <f>IF(N242="zákl. přenesená",J242,0)</f>
        <v>0</v>
      </c>
      <c r="BH242" s="161">
        <f>IF(N242="sníž. přenesená",J242,0)</f>
        <v>0</v>
      </c>
      <c r="BI242" s="161">
        <f>IF(N242="nulová",J242,0)</f>
        <v>0</v>
      </c>
      <c r="BJ242" s="17" t="s">
        <v>85</v>
      </c>
      <c r="BK242" s="161">
        <f>ROUND(I242*H242,2)</f>
        <v>0</v>
      </c>
      <c r="BL242" s="17" t="s">
        <v>430</v>
      </c>
      <c r="BM242" s="160" t="s">
        <v>732</v>
      </c>
    </row>
    <row r="243" spans="1:65" s="2" customFormat="1">
      <c r="A243" s="32"/>
      <c r="B243" s="33"/>
      <c r="C243" s="32"/>
      <c r="D243" s="162" t="s">
        <v>141</v>
      </c>
      <c r="E243" s="32"/>
      <c r="F243" s="163" t="s">
        <v>731</v>
      </c>
      <c r="G243" s="32"/>
      <c r="H243" s="32"/>
      <c r="I243" s="164"/>
      <c r="J243" s="32"/>
      <c r="K243" s="32"/>
      <c r="L243" s="33"/>
      <c r="M243" s="165"/>
      <c r="N243" s="166"/>
      <c r="O243" s="58"/>
      <c r="P243" s="58"/>
      <c r="Q243" s="58"/>
      <c r="R243" s="58"/>
      <c r="S243" s="58"/>
      <c r="T243" s="59"/>
      <c r="U243" s="32"/>
      <c r="V243" s="32"/>
      <c r="W243" s="32"/>
      <c r="X243" s="32"/>
      <c r="Y243" s="32"/>
      <c r="Z243" s="32"/>
      <c r="AA243" s="32"/>
      <c r="AB243" s="32"/>
      <c r="AC243" s="32"/>
      <c r="AD243" s="32"/>
      <c r="AE243" s="32"/>
      <c r="AT243" s="17" t="s">
        <v>141</v>
      </c>
      <c r="AU243" s="17" t="s">
        <v>87</v>
      </c>
    </row>
    <row r="244" spans="1:65" s="2" customFormat="1" ht="16.5" customHeight="1">
      <c r="A244" s="32"/>
      <c r="B244" s="148"/>
      <c r="C244" s="184" t="s">
        <v>308</v>
      </c>
      <c r="D244" s="184" t="s">
        <v>427</v>
      </c>
      <c r="E244" s="185" t="s">
        <v>733</v>
      </c>
      <c r="F244" s="186" t="s">
        <v>734</v>
      </c>
      <c r="G244" s="187" t="s">
        <v>137</v>
      </c>
      <c r="H244" s="188">
        <v>14</v>
      </c>
      <c r="I244" s="189"/>
      <c r="J244" s="190">
        <f>ROUND(I244*H244,2)</f>
        <v>0</v>
      </c>
      <c r="K244" s="186" t="s">
        <v>138</v>
      </c>
      <c r="L244" s="191"/>
      <c r="M244" s="192" t="s">
        <v>1</v>
      </c>
      <c r="N244" s="193" t="s">
        <v>42</v>
      </c>
      <c r="O244" s="58"/>
      <c r="P244" s="158">
        <f>O244*H244</f>
        <v>0</v>
      </c>
      <c r="Q244" s="158">
        <v>0</v>
      </c>
      <c r="R244" s="158">
        <f>Q244*H244</f>
        <v>0</v>
      </c>
      <c r="S244" s="158">
        <v>0</v>
      </c>
      <c r="T244" s="159">
        <f>S244*H244</f>
        <v>0</v>
      </c>
      <c r="U244" s="32"/>
      <c r="V244" s="32"/>
      <c r="W244" s="32"/>
      <c r="X244" s="32"/>
      <c r="Y244" s="32"/>
      <c r="Z244" s="32"/>
      <c r="AA244" s="32"/>
      <c r="AB244" s="32"/>
      <c r="AC244" s="32"/>
      <c r="AD244" s="32"/>
      <c r="AE244" s="32"/>
      <c r="AR244" s="160" t="s">
        <v>430</v>
      </c>
      <c r="AT244" s="160" t="s">
        <v>427</v>
      </c>
      <c r="AU244" s="160" t="s">
        <v>87</v>
      </c>
      <c r="AY244" s="17" t="s">
        <v>131</v>
      </c>
      <c r="BE244" s="161">
        <f>IF(N244="základní",J244,0)</f>
        <v>0</v>
      </c>
      <c r="BF244" s="161">
        <f>IF(N244="snížená",J244,0)</f>
        <v>0</v>
      </c>
      <c r="BG244" s="161">
        <f>IF(N244="zákl. přenesená",J244,0)</f>
        <v>0</v>
      </c>
      <c r="BH244" s="161">
        <f>IF(N244="sníž. přenesená",J244,0)</f>
        <v>0</v>
      </c>
      <c r="BI244" s="161">
        <f>IF(N244="nulová",J244,0)</f>
        <v>0</v>
      </c>
      <c r="BJ244" s="17" t="s">
        <v>85</v>
      </c>
      <c r="BK244" s="161">
        <f>ROUND(I244*H244,2)</f>
        <v>0</v>
      </c>
      <c r="BL244" s="17" t="s">
        <v>430</v>
      </c>
      <c r="BM244" s="160" t="s">
        <v>735</v>
      </c>
    </row>
    <row r="245" spans="1:65" s="2" customFormat="1">
      <c r="A245" s="32"/>
      <c r="B245" s="33"/>
      <c r="C245" s="32"/>
      <c r="D245" s="162" t="s">
        <v>141</v>
      </c>
      <c r="E245" s="32"/>
      <c r="F245" s="163" t="s">
        <v>734</v>
      </c>
      <c r="G245" s="32"/>
      <c r="H245" s="32"/>
      <c r="I245" s="164"/>
      <c r="J245" s="32"/>
      <c r="K245" s="32"/>
      <c r="L245" s="33"/>
      <c r="M245" s="165"/>
      <c r="N245" s="166"/>
      <c r="O245" s="58"/>
      <c r="P245" s="58"/>
      <c r="Q245" s="58"/>
      <c r="R245" s="58"/>
      <c r="S245" s="58"/>
      <c r="T245" s="59"/>
      <c r="U245" s="32"/>
      <c r="V245" s="32"/>
      <c r="W245" s="32"/>
      <c r="X245" s="32"/>
      <c r="Y245" s="32"/>
      <c r="Z245" s="32"/>
      <c r="AA245" s="32"/>
      <c r="AB245" s="32"/>
      <c r="AC245" s="32"/>
      <c r="AD245" s="32"/>
      <c r="AE245" s="32"/>
      <c r="AT245" s="17" t="s">
        <v>141</v>
      </c>
      <c r="AU245" s="17" t="s">
        <v>87</v>
      </c>
    </row>
    <row r="246" spans="1:65" s="2" customFormat="1" ht="21.75" customHeight="1">
      <c r="A246" s="32"/>
      <c r="B246" s="148"/>
      <c r="C246" s="184" t="s">
        <v>313</v>
      </c>
      <c r="D246" s="184" t="s">
        <v>427</v>
      </c>
      <c r="E246" s="185" t="s">
        <v>736</v>
      </c>
      <c r="F246" s="186" t="s">
        <v>737</v>
      </c>
      <c r="G246" s="187" t="s">
        <v>137</v>
      </c>
      <c r="H246" s="188">
        <v>2</v>
      </c>
      <c r="I246" s="189"/>
      <c r="J246" s="190">
        <f>ROUND(I246*H246,2)</f>
        <v>0</v>
      </c>
      <c r="K246" s="186" t="s">
        <v>138</v>
      </c>
      <c r="L246" s="191"/>
      <c r="M246" s="192" t="s">
        <v>1</v>
      </c>
      <c r="N246" s="193" t="s">
        <v>42</v>
      </c>
      <c r="O246" s="58"/>
      <c r="P246" s="158">
        <f>O246*H246</f>
        <v>0</v>
      </c>
      <c r="Q246" s="158">
        <v>0</v>
      </c>
      <c r="R246" s="158">
        <f>Q246*H246</f>
        <v>0</v>
      </c>
      <c r="S246" s="158">
        <v>0</v>
      </c>
      <c r="T246" s="159">
        <f>S246*H246</f>
        <v>0</v>
      </c>
      <c r="U246" s="32"/>
      <c r="V246" s="32"/>
      <c r="W246" s="32"/>
      <c r="X246" s="32"/>
      <c r="Y246" s="32"/>
      <c r="Z246" s="32"/>
      <c r="AA246" s="32"/>
      <c r="AB246" s="32"/>
      <c r="AC246" s="32"/>
      <c r="AD246" s="32"/>
      <c r="AE246" s="32"/>
      <c r="AR246" s="160" t="s">
        <v>430</v>
      </c>
      <c r="AT246" s="160" t="s">
        <v>427</v>
      </c>
      <c r="AU246" s="160" t="s">
        <v>87</v>
      </c>
      <c r="AY246" s="17" t="s">
        <v>131</v>
      </c>
      <c r="BE246" s="161">
        <f>IF(N246="základní",J246,0)</f>
        <v>0</v>
      </c>
      <c r="BF246" s="161">
        <f>IF(N246="snížená",J246,0)</f>
        <v>0</v>
      </c>
      <c r="BG246" s="161">
        <f>IF(N246="zákl. přenesená",J246,0)</f>
        <v>0</v>
      </c>
      <c r="BH246" s="161">
        <f>IF(N246="sníž. přenesená",J246,0)</f>
        <v>0</v>
      </c>
      <c r="BI246" s="161">
        <f>IF(N246="nulová",J246,0)</f>
        <v>0</v>
      </c>
      <c r="BJ246" s="17" t="s">
        <v>85</v>
      </c>
      <c r="BK246" s="161">
        <f>ROUND(I246*H246,2)</f>
        <v>0</v>
      </c>
      <c r="BL246" s="17" t="s">
        <v>430</v>
      </c>
      <c r="BM246" s="160" t="s">
        <v>738</v>
      </c>
    </row>
    <row r="247" spans="1:65" s="2" customFormat="1">
      <c r="A247" s="32"/>
      <c r="B247" s="33"/>
      <c r="C247" s="32"/>
      <c r="D247" s="162" t="s">
        <v>141</v>
      </c>
      <c r="E247" s="32"/>
      <c r="F247" s="163" t="s">
        <v>737</v>
      </c>
      <c r="G247" s="32"/>
      <c r="H247" s="32"/>
      <c r="I247" s="164"/>
      <c r="J247" s="32"/>
      <c r="K247" s="32"/>
      <c r="L247" s="33"/>
      <c r="M247" s="165"/>
      <c r="N247" s="166"/>
      <c r="O247" s="58"/>
      <c r="P247" s="58"/>
      <c r="Q247" s="58"/>
      <c r="R247" s="58"/>
      <c r="S247" s="58"/>
      <c r="T247" s="59"/>
      <c r="U247" s="32"/>
      <c r="V247" s="32"/>
      <c r="W247" s="32"/>
      <c r="X247" s="32"/>
      <c r="Y247" s="32"/>
      <c r="Z247" s="32"/>
      <c r="AA247" s="32"/>
      <c r="AB247" s="32"/>
      <c r="AC247" s="32"/>
      <c r="AD247" s="32"/>
      <c r="AE247" s="32"/>
      <c r="AT247" s="17" t="s">
        <v>141</v>
      </c>
      <c r="AU247" s="17" t="s">
        <v>87</v>
      </c>
    </row>
    <row r="248" spans="1:65" s="2" customFormat="1" ht="21.75" customHeight="1">
      <c r="A248" s="32"/>
      <c r="B248" s="148"/>
      <c r="C248" s="184" t="s">
        <v>325</v>
      </c>
      <c r="D248" s="184" t="s">
        <v>427</v>
      </c>
      <c r="E248" s="185" t="s">
        <v>739</v>
      </c>
      <c r="F248" s="186" t="s">
        <v>740</v>
      </c>
      <c r="G248" s="187" t="s">
        <v>137</v>
      </c>
      <c r="H248" s="188">
        <v>7</v>
      </c>
      <c r="I248" s="189"/>
      <c r="J248" s="190">
        <f>ROUND(I248*H248,2)</f>
        <v>0</v>
      </c>
      <c r="K248" s="186" t="s">
        <v>138</v>
      </c>
      <c r="L248" s="191"/>
      <c r="M248" s="192" t="s">
        <v>1</v>
      </c>
      <c r="N248" s="193" t="s">
        <v>42</v>
      </c>
      <c r="O248" s="58"/>
      <c r="P248" s="158">
        <f>O248*H248</f>
        <v>0</v>
      </c>
      <c r="Q248" s="158">
        <v>0</v>
      </c>
      <c r="R248" s="158">
        <f>Q248*H248</f>
        <v>0</v>
      </c>
      <c r="S248" s="158">
        <v>0</v>
      </c>
      <c r="T248" s="159">
        <f>S248*H248</f>
        <v>0</v>
      </c>
      <c r="U248" s="32"/>
      <c r="V248" s="32"/>
      <c r="W248" s="32"/>
      <c r="X248" s="32"/>
      <c r="Y248" s="32"/>
      <c r="Z248" s="32"/>
      <c r="AA248" s="32"/>
      <c r="AB248" s="32"/>
      <c r="AC248" s="32"/>
      <c r="AD248" s="32"/>
      <c r="AE248" s="32"/>
      <c r="AR248" s="160" t="s">
        <v>430</v>
      </c>
      <c r="AT248" s="160" t="s">
        <v>427</v>
      </c>
      <c r="AU248" s="160" t="s">
        <v>87</v>
      </c>
      <c r="AY248" s="17" t="s">
        <v>131</v>
      </c>
      <c r="BE248" s="161">
        <f>IF(N248="základní",J248,0)</f>
        <v>0</v>
      </c>
      <c r="BF248" s="161">
        <f>IF(N248="snížená",J248,0)</f>
        <v>0</v>
      </c>
      <c r="BG248" s="161">
        <f>IF(N248="zákl. přenesená",J248,0)</f>
        <v>0</v>
      </c>
      <c r="BH248" s="161">
        <f>IF(N248="sníž. přenesená",J248,0)</f>
        <v>0</v>
      </c>
      <c r="BI248" s="161">
        <f>IF(N248="nulová",J248,0)</f>
        <v>0</v>
      </c>
      <c r="BJ248" s="17" t="s">
        <v>85</v>
      </c>
      <c r="BK248" s="161">
        <f>ROUND(I248*H248,2)</f>
        <v>0</v>
      </c>
      <c r="BL248" s="17" t="s">
        <v>430</v>
      </c>
      <c r="BM248" s="160" t="s">
        <v>741</v>
      </c>
    </row>
    <row r="249" spans="1:65" s="2" customFormat="1">
      <c r="A249" s="32"/>
      <c r="B249" s="33"/>
      <c r="C249" s="32"/>
      <c r="D249" s="162" t="s">
        <v>141</v>
      </c>
      <c r="E249" s="32"/>
      <c r="F249" s="163" t="s">
        <v>740</v>
      </c>
      <c r="G249" s="32"/>
      <c r="H249" s="32"/>
      <c r="I249" s="164"/>
      <c r="J249" s="32"/>
      <c r="K249" s="32"/>
      <c r="L249" s="33"/>
      <c r="M249" s="165"/>
      <c r="N249" s="166"/>
      <c r="O249" s="58"/>
      <c r="P249" s="58"/>
      <c r="Q249" s="58"/>
      <c r="R249" s="58"/>
      <c r="S249" s="58"/>
      <c r="T249" s="59"/>
      <c r="U249" s="32"/>
      <c r="V249" s="32"/>
      <c r="W249" s="32"/>
      <c r="X249" s="32"/>
      <c r="Y249" s="32"/>
      <c r="Z249" s="32"/>
      <c r="AA249" s="32"/>
      <c r="AB249" s="32"/>
      <c r="AC249" s="32"/>
      <c r="AD249" s="32"/>
      <c r="AE249" s="32"/>
      <c r="AT249" s="17" t="s">
        <v>141</v>
      </c>
      <c r="AU249" s="17" t="s">
        <v>87</v>
      </c>
    </row>
    <row r="250" spans="1:65" s="2" customFormat="1" ht="24.15" customHeight="1">
      <c r="A250" s="32"/>
      <c r="B250" s="148"/>
      <c r="C250" s="184" t="s">
        <v>330</v>
      </c>
      <c r="D250" s="184" t="s">
        <v>427</v>
      </c>
      <c r="E250" s="185" t="s">
        <v>742</v>
      </c>
      <c r="F250" s="186" t="s">
        <v>743</v>
      </c>
      <c r="G250" s="187" t="s">
        <v>137</v>
      </c>
      <c r="H250" s="188">
        <v>7</v>
      </c>
      <c r="I250" s="189"/>
      <c r="J250" s="190">
        <f>ROUND(I250*H250,2)</f>
        <v>0</v>
      </c>
      <c r="K250" s="186" t="s">
        <v>138</v>
      </c>
      <c r="L250" s="191"/>
      <c r="M250" s="192" t="s">
        <v>1</v>
      </c>
      <c r="N250" s="193" t="s">
        <v>42</v>
      </c>
      <c r="O250" s="58"/>
      <c r="P250" s="158">
        <f>O250*H250</f>
        <v>0</v>
      </c>
      <c r="Q250" s="158">
        <v>0</v>
      </c>
      <c r="R250" s="158">
        <f>Q250*H250</f>
        <v>0</v>
      </c>
      <c r="S250" s="158">
        <v>0</v>
      </c>
      <c r="T250" s="159">
        <f>S250*H250</f>
        <v>0</v>
      </c>
      <c r="U250" s="32"/>
      <c r="V250" s="32"/>
      <c r="W250" s="32"/>
      <c r="X250" s="32"/>
      <c r="Y250" s="32"/>
      <c r="Z250" s="32"/>
      <c r="AA250" s="32"/>
      <c r="AB250" s="32"/>
      <c r="AC250" s="32"/>
      <c r="AD250" s="32"/>
      <c r="AE250" s="32"/>
      <c r="AR250" s="160" t="s">
        <v>430</v>
      </c>
      <c r="AT250" s="160" t="s">
        <v>427</v>
      </c>
      <c r="AU250" s="160" t="s">
        <v>87</v>
      </c>
      <c r="AY250" s="17" t="s">
        <v>131</v>
      </c>
      <c r="BE250" s="161">
        <f>IF(N250="základní",J250,0)</f>
        <v>0</v>
      </c>
      <c r="BF250" s="161">
        <f>IF(N250="snížená",J250,0)</f>
        <v>0</v>
      </c>
      <c r="BG250" s="161">
        <f>IF(N250="zákl. přenesená",J250,0)</f>
        <v>0</v>
      </c>
      <c r="BH250" s="161">
        <f>IF(N250="sníž. přenesená",J250,0)</f>
        <v>0</v>
      </c>
      <c r="BI250" s="161">
        <f>IF(N250="nulová",J250,0)</f>
        <v>0</v>
      </c>
      <c r="BJ250" s="17" t="s">
        <v>85</v>
      </c>
      <c r="BK250" s="161">
        <f>ROUND(I250*H250,2)</f>
        <v>0</v>
      </c>
      <c r="BL250" s="17" t="s">
        <v>430</v>
      </c>
      <c r="BM250" s="160" t="s">
        <v>744</v>
      </c>
    </row>
    <row r="251" spans="1:65" s="2" customFormat="1">
      <c r="A251" s="32"/>
      <c r="B251" s="33"/>
      <c r="C251" s="32"/>
      <c r="D251" s="162" t="s">
        <v>141</v>
      </c>
      <c r="E251" s="32"/>
      <c r="F251" s="163" t="s">
        <v>743</v>
      </c>
      <c r="G251" s="32"/>
      <c r="H251" s="32"/>
      <c r="I251" s="164"/>
      <c r="J251" s="32"/>
      <c r="K251" s="32"/>
      <c r="L251" s="33"/>
      <c r="M251" s="165"/>
      <c r="N251" s="166"/>
      <c r="O251" s="58"/>
      <c r="P251" s="58"/>
      <c r="Q251" s="58"/>
      <c r="R251" s="58"/>
      <c r="S251" s="58"/>
      <c r="T251" s="59"/>
      <c r="U251" s="32"/>
      <c r="V251" s="32"/>
      <c r="W251" s="32"/>
      <c r="X251" s="32"/>
      <c r="Y251" s="32"/>
      <c r="Z251" s="32"/>
      <c r="AA251" s="32"/>
      <c r="AB251" s="32"/>
      <c r="AC251" s="32"/>
      <c r="AD251" s="32"/>
      <c r="AE251" s="32"/>
      <c r="AT251" s="17" t="s">
        <v>141</v>
      </c>
      <c r="AU251" s="17" t="s">
        <v>87</v>
      </c>
    </row>
    <row r="252" spans="1:65" s="2" customFormat="1" ht="24.15" customHeight="1">
      <c r="A252" s="32"/>
      <c r="B252" s="148"/>
      <c r="C252" s="184" t="s">
        <v>335</v>
      </c>
      <c r="D252" s="184" t="s">
        <v>427</v>
      </c>
      <c r="E252" s="185" t="s">
        <v>745</v>
      </c>
      <c r="F252" s="186" t="s">
        <v>746</v>
      </c>
      <c r="G252" s="187" t="s">
        <v>137</v>
      </c>
      <c r="H252" s="188">
        <v>7</v>
      </c>
      <c r="I252" s="189"/>
      <c r="J252" s="190">
        <f>ROUND(I252*H252,2)</f>
        <v>0</v>
      </c>
      <c r="K252" s="186" t="s">
        <v>138</v>
      </c>
      <c r="L252" s="191"/>
      <c r="M252" s="192" t="s">
        <v>1</v>
      </c>
      <c r="N252" s="193" t="s">
        <v>42</v>
      </c>
      <c r="O252" s="58"/>
      <c r="P252" s="158">
        <f>O252*H252</f>
        <v>0</v>
      </c>
      <c r="Q252" s="158">
        <v>0</v>
      </c>
      <c r="R252" s="158">
        <f>Q252*H252</f>
        <v>0</v>
      </c>
      <c r="S252" s="158">
        <v>0</v>
      </c>
      <c r="T252" s="159">
        <f>S252*H252</f>
        <v>0</v>
      </c>
      <c r="U252" s="32"/>
      <c r="V252" s="32"/>
      <c r="W252" s="32"/>
      <c r="X252" s="32"/>
      <c r="Y252" s="32"/>
      <c r="Z252" s="32"/>
      <c r="AA252" s="32"/>
      <c r="AB252" s="32"/>
      <c r="AC252" s="32"/>
      <c r="AD252" s="32"/>
      <c r="AE252" s="32"/>
      <c r="AR252" s="160" t="s">
        <v>430</v>
      </c>
      <c r="AT252" s="160" t="s">
        <v>427</v>
      </c>
      <c r="AU252" s="160" t="s">
        <v>87</v>
      </c>
      <c r="AY252" s="17" t="s">
        <v>131</v>
      </c>
      <c r="BE252" s="161">
        <f>IF(N252="základní",J252,0)</f>
        <v>0</v>
      </c>
      <c r="BF252" s="161">
        <f>IF(N252="snížená",J252,0)</f>
        <v>0</v>
      </c>
      <c r="BG252" s="161">
        <f>IF(N252="zákl. přenesená",J252,0)</f>
        <v>0</v>
      </c>
      <c r="BH252" s="161">
        <f>IF(N252="sníž. přenesená",J252,0)</f>
        <v>0</v>
      </c>
      <c r="BI252" s="161">
        <f>IF(N252="nulová",J252,0)</f>
        <v>0</v>
      </c>
      <c r="BJ252" s="17" t="s">
        <v>85</v>
      </c>
      <c r="BK252" s="161">
        <f>ROUND(I252*H252,2)</f>
        <v>0</v>
      </c>
      <c r="BL252" s="17" t="s">
        <v>430</v>
      </c>
      <c r="BM252" s="160" t="s">
        <v>747</v>
      </c>
    </row>
    <row r="253" spans="1:65" s="2" customFormat="1">
      <c r="A253" s="32"/>
      <c r="B253" s="33"/>
      <c r="C253" s="32"/>
      <c r="D253" s="162" t="s">
        <v>141</v>
      </c>
      <c r="E253" s="32"/>
      <c r="F253" s="163" t="s">
        <v>746</v>
      </c>
      <c r="G253" s="32"/>
      <c r="H253" s="32"/>
      <c r="I253" s="164"/>
      <c r="J253" s="32"/>
      <c r="K253" s="32"/>
      <c r="L253" s="33"/>
      <c r="M253" s="165"/>
      <c r="N253" s="166"/>
      <c r="O253" s="58"/>
      <c r="P253" s="58"/>
      <c r="Q253" s="58"/>
      <c r="R253" s="58"/>
      <c r="S253" s="58"/>
      <c r="T253" s="59"/>
      <c r="U253" s="32"/>
      <c r="V253" s="32"/>
      <c r="W253" s="32"/>
      <c r="X253" s="32"/>
      <c r="Y253" s="32"/>
      <c r="Z253" s="32"/>
      <c r="AA253" s="32"/>
      <c r="AB253" s="32"/>
      <c r="AC253" s="32"/>
      <c r="AD253" s="32"/>
      <c r="AE253" s="32"/>
      <c r="AT253" s="17" t="s">
        <v>141</v>
      </c>
      <c r="AU253" s="17" t="s">
        <v>87</v>
      </c>
    </row>
    <row r="254" spans="1:65" s="2" customFormat="1" ht="16.5" customHeight="1">
      <c r="A254" s="32"/>
      <c r="B254" s="148"/>
      <c r="C254" s="149" t="s">
        <v>340</v>
      </c>
      <c r="D254" s="149" t="s">
        <v>134</v>
      </c>
      <c r="E254" s="150" t="s">
        <v>748</v>
      </c>
      <c r="F254" s="151" t="s">
        <v>749</v>
      </c>
      <c r="G254" s="152" t="s">
        <v>137</v>
      </c>
      <c r="H254" s="153">
        <v>3</v>
      </c>
      <c r="I254" s="154"/>
      <c r="J254" s="155">
        <f>ROUND(I254*H254,2)</f>
        <v>0</v>
      </c>
      <c r="K254" s="151" t="s">
        <v>138</v>
      </c>
      <c r="L254" s="33"/>
      <c r="M254" s="156" t="s">
        <v>1</v>
      </c>
      <c r="N254" s="157" t="s">
        <v>42</v>
      </c>
      <c r="O254" s="58"/>
      <c r="P254" s="158">
        <f>O254*H254</f>
        <v>0</v>
      </c>
      <c r="Q254" s="158">
        <v>0</v>
      </c>
      <c r="R254" s="158">
        <f>Q254*H254</f>
        <v>0</v>
      </c>
      <c r="S254" s="158">
        <v>0</v>
      </c>
      <c r="T254" s="159">
        <f>S254*H254</f>
        <v>0</v>
      </c>
      <c r="U254" s="32"/>
      <c r="V254" s="32"/>
      <c r="W254" s="32"/>
      <c r="X254" s="32"/>
      <c r="Y254" s="32"/>
      <c r="Z254" s="32"/>
      <c r="AA254" s="32"/>
      <c r="AB254" s="32"/>
      <c r="AC254" s="32"/>
      <c r="AD254" s="32"/>
      <c r="AE254" s="32"/>
      <c r="AR254" s="160" t="s">
        <v>139</v>
      </c>
      <c r="AT254" s="160" t="s">
        <v>134</v>
      </c>
      <c r="AU254" s="160" t="s">
        <v>87</v>
      </c>
      <c r="AY254" s="17" t="s">
        <v>131</v>
      </c>
      <c r="BE254" s="161">
        <f>IF(N254="základní",J254,0)</f>
        <v>0</v>
      </c>
      <c r="BF254" s="161">
        <f>IF(N254="snížená",J254,0)</f>
        <v>0</v>
      </c>
      <c r="BG254" s="161">
        <f>IF(N254="zákl. přenesená",J254,0)</f>
        <v>0</v>
      </c>
      <c r="BH254" s="161">
        <f>IF(N254="sníž. přenesená",J254,0)</f>
        <v>0</v>
      </c>
      <c r="BI254" s="161">
        <f>IF(N254="nulová",J254,0)</f>
        <v>0</v>
      </c>
      <c r="BJ254" s="17" t="s">
        <v>85</v>
      </c>
      <c r="BK254" s="161">
        <f>ROUND(I254*H254,2)</f>
        <v>0</v>
      </c>
      <c r="BL254" s="17" t="s">
        <v>139</v>
      </c>
      <c r="BM254" s="160" t="s">
        <v>750</v>
      </c>
    </row>
    <row r="255" spans="1:65" s="2" customFormat="1">
      <c r="A255" s="32"/>
      <c r="B255" s="33"/>
      <c r="C255" s="32"/>
      <c r="D255" s="162" t="s">
        <v>141</v>
      </c>
      <c r="E255" s="32"/>
      <c r="F255" s="163" t="s">
        <v>749</v>
      </c>
      <c r="G255" s="32"/>
      <c r="H255" s="32"/>
      <c r="I255" s="164"/>
      <c r="J255" s="32"/>
      <c r="K255" s="32"/>
      <c r="L255" s="33"/>
      <c r="M255" s="165"/>
      <c r="N255" s="166"/>
      <c r="O255" s="58"/>
      <c r="P255" s="58"/>
      <c r="Q255" s="58"/>
      <c r="R255" s="58"/>
      <c r="S255" s="58"/>
      <c r="T255" s="59"/>
      <c r="U255" s="32"/>
      <c r="V255" s="32"/>
      <c r="W255" s="32"/>
      <c r="X255" s="32"/>
      <c r="Y255" s="32"/>
      <c r="Z255" s="32"/>
      <c r="AA255" s="32"/>
      <c r="AB255" s="32"/>
      <c r="AC255" s="32"/>
      <c r="AD255" s="32"/>
      <c r="AE255" s="32"/>
      <c r="AT255" s="17" t="s">
        <v>141</v>
      </c>
      <c r="AU255" s="17" t="s">
        <v>87</v>
      </c>
    </row>
    <row r="256" spans="1:65" s="2" customFormat="1" ht="16.5" customHeight="1">
      <c r="A256" s="32"/>
      <c r="B256" s="148"/>
      <c r="C256" s="149" t="s">
        <v>346</v>
      </c>
      <c r="D256" s="149" t="s">
        <v>134</v>
      </c>
      <c r="E256" s="150" t="s">
        <v>751</v>
      </c>
      <c r="F256" s="151" t="s">
        <v>752</v>
      </c>
      <c r="G256" s="152" t="s">
        <v>137</v>
      </c>
      <c r="H256" s="153">
        <v>3</v>
      </c>
      <c r="I256" s="154"/>
      <c r="J256" s="155">
        <f>ROUND(I256*H256,2)</f>
        <v>0</v>
      </c>
      <c r="K256" s="151" t="s">
        <v>138</v>
      </c>
      <c r="L256" s="33"/>
      <c r="M256" s="156" t="s">
        <v>1</v>
      </c>
      <c r="N256" s="157" t="s">
        <v>42</v>
      </c>
      <c r="O256" s="58"/>
      <c r="P256" s="158">
        <f>O256*H256</f>
        <v>0</v>
      </c>
      <c r="Q256" s="158">
        <v>0</v>
      </c>
      <c r="R256" s="158">
        <f>Q256*H256</f>
        <v>0</v>
      </c>
      <c r="S256" s="158">
        <v>0</v>
      </c>
      <c r="T256" s="159">
        <f>S256*H256</f>
        <v>0</v>
      </c>
      <c r="U256" s="32"/>
      <c r="V256" s="32"/>
      <c r="W256" s="32"/>
      <c r="X256" s="32"/>
      <c r="Y256" s="32"/>
      <c r="Z256" s="32"/>
      <c r="AA256" s="32"/>
      <c r="AB256" s="32"/>
      <c r="AC256" s="32"/>
      <c r="AD256" s="32"/>
      <c r="AE256" s="32"/>
      <c r="AR256" s="160" t="s">
        <v>139</v>
      </c>
      <c r="AT256" s="160" t="s">
        <v>134</v>
      </c>
      <c r="AU256" s="160" t="s">
        <v>87</v>
      </c>
      <c r="AY256" s="17" t="s">
        <v>131</v>
      </c>
      <c r="BE256" s="161">
        <f>IF(N256="základní",J256,0)</f>
        <v>0</v>
      </c>
      <c r="BF256" s="161">
        <f>IF(N256="snížená",J256,0)</f>
        <v>0</v>
      </c>
      <c r="BG256" s="161">
        <f>IF(N256="zákl. přenesená",J256,0)</f>
        <v>0</v>
      </c>
      <c r="BH256" s="161">
        <f>IF(N256="sníž. přenesená",J256,0)</f>
        <v>0</v>
      </c>
      <c r="BI256" s="161">
        <f>IF(N256="nulová",J256,0)</f>
        <v>0</v>
      </c>
      <c r="BJ256" s="17" t="s">
        <v>85</v>
      </c>
      <c r="BK256" s="161">
        <f>ROUND(I256*H256,2)</f>
        <v>0</v>
      </c>
      <c r="BL256" s="17" t="s">
        <v>139</v>
      </c>
      <c r="BM256" s="160" t="s">
        <v>753</v>
      </c>
    </row>
    <row r="257" spans="1:65" s="2" customFormat="1" ht="28.8">
      <c r="A257" s="32"/>
      <c r="B257" s="33"/>
      <c r="C257" s="32"/>
      <c r="D257" s="162" t="s">
        <v>141</v>
      </c>
      <c r="E257" s="32"/>
      <c r="F257" s="163" t="s">
        <v>754</v>
      </c>
      <c r="G257" s="32"/>
      <c r="H257" s="32"/>
      <c r="I257" s="164"/>
      <c r="J257" s="32"/>
      <c r="K257" s="32"/>
      <c r="L257" s="33"/>
      <c r="M257" s="165"/>
      <c r="N257" s="166"/>
      <c r="O257" s="58"/>
      <c r="P257" s="58"/>
      <c r="Q257" s="58"/>
      <c r="R257" s="58"/>
      <c r="S257" s="58"/>
      <c r="T257" s="59"/>
      <c r="U257" s="32"/>
      <c r="V257" s="32"/>
      <c r="W257" s="32"/>
      <c r="X257" s="32"/>
      <c r="Y257" s="32"/>
      <c r="Z257" s="32"/>
      <c r="AA257" s="32"/>
      <c r="AB257" s="32"/>
      <c r="AC257" s="32"/>
      <c r="AD257" s="32"/>
      <c r="AE257" s="32"/>
      <c r="AT257" s="17" t="s">
        <v>141</v>
      </c>
      <c r="AU257" s="17" t="s">
        <v>87</v>
      </c>
    </row>
    <row r="258" spans="1:65" s="2" customFormat="1" ht="16.5" customHeight="1">
      <c r="A258" s="32"/>
      <c r="B258" s="148"/>
      <c r="C258" s="184" t="s">
        <v>352</v>
      </c>
      <c r="D258" s="184" t="s">
        <v>427</v>
      </c>
      <c r="E258" s="185" t="s">
        <v>755</v>
      </c>
      <c r="F258" s="186" t="s">
        <v>756</v>
      </c>
      <c r="G258" s="187" t="s">
        <v>137</v>
      </c>
      <c r="H258" s="188">
        <v>3</v>
      </c>
      <c r="I258" s="189"/>
      <c r="J258" s="190">
        <f>ROUND(I258*H258,2)</f>
        <v>0</v>
      </c>
      <c r="K258" s="186" t="s">
        <v>138</v>
      </c>
      <c r="L258" s="191"/>
      <c r="M258" s="192" t="s">
        <v>1</v>
      </c>
      <c r="N258" s="193" t="s">
        <v>42</v>
      </c>
      <c r="O258" s="58"/>
      <c r="P258" s="158">
        <f>O258*H258</f>
        <v>0</v>
      </c>
      <c r="Q258" s="158">
        <v>0</v>
      </c>
      <c r="R258" s="158">
        <f>Q258*H258</f>
        <v>0</v>
      </c>
      <c r="S258" s="158">
        <v>0</v>
      </c>
      <c r="T258" s="159">
        <f>S258*H258</f>
        <v>0</v>
      </c>
      <c r="U258" s="32"/>
      <c r="V258" s="32"/>
      <c r="W258" s="32"/>
      <c r="X258" s="32"/>
      <c r="Y258" s="32"/>
      <c r="Z258" s="32"/>
      <c r="AA258" s="32"/>
      <c r="AB258" s="32"/>
      <c r="AC258" s="32"/>
      <c r="AD258" s="32"/>
      <c r="AE258" s="32"/>
      <c r="AR258" s="160" t="s">
        <v>430</v>
      </c>
      <c r="AT258" s="160" t="s">
        <v>427</v>
      </c>
      <c r="AU258" s="160" t="s">
        <v>87</v>
      </c>
      <c r="AY258" s="17" t="s">
        <v>131</v>
      </c>
      <c r="BE258" s="161">
        <f>IF(N258="základní",J258,0)</f>
        <v>0</v>
      </c>
      <c r="BF258" s="161">
        <f>IF(N258="snížená",J258,0)</f>
        <v>0</v>
      </c>
      <c r="BG258" s="161">
        <f>IF(N258="zákl. přenesená",J258,0)</f>
        <v>0</v>
      </c>
      <c r="BH258" s="161">
        <f>IF(N258="sníž. přenesená",J258,0)</f>
        <v>0</v>
      </c>
      <c r="BI258" s="161">
        <f>IF(N258="nulová",J258,0)</f>
        <v>0</v>
      </c>
      <c r="BJ258" s="17" t="s">
        <v>85</v>
      </c>
      <c r="BK258" s="161">
        <f>ROUND(I258*H258,2)</f>
        <v>0</v>
      </c>
      <c r="BL258" s="17" t="s">
        <v>430</v>
      </c>
      <c r="BM258" s="160" t="s">
        <v>757</v>
      </c>
    </row>
    <row r="259" spans="1:65" s="2" customFormat="1">
      <c r="A259" s="32"/>
      <c r="B259" s="33"/>
      <c r="C259" s="32"/>
      <c r="D259" s="162" t="s">
        <v>141</v>
      </c>
      <c r="E259" s="32"/>
      <c r="F259" s="163" t="s">
        <v>756</v>
      </c>
      <c r="G259" s="32"/>
      <c r="H259" s="32"/>
      <c r="I259" s="164"/>
      <c r="J259" s="32"/>
      <c r="K259" s="32"/>
      <c r="L259" s="33"/>
      <c r="M259" s="165"/>
      <c r="N259" s="166"/>
      <c r="O259" s="58"/>
      <c r="P259" s="58"/>
      <c r="Q259" s="58"/>
      <c r="R259" s="58"/>
      <c r="S259" s="58"/>
      <c r="T259" s="59"/>
      <c r="U259" s="32"/>
      <c r="V259" s="32"/>
      <c r="W259" s="32"/>
      <c r="X259" s="32"/>
      <c r="Y259" s="32"/>
      <c r="Z259" s="32"/>
      <c r="AA259" s="32"/>
      <c r="AB259" s="32"/>
      <c r="AC259" s="32"/>
      <c r="AD259" s="32"/>
      <c r="AE259" s="32"/>
      <c r="AT259" s="17" t="s">
        <v>141</v>
      </c>
      <c r="AU259" s="17" t="s">
        <v>87</v>
      </c>
    </row>
    <row r="260" spans="1:65" s="2" customFormat="1" ht="16.5" customHeight="1">
      <c r="A260" s="32"/>
      <c r="B260" s="148"/>
      <c r="C260" s="184" t="s">
        <v>357</v>
      </c>
      <c r="D260" s="184" t="s">
        <v>427</v>
      </c>
      <c r="E260" s="185" t="s">
        <v>758</v>
      </c>
      <c r="F260" s="186" t="s">
        <v>759</v>
      </c>
      <c r="G260" s="187" t="s">
        <v>137</v>
      </c>
      <c r="H260" s="188">
        <v>3</v>
      </c>
      <c r="I260" s="189"/>
      <c r="J260" s="190">
        <f>ROUND(I260*H260,2)</f>
        <v>0</v>
      </c>
      <c r="K260" s="186" t="s">
        <v>138</v>
      </c>
      <c r="L260" s="191"/>
      <c r="M260" s="192" t="s">
        <v>1</v>
      </c>
      <c r="N260" s="193" t="s">
        <v>42</v>
      </c>
      <c r="O260" s="58"/>
      <c r="P260" s="158">
        <f>O260*H260</f>
        <v>0</v>
      </c>
      <c r="Q260" s="158">
        <v>0</v>
      </c>
      <c r="R260" s="158">
        <f>Q260*H260</f>
        <v>0</v>
      </c>
      <c r="S260" s="158">
        <v>0</v>
      </c>
      <c r="T260" s="159">
        <f>S260*H260</f>
        <v>0</v>
      </c>
      <c r="U260" s="32"/>
      <c r="V260" s="32"/>
      <c r="W260" s="32"/>
      <c r="X260" s="32"/>
      <c r="Y260" s="32"/>
      <c r="Z260" s="32"/>
      <c r="AA260" s="32"/>
      <c r="AB260" s="32"/>
      <c r="AC260" s="32"/>
      <c r="AD260" s="32"/>
      <c r="AE260" s="32"/>
      <c r="AR260" s="160" t="s">
        <v>430</v>
      </c>
      <c r="AT260" s="160" t="s">
        <v>427</v>
      </c>
      <c r="AU260" s="160" t="s">
        <v>87</v>
      </c>
      <c r="AY260" s="17" t="s">
        <v>131</v>
      </c>
      <c r="BE260" s="161">
        <f>IF(N260="základní",J260,0)</f>
        <v>0</v>
      </c>
      <c r="BF260" s="161">
        <f>IF(N260="snížená",J260,0)</f>
        <v>0</v>
      </c>
      <c r="BG260" s="161">
        <f>IF(N260="zákl. přenesená",J260,0)</f>
        <v>0</v>
      </c>
      <c r="BH260" s="161">
        <f>IF(N260="sníž. přenesená",J260,0)</f>
        <v>0</v>
      </c>
      <c r="BI260" s="161">
        <f>IF(N260="nulová",J260,0)</f>
        <v>0</v>
      </c>
      <c r="BJ260" s="17" t="s">
        <v>85</v>
      </c>
      <c r="BK260" s="161">
        <f>ROUND(I260*H260,2)</f>
        <v>0</v>
      </c>
      <c r="BL260" s="17" t="s">
        <v>430</v>
      </c>
      <c r="BM260" s="160" t="s">
        <v>760</v>
      </c>
    </row>
    <row r="261" spans="1:65" s="2" customFormat="1">
      <c r="A261" s="32"/>
      <c r="B261" s="33"/>
      <c r="C261" s="32"/>
      <c r="D261" s="162" t="s">
        <v>141</v>
      </c>
      <c r="E261" s="32"/>
      <c r="F261" s="163" t="s">
        <v>759</v>
      </c>
      <c r="G261" s="32"/>
      <c r="H261" s="32"/>
      <c r="I261" s="164"/>
      <c r="J261" s="32"/>
      <c r="K261" s="32"/>
      <c r="L261" s="33"/>
      <c r="M261" s="165"/>
      <c r="N261" s="166"/>
      <c r="O261" s="58"/>
      <c r="P261" s="58"/>
      <c r="Q261" s="58"/>
      <c r="R261" s="58"/>
      <c r="S261" s="58"/>
      <c r="T261" s="59"/>
      <c r="U261" s="32"/>
      <c r="V261" s="32"/>
      <c r="W261" s="32"/>
      <c r="X261" s="32"/>
      <c r="Y261" s="32"/>
      <c r="Z261" s="32"/>
      <c r="AA261" s="32"/>
      <c r="AB261" s="32"/>
      <c r="AC261" s="32"/>
      <c r="AD261" s="32"/>
      <c r="AE261" s="32"/>
      <c r="AT261" s="17" t="s">
        <v>141</v>
      </c>
      <c r="AU261" s="17" t="s">
        <v>87</v>
      </c>
    </row>
    <row r="262" spans="1:65" s="12" customFormat="1" ht="22.8" customHeight="1">
      <c r="B262" s="135"/>
      <c r="D262" s="136" t="s">
        <v>76</v>
      </c>
      <c r="E262" s="146" t="s">
        <v>761</v>
      </c>
      <c r="F262" s="146" t="s">
        <v>762</v>
      </c>
      <c r="I262" s="138"/>
      <c r="J262" s="147">
        <f>BK262</f>
        <v>0</v>
      </c>
      <c r="L262" s="135"/>
      <c r="M262" s="140"/>
      <c r="N262" s="141"/>
      <c r="O262" s="141"/>
      <c r="P262" s="142">
        <f>SUM(P263:P320)</f>
        <v>0</v>
      </c>
      <c r="Q262" s="141"/>
      <c r="R262" s="142">
        <f>SUM(R263:R320)</f>
        <v>0</v>
      </c>
      <c r="S262" s="141"/>
      <c r="T262" s="143">
        <f>SUM(T263:T320)</f>
        <v>0</v>
      </c>
      <c r="AR262" s="136" t="s">
        <v>85</v>
      </c>
      <c r="AT262" s="144" t="s">
        <v>76</v>
      </c>
      <c r="AU262" s="144" t="s">
        <v>85</v>
      </c>
      <c r="AY262" s="136" t="s">
        <v>131</v>
      </c>
      <c r="BK262" s="145">
        <f>SUM(BK263:BK320)</f>
        <v>0</v>
      </c>
    </row>
    <row r="263" spans="1:65" s="2" customFormat="1" ht="16.5" customHeight="1">
      <c r="A263" s="32"/>
      <c r="B263" s="148"/>
      <c r="C263" s="149" t="s">
        <v>363</v>
      </c>
      <c r="D263" s="149" t="s">
        <v>134</v>
      </c>
      <c r="E263" s="150" t="s">
        <v>763</v>
      </c>
      <c r="F263" s="151" t="s">
        <v>764</v>
      </c>
      <c r="G263" s="152" t="s">
        <v>137</v>
      </c>
      <c r="H263" s="153">
        <v>6</v>
      </c>
      <c r="I263" s="154"/>
      <c r="J263" s="155">
        <f>ROUND(I263*H263,2)</f>
        <v>0</v>
      </c>
      <c r="K263" s="151" t="s">
        <v>138</v>
      </c>
      <c r="L263" s="33"/>
      <c r="M263" s="156" t="s">
        <v>1</v>
      </c>
      <c r="N263" s="157" t="s">
        <v>42</v>
      </c>
      <c r="O263" s="58"/>
      <c r="P263" s="158">
        <f>O263*H263</f>
        <v>0</v>
      </c>
      <c r="Q263" s="158">
        <v>0</v>
      </c>
      <c r="R263" s="158">
        <f>Q263*H263</f>
        <v>0</v>
      </c>
      <c r="S263" s="158">
        <v>0</v>
      </c>
      <c r="T263" s="159">
        <f>S263*H263</f>
        <v>0</v>
      </c>
      <c r="U263" s="32"/>
      <c r="V263" s="32"/>
      <c r="W263" s="32"/>
      <c r="X263" s="32"/>
      <c r="Y263" s="32"/>
      <c r="Z263" s="32"/>
      <c r="AA263" s="32"/>
      <c r="AB263" s="32"/>
      <c r="AC263" s="32"/>
      <c r="AD263" s="32"/>
      <c r="AE263" s="32"/>
      <c r="AR263" s="160" t="s">
        <v>139</v>
      </c>
      <c r="AT263" s="160" t="s">
        <v>134</v>
      </c>
      <c r="AU263" s="160" t="s">
        <v>87</v>
      </c>
      <c r="AY263" s="17" t="s">
        <v>131</v>
      </c>
      <c r="BE263" s="161">
        <f>IF(N263="základní",J263,0)</f>
        <v>0</v>
      </c>
      <c r="BF263" s="161">
        <f>IF(N263="snížená",J263,0)</f>
        <v>0</v>
      </c>
      <c r="BG263" s="161">
        <f>IF(N263="zákl. přenesená",J263,0)</f>
        <v>0</v>
      </c>
      <c r="BH263" s="161">
        <f>IF(N263="sníž. přenesená",J263,0)</f>
        <v>0</v>
      </c>
      <c r="BI263" s="161">
        <f>IF(N263="nulová",J263,0)</f>
        <v>0</v>
      </c>
      <c r="BJ263" s="17" t="s">
        <v>85</v>
      </c>
      <c r="BK263" s="161">
        <f>ROUND(I263*H263,2)</f>
        <v>0</v>
      </c>
      <c r="BL263" s="17" t="s">
        <v>139</v>
      </c>
      <c r="BM263" s="160" t="s">
        <v>765</v>
      </c>
    </row>
    <row r="264" spans="1:65" s="2" customFormat="1">
      <c r="A264" s="32"/>
      <c r="B264" s="33"/>
      <c r="C264" s="32"/>
      <c r="D264" s="162" t="s">
        <v>141</v>
      </c>
      <c r="E264" s="32"/>
      <c r="F264" s="163" t="s">
        <v>764</v>
      </c>
      <c r="G264" s="32"/>
      <c r="H264" s="32"/>
      <c r="I264" s="164"/>
      <c r="J264" s="32"/>
      <c r="K264" s="32"/>
      <c r="L264" s="33"/>
      <c r="M264" s="165"/>
      <c r="N264" s="166"/>
      <c r="O264" s="58"/>
      <c r="P264" s="58"/>
      <c r="Q264" s="58"/>
      <c r="R264" s="58"/>
      <c r="S264" s="58"/>
      <c r="T264" s="59"/>
      <c r="U264" s="32"/>
      <c r="V264" s="32"/>
      <c r="W264" s="32"/>
      <c r="X264" s="32"/>
      <c r="Y264" s="32"/>
      <c r="Z264" s="32"/>
      <c r="AA264" s="32"/>
      <c r="AB264" s="32"/>
      <c r="AC264" s="32"/>
      <c r="AD264" s="32"/>
      <c r="AE264" s="32"/>
      <c r="AT264" s="17" t="s">
        <v>141</v>
      </c>
      <c r="AU264" s="17" t="s">
        <v>87</v>
      </c>
    </row>
    <row r="265" spans="1:65" s="13" customFormat="1">
      <c r="B265" s="167"/>
      <c r="D265" s="162" t="s">
        <v>152</v>
      </c>
      <c r="E265" s="168" t="s">
        <v>1</v>
      </c>
      <c r="F265" s="169" t="s">
        <v>146</v>
      </c>
      <c r="H265" s="170">
        <v>3</v>
      </c>
      <c r="I265" s="171"/>
      <c r="L265" s="167"/>
      <c r="M265" s="172"/>
      <c r="N265" s="173"/>
      <c r="O265" s="173"/>
      <c r="P265" s="173"/>
      <c r="Q265" s="173"/>
      <c r="R265" s="173"/>
      <c r="S265" s="173"/>
      <c r="T265" s="174"/>
      <c r="AT265" s="168" t="s">
        <v>152</v>
      </c>
      <c r="AU265" s="168" t="s">
        <v>87</v>
      </c>
      <c r="AV265" s="13" t="s">
        <v>87</v>
      </c>
      <c r="AW265" s="13" t="s">
        <v>34</v>
      </c>
      <c r="AX265" s="13" t="s">
        <v>77</v>
      </c>
      <c r="AY265" s="168" t="s">
        <v>131</v>
      </c>
    </row>
    <row r="266" spans="1:65" s="15" customFormat="1">
      <c r="B266" s="197"/>
      <c r="D266" s="162" t="s">
        <v>152</v>
      </c>
      <c r="E266" s="198" t="s">
        <v>1</v>
      </c>
      <c r="F266" s="199" t="s">
        <v>766</v>
      </c>
      <c r="H266" s="198" t="s">
        <v>1</v>
      </c>
      <c r="I266" s="200"/>
      <c r="L266" s="197"/>
      <c r="M266" s="201"/>
      <c r="N266" s="202"/>
      <c r="O266" s="202"/>
      <c r="P266" s="202"/>
      <c r="Q266" s="202"/>
      <c r="R266" s="202"/>
      <c r="S266" s="202"/>
      <c r="T266" s="203"/>
      <c r="AT266" s="198" t="s">
        <v>152</v>
      </c>
      <c r="AU266" s="198" t="s">
        <v>87</v>
      </c>
      <c r="AV266" s="15" t="s">
        <v>85</v>
      </c>
      <c r="AW266" s="15" t="s">
        <v>34</v>
      </c>
      <c r="AX266" s="15" t="s">
        <v>77</v>
      </c>
      <c r="AY266" s="198" t="s">
        <v>131</v>
      </c>
    </row>
    <row r="267" spans="1:65" s="13" customFormat="1">
      <c r="B267" s="167"/>
      <c r="D267" s="162" t="s">
        <v>152</v>
      </c>
      <c r="E267" s="168" t="s">
        <v>1</v>
      </c>
      <c r="F267" s="169" t="s">
        <v>146</v>
      </c>
      <c r="H267" s="170">
        <v>3</v>
      </c>
      <c r="I267" s="171"/>
      <c r="L267" s="167"/>
      <c r="M267" s="172"/>
      <c r="N267" s="173"/>
      <c r="O267" s="173"/>
      <c r="P267" s="173"/>
      <c r="Q267" s="173"/>
      <c r="R267" s="173"/>
      <c r="S267" s="173"/>
      <c r="T267" s="174"/>
      <c r="AT267" s="168" t="s">
        <v>152</v>
      </c>
      <c r="AU267" s="168" t="s">
        <v>87</v>
      </c>
      <c r="AV267" s="13" t="s">
        <v>87</v>
      </c>
      <c r="AW267" s="13" t="s">
        <v>34</v>
      </c>
      <c r="AX267" s="13" t="s">
        <v>77</v>
      </c>
      <c r="AY267" s="168" t="s">
        <v>131</v>
      </c>
    </row>
    <row r="268" spans="1:65" s="15" customFormat="1">
      <c r="B268" s="197"/>
      <c r="D268" s="162" t="s">
        <v>152</v>
      </c>
      <c r="E268" s="198" t="s">
        <v>1</v>
      </c>
      <c r="F268" s="199" t="s">
        <v>633</v>
      </c>
      <c r="H268" s="198" t="s">
        <v>1</v>
      </c>
      <c r="I268" s="200"/>
      <c r="L268" s="197"/>
      <c r="M268" s="201"/>
      <c r="N268" s="202"/>
      <c r="O268" s="202"/>
      <c r="P268" s="202"/>
      <c r="Q268" s="202"/>
      <c r="R268" s="202"/>
      <c r="S268" s="202"/>
      <c r="T268" s="203"/>
      <c r="AT268" s="198" t="s">
        <v>152</v>
      </c>
      <c r="AU268" s="198" t="s">
        <v>87</v>
      </c>
      <c r="AV268" s="15" t="s">
        <v>85</v>
      </c>
      <c r="AW268" s="15" t="s">
        <v>34</v>
      </c>
      <c r="AX268" s="15" t="s">
        <v>77</v>
      </c>
      <c r="AY268" s="198" t="s">
        <v>131</v>
      </c>
    </row>
    <row r="269" spans="1:65" s="14" customFormat="1">
      <c r="B269" s="175"/>
      <c r="D269" s="162" t="s">
        <v>152</v>
      </c>
      <c r="E269" s="176" t="s">
        <v>1</v>
      </c>
      <c r="F269" s="177" t="s">
        <v>179</v>
      </c>
      <c r="H269" s="178">
        <v>6</v>
      </c>
      <c r="I269" s="179"/>
      <c r="L269" s="175"/>
      <c r="M269" s="180"/>
      <c r="N269" s="181"/>
      <c r="O269" s="181"/>
      <c r="P269" s="181"/>
      <c r="Q269" s="181"/>
      <c r="R269" s="181"/>
      <c r="S269" s="181"/>
      <c r="T269" s="182"/>
      <c r="AT269" s="176" t="s">
        <v>152</v>
      </c>
      <c r="AU269" s="176" t="s">
        <v>87</v>
      </c>
      <c r="AV269" s="14" t="s">
        <v>139</v>
      </c>
      <c r="AW269" s="14" t="s">
        <v>34</v>
      </c>
      <c r="AX269" s="14" t="s">
        <v>85</v>
      </c>
      <c r="AY269" s="176" t="s">
        <v>131</v>
      </c>
    </row>
    <row r="270" spans="1:65" s="2" customFormat="1" ht="16.5" customHeight="1">
      <c r="A270" s="32"/>
      <c r="B270" s="148"/>
      <c r="C270" s="149" t="s">
        <v>368</v>
      </c>
      <c r="D270" s="149" t="s">
        <v>134</v>
      </c>
      <c r="E270" s="150" t="s">
        <v>767</v>
      </c>
      <c r="F270" s="151" t="s">
        <v>768</v>
      </c>
      <c r="G270" s="152" t="s">
        <v>137</v>
      </c>
      <c r="H270" s="153">
        <v>6</v>
      </c>
      <c r="I270" s="154"/>
      <c r="J270" s="155">
        <f>ROUND(I270*H270,2)</f>
        <v>0</v>
      </c>
      <c r="K270" s="151" t="s">
        <v>138</v>
      </c>
      <c r="L270" s="33"/>
      <c r="M270" s="156" t="s">
        <v>1</v>
      </c>
      <c r="N270" s="157" t="s">
        <v>42</v>
      </c>
      <c r="O270" s="58"/>
      <c r="P270" s="158">
        <f>O270*H270</f>
        <v>0</v>
      </c>
      <c r="Q270" s="158">
        <v>0</v>
      </c>
      <c r="R270" s="158">
        <f>Q270*H270</f>
        <v>0</v>
      </c>
      <c r="S270" s="158">
        <v>0</v>
      </c>
      <c r="T270" s="159">
        <f>S270*H270</f>
        <v>0</v>
      </c>
      <c r="U270" s="32"/>
      <c r="V270" s="32"/>
      <c r="W270" s="32"/>
      <c r="X270" s="32"/>
      <c r="Y270" s="32"/>
      <c r="Z270" s="32"/>
      <c r="AA270" s="32"/>
      <c r="AB270" s="32"/>
      <c r="AC270" s="32"/>
      <c r="AD270" s="32"/>
      <c r="AE270" s="32"/>
      <c r="AR270" s="160" t="s">
        <v>139</v>
      </c>
      <c r="AT270" s="160" t="s">
        <v>134</v>
      </c>
      <c r="AU270" s="160" t="s">
        <v>87</v>
      </c>
      <c r="AY270" s="17" t="s">
        <v>131</v>
      </c>
      <c r="BE270" s="161">
        <f>IF(N270="základní",J270,0)</f>
        <v>0</v>
      </c>
      <c r="BF270" s="161">
        <f>IF(N270="snížená",J270,0)</f>
        <v>0</v>
      </c>
      <c r="BG270" s="161">
        <f>IF(N270="zákl. přenesená",J270,0)</f>
        <v>0</v>
      </c>
      <c r="BH270" s="161">
        <f>IF(N270="sníž. přenesená",J270,0)</f>
        <v>0</v>
      </c>
      <c r="BI270" s="161">
        <f>IF(N270="nulová",J270,0)</f>
        <v>0</v>
      </c>
      <c r="BJ270" s="17" t="s">
        <v>85</v>
      </c>
      <c r="BK270" s="161">
        <f>ROUND(I270*H270,2)</f>
        <v>0</v>
      </c>
      <c r="BL270" s="17" t="s">
        <v>139</v>
      </c>
      <c r="BM270" s="160" t="s">
        <v>769</v>
      </c>
    </row>
    <row r="271" spans="1:65" s="2" customFormat="1" ht="19.2">
      <c r="A271" s="32"/>
      <c r="B271" s="33"/>
      <c r="C271" s="32"/>
      <c r="D271" s="162" t="s">
        <v>141</v>
      </c>
      <c r="E271" s="32"/>
      <c r="F271" s="163" t="s">
        <v>770</v>
      </c>
      <c r="G271" s="32"/>
      <c r="H271" s="32"/>
      <c r="I271" s="164"/>
      <c r="J271" s="32"/>
      <c r="K271" s="32"/>
      <c r="L271" s="33"/>
      <c r="M271" s="165"/>
      <c r="N271" s="166"/>
      <c r="O271" s="58"/>
      <c r="P271" s="58"/>
      <c r="Q271" s="58"/>
      <c r="R271" s="58"/>
      <c r="S271" s="58"/>
      <c r="T271" s="59"/>
      <c r="U271" s="32"/>
      <c r="V271" s="32"/>
      <c r="W271" s="32"/>
      <c r="X271" s="32"/>
      <c r="Y271" s="32"/>
      <c r="Z271" s="32"/>
      <c r="AA271" s="32"/>
      <c r="AB271" s="32"/>
      <c r="AC271" s="32"/>
      <c r="AD271" s="32"/>
      <c r="AE271" s="32"/>
      <c r="AT271" s="17" t="s">
        <v>141</v>
      </c>
      <c r="AU271" s="17" t="s">
        <v>87</v>
      </c>
    </row>
    <row r="272" spans="1:65" s="2" customFormat="1" ht="24.15" customHeight="1">
      <c r="A272" s="32"/>
      <c r="B272" s="148"/>
      <c r="C272" s="149" t="s">
        <v>373</v>
      </c>
      <c r="D272" s="149" t="s">
        <v>134</v>
      </c>
      <c r="E272" s="150" t="s">
        <v>771</v>
      </c>
      <c r="F272" s="151" t="s">
        <v>772</v>
      </c>
      <c r="G272" s="152" t="s">
        <v>137</v>
      </c>
      <c r="H272" s="153">
        <v>6</v>
      </c>
      <c r="I272" s="154"/>
      <c r="J272" s="155">
        <f>ROUND(I272*H272,2)</f>
        <v>0</v>
      </c>
      <c r="K272" s="151" t="s">
        <v>138</v>
      </c>
      <c r="L272" s="33"/>
      <c r="M272" s="156" t="s">
        <v>1</v>
      </c>
      <c r="N272" s="157" t="s">
        <v>42</v>
      </c>
      <c r="O272" s="58"/>
      <c r="P272" s="158">
        <f>O272*H272</f>
        <v>0</v>
      </c>
      <c r="Q272" s="158">
        <v>0</v>
      </c>
      <c r="R272" s="158">
        <f>Q272*H272</f>
        <v>0</v>
      </c>
      <c r="S272" s="158">
        <v>0</v>
      </c>
      <c r="T272" s="159">
        <f>S272*H272</f>
        <v>0</v>
      </c>
      <c r="U272" s="32"/>
      <c r="V272" s="32"/>
      <c r="W272" s="32"/>
      <c r="X272" s="32"/>
      <c r="Y272" s="32"/>
      <c r="Z272" s="32"/>
      <c r="AA272" s="32"/>
      <c r="AB272" s="32"/>
      <c r="AC272" s="32"/>
      <c r="AD272" s="32"/>
      <c r="AE272" s="32"/>
      <c r="AR272" s="160" t="s">
        <v>139</v>
      </c>
      <c r="AT272" s="160" t="s">
        <v>134</v>
      </c>
      <c r="AU272" s="160" t="s">
        <v>87</v>
      </c>
      <c r="AY272" s="17" t="s">
        <v>131</v>
      </c>
      <c r="BE272" s="161">
        <f>IF(N272="základní",J272,0)</f>
        <v>0</v>
      </c>
      <c r="BF272" s="161">
        <f>IF(N272="snížená",J272,0)</f>
        <v>0</v>
      </c>
      <c r="BG272" s="161">
        <f>IF(N272="zákl. přenesená",J272,0)</f>
        <v>0</v>
      </c>
      <c r="BH272" s="161">
        <f>IF(N272="sníž. přenesená",J272,0)</f>
        <v>0</v>
      </c>
      <c r="BI272" s="161">
        <f>IF(N272="nulová",J272,0)</f>
        <v>0</v>
      </c>
      <c r="BJ272" s="17" t="s">
        <v>85</v>
      </c>
      <c r="BK272" s="161">
        <f>ROUND(I272*H272,2)</f>
        <v>0</v>
      </c>
      <c r="BL272" s="17" t="s">
        <v>139</v>
      </c>
      <c r="BM272" s="160" t="s">
        <v>773</v>
      </c>
    </row>
    <row r="273" spans="1:65" s="2" customFormat="1" ht="19.2">
      <c r="A273" s="32"/>
      <c r="B273" s="33"/>
      <c r="C273" s="32"/>
      <c r="D273" s="162" t="s">
        <v>141</v>
      </c>
      <c r="E273" s="32"/>
      <c r="F273" s="163" t="s">
        <v>774</v>
      </c>
      <c r="G273" s="32"/>
      <c r="H273" s="32"/>
      <c r="I273" s="164"/>
      <c r="J273" s="32"/>
      <c r="K273" s="32"/>
      <c r="L273" s="33"/>
      <c r="M273" s="165"/>
      <c r="N273" s="166"/>
      <c r="O273" s="58"/>
      <c r="P273" s="58"/>
      <c r="Q273" s="58"/>
      <c r="R273" s="58"/>
      <c r="S273" s="58"/>
      <c r="T273" s="59"/>
      <c r="U273" s="32"/>
      <c r="V273" s="32"/>
      <c r="W273" s="32"/>
      <c r="X273" s="32"/>
      <c r="Y273" s="32"/>
      <c r="Z273" s="32"/>
      <c r="AA273" s="32"/>
      <c r="AB273" s="32"/>
      <c r="AC273" s="32"/>
      <c r="AD273" s="32"/>
      <c r="AE273" s="32"/>
      <c r="AT273" s="17" t="s">
        <v>141</v>
      </c>
      <c r="AU273" s="17" t="s">
        <v>87</v>
      </c>
    </row>
    <row r="274" spans="1:65" s="13" customFormat="1">
      <c r="B274" s="167"/>
      <c r="D274" s="162" t="s">
        <v>152</v>
      </c>
      <c r="E274" s="168" t="s">
        <v>1</v>
      </c>
      <c r="F274" s="169" t="s">
        <v>146</v>
      </c>
      <c r="H274" s="170">
        <v>3</v>
      </c>
      <c r="I274" s="171"/>
      <c r="L274" s="167"/>
      <c r="M274" s="172"/>
      <c r="N274" s="173"/>
      <c r="O274" s="173"/>
      <c r="P274" s="173"/>
      <c r="Q274" s="173"/>
      <c r="R274" s="173"/>
      <c r="S274" s="173"/>
      <c r="T274" s="174"/>
      <c r="AT274" s="168" t="s">
        <v>152</v>
      </c>
      <c r="AU274" s="168" t="s">
        <v>87</v>
      </c>
      <c r="AV274" s="13" t="s">
        <v>87</v>
      </c>
      <c r="AW274" s="13" t="s">
        <v>34</v>
      </c>
      <c r="AX274" s="13" t="s">
        <v>77</v>
      </c>
      <c r="AY274" s="168" t="s">
        <v>131</v>
      </c>
    </row>
    <row r="275" spans="1:65" s="15" customFormat="1">
      <c r="B275" s="197"/>
      <c r="D275" s="162" t="s">
        <v>152</v>
      </c>
      <c r="E275" s="198" t="s">
        <v>1</v>
      </c>
      <c r="F275" s="199" t="s">
        <v>766</v>
      </c>
      <c r="H275" s="198" t="s">
        <v>1</v>
      </c>
      <c r="I275" s="200"/>
      <c r="L275" s="197"/>
      <c r="M275" s="201"/>
      <c r="N275" s="202"/>
      <c r="O275" s="202"/>
      <c r="P275" s="202"/>
      <c r="Q275" s="202"/>
      <c r="R275" s="202"/>
      <c r="S275" s="202"/>
      <c r="T275" s="203"/>
      <c r="AT275" s="198" t="s">
        <v>152</v>
      </c>
      <c r="AU275" s="198" t="s">
        <v>87</v>
      </c>
      <c r="AV275" s="15" t="s">
        <v>85</v>
      </c>
      <c r="AW275" s="15" t="s">
        <v>34</v>
      </c>
      <c r="AX275" s="15" t="s">
        <v>77</v>
      </c>
      <c r="AY275" s="198" t="s">
        <v>131</v>
      </c>
    </row>
    <row r="276" spans="1:65" s="13" customFormat="1">
      <c r="B276" s="167"/>
      <c r="D276" s="162" t="s">
        <v>152</v>
      </c>
      <c r="E276" s="168" t="s">
        <v>1</v>
      </c>
      <c r="F276" s="169" t="s">
        <v>146</v>
      </c>
      <c r="H276" s="170">
        <v>3</v>
      </c>
      <c r="I276" s="171"/>
      <c r="L276" s="167"/>
      <c r="M276" s="172"/>
      <c r="N276" s="173"/>
      <c r="O276" s="173"/>
      <c r="P276" s="173"/>
      <c r="Q276" s="173"/>
      <c r="R276" s="173"/>
      <c r="S276" s="173"/>
      <c r="T276" s="174"/>
      <c r="AT276" s="168" t="s">
        <v>152</v>
      </c>
      <c r="AU276" s="168" t="s">
        <v>87</v>
      </c>
      <c r="AV276" s="13" t="s">
        <v>87</v>
      </c>
      <c r="AW276" s="13" t="s">
        <v>34</v>
      </c>
      <c r="AX276" s="13" t="s">
        <v>77</v>
      </c>
      <c r="AY276" s="168" t="s">
        <v>131</v>
      </c>
    </row>
    <row r="277" spans="1:65" s="15" customFormat="1">
      <c r="B277" s="197"/>
      <c r="D277" s="162" t="s">
        <v>152</v>
      </c>
      <c r="E277" s="198" t="s">
        <v>1</v>
      </c>
      <c r="F277" s="199" t="s">
        <v>633</v>
      </c>
      <c r="H277" s="198" t="s">
        <v>1</v>
      </c>
      <c r="I277" s="200"/>
      <c r="L277" s="197"/>
      <c r="M277" s="201"/>
      <c r="N277" s="202"/>
      <c r="O277" s="202"/>
      <c r="P277" s="202"/>
      <c r="Q277" s="202"/>
      <c r="R277" s="202"/>
      <c r="S277" s="202"/>
      <c r="T277" s="203"/>
      <c r="AT277" s="198" t="s">
        <v>152</v>
      </c>
      <c r="AU277" s="198" t="s">
        <v>87</v>
      </c>
      <c r="AV277" s="15" t="s">
        <v>85</v>
      </c>
      <c r="AW277" s="15" t="s">
        <v>34</v>
      </c>
      <c r="AX277" s="15" t="s">
        <v>77</v>
      </c>
      <c r="AY277" s="198" t="s">
        <v>131</v>
      </c>
    </row>
    <row r="278" spans="1:65" s="14" customFormat="1">
      <c r="B278" s="175"/>
      <c r="D278" s="162" t="s">
        <v>152</v>
      </c>
      <c r="E278" s="176" t="s">
        <v>1</v>
      </c>
      <c r="F278" s="177" t="s">
        <v>179</v>
      </c>
      <c r="H278" s="178">
        <v>6</v>
      </c>
      <c r="I278" s="179"/>
      <c r="L278" s="175"/>
      <c r="M278" s="180"/>
      <c r="N278" s="181"/>
      <c r="O278" s="181"/>
      <c r="P278" s="181"/>
      <c r="Q278" s="181"/>
      <c r="R278" s="181"/>
      <c r="S278" s="181"/>
      <c r="T278" s="182"/>
      <c r="AT278" s="176" t="s">
        <v>152</v>
      </c>
      <c r="AU278" s="176" t="s">
        <v>87</v>
      </c>
      <c r="AV278" s="14" t="s">
        <v>139</v>
      </c>
      <c r="AW278" s="14" t="s">
        <v>34</v>
      </c>
      <c r="AX278" s="14" t="s">
        <v>85</v>
      </c>
      <c r="AY278" s="176" t="s">
        <v>131</v>
      </c>
    </row>
    <row r="279" spans="1:65" s="2" customFormat="1" ht="16.5" customHeight="1">
      <c r="A279" s="32"/>
      <c r="B279" s="148"/>
      <c r="C279" s="184" t="s">
        <v>378</v>
      </c>
      <c r="D279" s="184" t="s">
        <v>427</v>
      </c>
      <c r="E279" s="185" t="s">
        <v>775</v>
      </c>
      <c r="F279" s="186" t="s">
        <v>776</v>
      </c>
      <c r="G279" s="187" t="s">
        <v>137</v>
      </c>
      <c r="H279" s="188">
        <v>3</v>
      </c>
      <c r="I279" s="189"/>
      <c r="J279" s="190">
        <f>ROUND(I279*H279,2)</f>
        <v>0</v>
      </c>
      <c r="K279" s="186" t="s">
        <v>138</v>
      </c>
      <c r="L279" s="191"/>
      <c r="M279" s="192" t="s">
        <v>1</v>
      </c>
      <c r="N279" s="193" t="s">
        <v>42</v>
      </c>
      <c r="O279" s="58"/>
      <c r="P279" s="158">
        <f>O279*H279</f>
        <v>0</v>
      </c>
      <c r="Q279" s="158">
        <v>0</v>
      </c>
      <c r="R279" s="158">
        <f>Q279*H279</f>
        <v>0</v>
      </c>
      <c r="S279" s="158">
        <v>0</v>
      </c>
      <c r="T279" s="159">
        <f>S279*H279</f>
        <v>0</v>
      </c>
      <c r="U279" s="32"/>
      <c r="V279" s="32"/>
      <c r="W279" s="32"/>
      <c r="X279" s="32"/>
      <c r="Y279" s="32"/>
      <c r="Z279" s="32"/>
      <c r="AA279" s="32"/>
      <c r="AB279" s="32"/>
      <c r="AC279" s="32"/>
      <c r="AD279" s="32"/>
      <c r="AE279" s="32"/>
      <c r="AR279" s="160" t="s">
        <v>430</v>
      </c>
      <c r="AT279" s="160" t="s">
        <v>427</v>
      </c>
      <c r="AU279" s="160" t="s">
        <v>87</v>
      </c>
      <c r="AY279" s="17" t="s">
        <v>131</v>
      </c>
      <c r="BE279" s="161">
        <f>IF(N279="základní",J279,0)</f>
        <v>0</v>
      </c>
      <c r="BF279" s="161">
        <f>IF(N279="snížená",J279,0)</f>
        <v>0</v>
      </c>
      <c r="BG279" s="161">
        <f>IF(N279="zákl. přenesená",J279,0)</f>
        <v>0</v>
      </c>
      <c r="BH279" s="161">
        <f>IF(N279="sníž. přenesená",J279,0)</f>
        <v>0</v>
      </c>
      <c r="BI279" s="161">
        <f>IF(N279="nulová",J279,0)</f>
        <v>0</v>
      </c>
      <c r="BJ279" s="17" t="s">
        <v>85</v>
      </c>
      <c r="BK279" s="161">
        <f>ROUND(I279*H279,2)</f>
        <v>0</v>
      </c>
      <c r="BL279" s="17" t="s">
        <v>430</v>
      </c>
      <c r="BM279" s="160" t="s">
        <v>777</v>
      </c>
    </row>
    <row r="280" spans="1:65" s="2" customFormat="1">
      <c r="A280" s="32"/>
      <c r="B280" s="33"/>
      <c r="C280" s="32"/>
      <c r="D280" s="162" t="s">
        <v>141</v>
      </c>
      <c r="E280" s="32"/>
      <c r="F280" s="163" t="s">
        <v>776</v>
      </c>
      <c r="G280" s="32"/>
      <c r="H280" s="32"/>
      <c r="I280" s="164"/>
      <c r="J280" s="32"/>
      <c r="K280" s="32"/>
      <c r="L280" s="33"/>
      <c r="M280" s="165"/>
      <c r="N280" s="166"/>
      <c r="O280" s="58"/>
      <c r="P280" s="58"/>
      <c r="Q280" s="58"/>
      <c r="R280" s="58"/>
      <c r="S280" s="58"/>
      <c r="T280" s="59"/>
      <c r="U280" s="32"/>
      <c r="V280" s="32"/>
      <c r="W280" s="32"/>
      <c r="X280" s="32"/>
      <c r="Y280" s="32"/>
      <c r="Z280" s="32"/>
      <c r="AA280" s="32"/>
      <c r="AB280" s="32"/>
      <c r="AC280" s="32"/>
      <c r="AD280" s="32"/>
      <c r="AE280" s="32"/>
      <c r="AT280" s="17" t="s">
        <v>141</v>
      </c>
      <c r="AU280" s="17" t="s">
        <v>87</v>
      </c>
    </row>
    <row r="281" spans="1:65" s="13" customFormat="1">
      <c r="B281" s="167"/>
      <c r="D281" s="162" t="s">
        <v>152</v>
      </c>
      <c r="E281" s="168" t="s">
        <v>1</v>
      </c>
      <c r="F281" s="169" t="s">
        <v>146</v>
      </c>
      <c r="H281" s="170">
        <v>3</v>
      </c>
      <c r="I281" s="171"/>
      <c r="L281" s="167"/>
      <c r="M281" s="172"/>
      <c r="N281" s="173"/>
      <c r="O281" s="173"/>
      <c r="P281" s="173"/>
      <c r="Q281" s="173"/>
      <c r="R281" s="173"/>
      <c r="S281" s="173"/>
      <c r="T281" s="174"/>
      <c r="AT281" s="168" t="s">
        <v>152</v>
      </c>
      <c r="AU281" s="168" t="s">
        <v>87</v>
      </c>
      <c r="AV281" s="13" t="s">
        <v>87</v>
      </c>
      <c r="AW281" s="13" t="s">
        <v>34</v>
      </c>
      <c r="AX281" s="13" t="s">
        <v>77</v>
      </c>
      <c r="AY281" s="168" t="s">
        <v>131</v>
      </c>
    </row>
    <row r="282" spans="1:65" s="15" customFormat="1">
      <c r="B282" s="197"/>
      <c r="D282" s="162" t="s">
        <v>152</v>
      </c>
      <c r="E282" s="198" t="s">
        <v>1</v>
      </c>
      <c r="F282" s="199" t="s">
        <v>766</v>
      </c>
      <c r="H282" s="198" t="s">
        <v>1</v>
      </c>
      <c r="I282" s="200"/>
      <c r="L282" s="197"/>
      <c r="M282" s="201"/>
      <c r="N282" s="202"/>
      <c r="O282" s="202"/>
      <c r="P282" s="202"/>
      <c r="Q282" s="202"/>
      <c r="R282" s="202"/>
      <c r="S282" s="202"/>
      <c r="T282" s="203"/>
      <c r="AT282" s="198" t="s">
        <v>152</v>
      </c>
      <c r="AU282" s="198" t="s">
        <v>87</v>
      </c>
      <c r="AV282" s="15" t="s">
        <v>85</v>
      </c>
      <c r="AW282" s="15" t="s">
        <v>34</v>
      </c>
      <c r="AX282" s="15" t="s">
        <v>77</v>
      </c>
      <c r="AY282" s="198" t="s">
        <v>131</v>
      </c>
    </row>
    <row r="283" spans="1:65" s="14" customFormat="1">
      <c r="B283" s="175"/>
      <c r="D283" s="162" t="s">
        <v>152</v>
      </c>
      <c r="E283" s="176" t="s">
        <v>1</v>
      </c>
      <c r="F283" s="177" t="s">
        <v>179</v>
      </c>
      <c r="H283" s="178">
        <v>3</v>
      </c>
      <c r="I283" s="179"/>
      <c r="L283" s="175"/>
      <c r="M283" s="180"/>
      <c r="N283" s="181"/>
      <c r="O283" s="181"/>
      <c r="P283" s="181"/>
      <c r="Q283" s="181"/>
      <c r="R283" s="181"/>
      <c r="S283" s="181"/>
      <c r="T283" s="182"/>
      <c r="AT283" s="176" t="s">
        <v>152</v>
      </c>
      <c r="AU283" s="176" t="s">
        <v>87</v>
      </c>
      <c r="AV283" s="14" t="s">
        <v>139</v>
      </c>
      <c r="AW283" s="14" t="s">
        <v>34</v>
      </c>
      <c r="AX283" s="14" t="s">
        <v>85</v>
      </c>
      <c r="AY283" s="176" t="s">
        <v>131</v>
      </c>
    </row>
    <row r="284" spans="1:65" s="2" customFormat="1" ht="16.5" customHeight="1">
      <c r="A284" s="32"/>
      <c r="B284" s="148"/>
      <c r="C284" s="184" t="s">
        <v>383</v>
      </c>
      <c r="D284" s="184" t="s">
        <v>427</v>
      </c>
      <c r="E284" s="185" t="s">
        <v>778</v>
      </c>
      <c r="F284" s="186" t="s">
        <v>779</v>
      </c>
      <c r="G284" s="187" t="s">
        <v>137</v>
      </c>
      <c r="H284" s="188">
        <v>3</v>
      </c>
      <c r="I284" s="189"/>
      <c r="J284" s="190">
        <f>ROUND(I284*H284,2)</f>
        <v>0</v>
      </c>
      <c r="K284" s="186" t="s">
        <v>138</v>
      </c>
      <c r="L284" s="191"/>
      <c r="M284" s="192" t="s">
        <v>1</v>
      </c>
      <c r="N284" s="193" t="s">
        <v>42</v>
      </c>
      <c r="O284" s="58"/>
      <c r="P284" s="158">
        <f>O284*H284</f>
        <v>0</v>
      </c>
      <c r="Q284" s="158">
        <v>0</v>
      </c>
      <c r="R284" s="158">
        <f>Q284*H284</f>
        <v>0</v>
      </c>
      <c r="S284" s="158">
        <v>0</v>
      </c>
      <c r="T284" s="159">
        <f>S284*H284</f>
        <v>0</v>
      </c>
      <c r="U284" s="32"/>
      <c r="V284" s="32"/>
      <c r="W284" s="32"/>
      <c r="X284" s="32"/>
      <c r="Y284" s="32"/>
      <c r="Z284" s="32"/>
      <c r="AA284" s="32"/>
      <c r="AB284" s="32"/>
      <c r="AC284" s="32"/>
      <c r="AD284" s="32"/>
      <c r="AE284" s="32"/>
      <c r="AR284" s="160" t="s">
        <v>430</v>
      </c>
      <c r="AT284" s="160" t="s">
        <v>427</v>
      </c>
      <c r="AU284" s="160" t="s">
        <v>87</v>
      </c>
      <c r="AY284" s="17" t="s">
        <v>131</v>
      </c>
      <c r="BE284" s="161">
        <f>IF(N284="základní",J284,0)</f>
        <v>0</v>
      </c>
      <c r="BF284" s="161">
        <f>IF(N284="snížená",J284,0)</f>
        <v>0</v>
      </c>
      <c r="BG284" s="161">
        <f>IF(N284="zákl. přenesená",J284,0)</f>
        <v>0</v>
      </c>
      <c r="BH284" s="161">
        <f>IF(N284="sníž. přenesená",J284,0)</f>
        <v>0</v>
      </c>
      <c r="BI284" s="161">
        <f>IF(N284="nulová",J284,0)</f>
        <v>0</v>
      </c>
      <c r="BJ284" s="17" t="s">
        <v>85</v>
      </c>
      <c r="BK284" s="161">
        <f>ROUND(I284*H284,2)</f>
        <v>0</v>
      </c>
      <c r="BL284" s="17" t="s">
        <v>430</v>
      </c>
      <c r="BM284" s="160" t="s">
        <v>780</v>
      </c>
    </row>
    <row r="285" spans="1:65" s="2" customFormat="1">
      <c r="A285" s="32"/>
      <c r="B285" s="33"/>
      <c r="C285" s="32"/>
      <c r="D285" s="162" t="s">
        <v>141</v>
      </c>
      <c r="E285" s="32"/>
      <c r="F285" s="163" t="s">
        <v>779</v>
      </c>
      <c r="G285" s="32"/>
      <c r="H285" s="32"/>
      <c r="I285" s="164"/>
      <c r="J285" s="32"/>
      <c r="K285" s="32"/>
      <c r="L285" s="33"/>
      <c r="M285" s="165"/>
      <c r="N285" s="166"/>
      <c r="O285" s="58"/>
      <c r="P285" s="58"/>
      <c r="Q285" s="58"/>
      <c r="R285" s="58"/>
      <c r="S285" s="58"/>
      <c r="T285" s="59"/>
      <c r="U285" s="32"/>
      <c r="V285" s="32"/>
      <c r="W285" s="32"/>
      <c r="X285" s="32"/>
      <c r="Y285" s="32"/>
      <c r="Z285" s="32"/>
      <c r="AA285" s="32"/>
      <c r="AB285" s="32"/>
      <c r="AC285" s="32"/>
      <c r="AD285" s="32"/>
      <c r="AE285" s="32"/>
      <c r="AT285" s="17" t="s">
        <v>141</v>
      </c>
      <c r="AU285" s="17" t="s">
        <v>87</v>
      </c>
    </row>
    <row r="286" spans="1:65" s="2" customFormat="1" ht="24.15" customHeight="1">
      <c r="A286" s="32"/>
      <c r="B286" s="148"/>
      <c r="C286" s="149" t="s">
        <v>389</v>
      </c>
      <c r="D286" s="149" t="s">
        <v>134</v>
      </c>
      <c r="E286" s="150" t="s">
        <v>781</v>
      </c>
      <c r="F286" s="151" t="s">
        <v>782</v>
      </c>
      <c r="G286" s="152" t="s">
        <v>137</v>
      </c>
      <c r="H286" s="153">
        <v>2</v>
      </c>
      <c r="I286" s="154"/>
      <c r="J286" s="155">
        <f>ROUND(I286*H286,2)</f>
        <v>0</v>
      </c>
      <c r="K286" s="151" t="s">
        <v>138</v>
      </c>
      <c r="L286" s="33"/>
      <c r="M286" s="156" t="s">
        <v>1</v>
      </c>
      <c r="N286" s="157" t="s">
        <v>42</v>
      </c>
      <c r="O286" s="58"/>
      <c r="P286" s="158">
        <f>O286*H286</f>
        <v>0</v>
      </c>
      <c r="Q286" s="158">
        <v>0</v>
      </c>
      <c r="R286" s="158">
        <f>Q286*H286</f>
        <v>0</v>
      </c>
      <c r="S286" s="158">
        <v>0</v>
      </c>
      <c r="T286" s="159">
        <f>S286*H286</f>
        <v>0</v>
      </c>
      <c r="U286" s="32"/>
      <c r="V286" s="32"/>
      <c r="W286" s="32"/>
      <c r="X286" s="32"/>
      <c r="Y286" s="32"/>
      <c r="Z286" s="32"/>
      <c r="AA286" s="32"/>
      <c r="AB286" s="32"/>
      <c r="AC286" s="32"/>
      <c r="AD286" s="32"/>
      <c r="AE286" s="32"/>
      <c r="AR286" s="160" t="s">
        <v>139</v>
      </c>
      <c r="AT286" s="160" t="s">
        <v>134</v>
      </c>
      <c r="AU286" s="160" t="s">
        <v>87</v>
      </c>
      <c r="AY286" s="17" t="s">
        <v>131</v>
      </c>
      <c r="BE286" s="161">
        <f>IF(N286="základní",J286,0)</f>
        <v>0</v>
      </c>
      <c r="BF286" s="161">
        <f>IF(N286="snížená",J286,0)</f>
        <v>0</v>
      </c>
      <c r="BG286" s="161">
        <f>IF(N286="zákl. přenesená",J286,0)</f>
        <v>0</v>
      </c>
      <c r="BH286" s="161">
        <f>IF(N286="sníž. přenesená",J286,0)</f>
        <v>0</v>
      </c>
      <c r="BI286" s="161">
        <f>IF(N286="nulová",J286,0)</f>
        <v>0</v>
      </c>
      <c r="BJ286" s="17" t="s">
        <v>85</v>
      </c>
      <c r="BK286" s="161">
        <f>ROUND(I286*H286,2)</f>
        <v>0</v>
      </c>
      <c r="BL286" s="17" t="s">
        <v>139</v>
      </c>
      <c r="BM286" s="160" t="s">
        <v>783</v>
      </c>
    </row>
    <row r="287" spans="1:65" s="2" customFormat="1" ht="19.2">
      <c r="A287" s="32"/>
      <c r="B287" s="33"/>
      <c r="C287" s="32"/>
      <c r="D287" s="162" t="s">
        <v>141</v>
      </c>
      <c r="E287" s="32"/>
      <c r="F287" s="163" t="s">
        <v>784</v>
      </c>
      <c r="G287" s="32"/>
      <c r="H287" s="32"/>
      <c r="I287" s="164"/>
      <c r="J287" s="32"/>
      <c r="K287" s="32"/>
      <c r="L287" s="33"/>
      <c r="M287" s="165"/>
      <c r="N287" s="166"/>
      <c r="O287" s="58"/>
      <c r="P287" s="58"/>
      <c r="Q287" s="58"/>
      <c r="R287" s="58"/>
      <c r="S287" s="58"/>
      <c r="T287" s="59"/>
      <c r="U287" s="32"/>
      <c r="V287" s="32"/>
      <c r="W287" s="32"/>
      <c r="X287" s="32"/>
      <c r="Y287" s="32"/>
      <c r="Z287" s="32"/>
      <c r="AA287" s="32"/>
      <c r="AB287" s="32"/>
      <c r="AC287" s="32"/>
      <c r="AD287" s="32"/>
      <c r="AE287" s="32"/>
      <c r="AT287" s="17" t="s">
        <v>141</v>
      </c>
      <c r="AU287" s="17" t="s">
        <v>87</v>
      </c>
    </row>
    <row r="288" spans="1:65" s="2" customFormat="1" ht="24.15" customHeight="1">
      <c r="A288" s="32"/>
      <c r="B288" s="148"/>
      <c r="C288" s="149" t="s">
        <v>395</v>
      </c>
      <c r="D288" s="149" t="s">
        <v>134</v>
      </c>
      <c r="E288" s="150" t="s">
        <v>785</v>
      </c>
      <c r="F288" s="151" t="s">
        <v>786</v>
      </c>
      <c r="G288" s="152" t="s">
        <v>137</v>
      </c>
      <c r="H288" s="153">
        <v>1</v>
      </c>
      <c r="I288" s="154"/>
      <c r="J288" s="155">
        <f>ROUND(I288*H288,2)</f>
        <v>0</v>
      </c>
      <c r="K288" s="151" t="s">
        <v>138</v>
      </c>
      <c r="L288" s="33"/>
      <c r="M288" s="156" t="s">
        <v>1</v>
      </c>
      <c r="N288" s="157" t="s">
        <v>42</v>
      </c>
      <c r="O288" s="58"/>
      <c r="P288" s="158">
        <f>O288*H288</f>
        <v>0</v>
      </c>
      <c r="Q288" s="158">
        <v>0</v>
      </c>
      <c r="R288" s="158">
        <f>Q288*H288</f>
        <v>0</v>
      </c>
      <c r="S288" s="158">
        <v>0</v>
      </c>
      <c r="T288" s="159">
        <f>S288*H288</f>
        <v>0</v>
      </c>
      <c r="U288" s="32"/>
      <c r="V288" s="32"/>
      <c r="W288" s="32"/>
      <c r="X288" s="32"/>
      <c r="Y288" s="32"/>
      <c r="Z288" s="32"/>
      <c r="AA288" s="32"/>
      <c r="AB288" s="32"/>
      <c r="AC288" s="32"/>
      <c r="AD288" s="32"/>
      <c r="AE288" s="32"/>
      <c r="AR288" s="160" t="s">
        <v>139</v>
      </c>
      <c r="AT288" s="160" t="s">
        <v>134</v>
      </c>
      <c r="AU288" s="160" t="s">
        <v>87</v>
      </c>
      <c r="AY288" s="17" t="s">
        <v>131</v>
      </c>
      <c r="BE288" s="161">
        <f>IF(N288="základní",J288,0)</f>
        <v>0</v>
      </c>
      <c r="BF288" s="161">
        <f>IF(N288="snížená",J288,0)</f>
        <v>0</v>
      </c>
      <c r="BG288" s="161">
        <f>IF(N288="zákl. přenesená",J288,0)</f>
        <v>0</v>
      </c>
      <c r="BH288" s="161">
        <f>IF(N288="sníž. přenesená",J288,0)</f>
        <v>0</v>
      </c>
      <c r="BI288" s="161">
        <f>IF(N288="nulová",J288,0)</f>
        <v>0</v>
      </c>
      <c r="BJ288" s="17" t="s">
        <v>85</v>
      </c>
      <c r="BK288" s="161">
        <f>ROUND(I288*H288,2)</f>
        <v>0</v>
      </c>
      <c r="BL288" s="17" t="s">
        <v>139</v>
      </c>
      <c r="BM288" s="160" t="s">
        <v>787</v>
      </c>
    </row>
    <row r="289" spans="1:65" s="2" customFormat="1" ht="19.2">
      <c r="A289" s="32"/>
      <c r="B289" s="33"/>
      <c r="C289" s="32"/>
      <c r="D289" s="162" t="s">
        <v>141</v>
      </c>
      <c r="E289" s="32"/>
      <c r="F289" s="163" t="s">
        <v>788</v>
      </c>
      <c r="G289" s="32"/>
      <c r="H289" s="32"/>
      <c r="I289" s="164"/>
      <c r="J289" s="32"/>
      <c r="K289" s="32"/>
      <c r="L289" s="33"/>
      <c r="M289" s="165"/>
      <c r="N289" s="166"/>
      <c r="O289" s="58"/>
      <c r="P289" s="58"/>
      <c r="Q289" s="58"/>
      <c r="R289" s="58"/>
      <c r="S289" s="58"/>
      <c r="T289" s="59"/>
      <c r="U289" s="32"/>
      <c r="V289" s="32"/>
      <c r="W289" s="32"/>
      <c r="X289" s="32"/>
      <c r="Y289" s="32"/>
      <c r="Z289" s="32"/>
      <c r="AA289" s="32"/>
      <c r="AB289" s="32"/>
      <c r="AC289" s="32"/>
      <c r="AD289" s="32"/>
      <c r="AE289" s="32"/>
      <c r="AT289" s="17" t="s">
        <v>141</v>
      </c>
      <c r="AU289" s="17" t="s">
        <v>87</v>
      </c>
    </row>
    <row r="290" spans="1:65" s="2" customFormat="1" ht="24.15" customHeight="1">
      <c r="A290" s="32"/>
      <c r="B290" s="148"/>
      <c r="C290" s="184" t="s">
        <v>400</v>
      </c>
      <c r="D290" s="184" t="s">
        <v>427</v>
      </c>
      <c r="E290" s="185" t="s">
        <v>789</v>
      </c>
      <c r="F290" s="186" t="s">
        <v>790</v>
      </c>
      <c r="G290" s="187" t="s">
        <v>137</v>
      </c>
      <c r="H290" s="188">
        <v>3</v>
      </c>
      <c r="I290" s="189"/>
      <c r="J290" s="190">
        <f>ROUND(I290*H290,2)</f>
        <v>0</v>
      </c>
      <c r="K290" s="186" t="s">
        <v>138</v>
      </c>
      <c r="L290" s="191"/>
      <c r="M290" s="192" t="s">
        <v>1</v>
      </c>
      <c r="N290" s="193" t="s">
        <v>42</v>
      </c>
      <c r="O290" s="58"/>
      <c r="P290" s="158">
        <f>O290*H290</f>
        <v>0</v>
      </c>
      <c r="Q290" s="158">
        <v>0</v>
      </c>
      <c r="R290" s="158">
        <f>Q290*H290</f>
        <v>0</v>
      </c>
      <c r="S290" s="158">
        <v>0</v>
      </c>
      <c r="T290" s="159">
        <f>S290*H290</f>
        <v>0</v>
      </c>
      <c r="U290" s="32"/>
      <c r="V290" s="32"/>
      <c r="W290" s="32"/>
      <c r="X290" s="32"/>
      <c r="Y290" s="32"/>
      <c r="Z290" s="32"/>
      <c r="AA290" s="32"/>
      <c r="AB290" s="32"/>
      <c r="AC290" s="32"/>
      <c r="AD290" s="32"/>
      <c r="AE290" s="32"/>
      <c r="AR290" s="160" t="s">
        <v>430</v>
      </c>
      <c r="AT290" s="160" t="s">
        <v>427</v>
      </c>
      <c r="AU290" s="160" t="s">
        <v>87</v>
      </c>
      <c r="AY290" s="17" t="s">
        <v>131</v>
      </c>
      <c r="BE290" s="161">
        <f>IF(N290="základní",J290,0)</f>
        <v>0</v>
      </c>
      <c r="BF290" s="161">
        <f>IF(N290="snížená",J290,0)</f>
        <v>0</v>
      </c>
      <c r="BG290" s="161">
        <f>IF(N290="zákl. přenesená",J290,0)</f>
        <v>0</v>
      </c>
      <c r="BH290" s="161">
        <f>IF(N290="sníž. přenesená",J290,0)</f>
        <v>0</v>
      </c>
      <c r="BI290" s="161">
        <f>IF(N290="nulová",J290,0)</f>
        <v>0</v>
      </c>
      <c r="BJ290" s="17" t="s">
        <v>85</v>
      </c>
      <c r="BK290" s="161">
        <f>ROUND(I290*H290,2)</f>
        <v>0</v>
      </c>
      <c r="BL290" s="17" t="s">
        <v>430</v>
      </c>
      <c r="BM290" s="160" t="s">
        <v>791</v>
      </c>
    </row>
    <row r="291" spans="1:65" s="2" customFormat="1" ht="19.2">
      <c r="A291" s="32"/>
      <c r="B291" s="33"/>
      <c r="C291" s="32"/>
      <c r="D291" s="162" t="s">
        <v>141</v>
      </c>
      <c r="E291" s="32"/>
      <c r="F291" s="163" t="s">
        <v>790</v>
      </c>
      <c r="G291" s="32"/>
      <c r="H291" s="32"/>
      <c r="I291" s="164"/>
      <c r="J291" s="32"/>
      <c r="K291" s="32"/>
      <c r="L291" s="33"/>
      <c r="M291" s="165"/>
      <c r="N291" s="166"/>
      <c r="O291" s="58"/>
      <c r="P291" s="58"/>
      <c r="Q291" s="58"/>
      <c r="R291" s="58"/>
      <c r="S291" s="58"/>
      <c r="T291" s="59"/>
      <c r="U291" s="32"/>
      <c r="V291" s="32"/>
      <c r="W291" s="32"/>
      <c r="X291" s="32"/>
      <c r="Y291" s="32"/>
      <c r="Z291" s="32"/>
      <c r="AA291" s="32"/>
      <c r="AB291" s="32"/>
      <c r="AC291" s="32"/>
      <c r="AD291" s="32"/>
      <c r="AE291" s="32"/>
      <c r="AT291" s="17" t="s">
        <v>141</v>
      </c>
      <c r="AU291" s="17" t="s">
        <v>87</v>
      </c>
    </row>
    <row r="292" spans="1:65" s="2" customFormat="1" ht="16.5" customHeight="1">
      <c r="A292" s="32"/>
      <c r="B292" s="148"/>
      <c r="C292" s="149" t="s">
        <v>405</v>
      </c>
      <c r="D292" s="149" t="s">
        <v>134</v>
      </c>
      <c r="E292" s="150" t="s">
        <v>792</v>
      </c>
      <c r="F292" s="151" t="s">
        <v>793</v>
      </c>
      <c r="G292" s="152" t="s">
        <v>137</v>
      </c>
      <c r="H292" s="153">
        <v>2</v>
      </c>
      <c r="I292" s="154"/>
      <c r="J292" s="155">
        <f>ROUND(I292*H292,2)</f>
        <v>0</v>
      </c>
      <c r="K292" s="151" t="s">
        <v>138</v>
      </c>
      <c r="L292" s="33"/>
      <c r="M292" s="156" t="s">
        <v>1</v>
      </c>
      <c r="N292" s="157" t="s">
        <v>42</v>
      </c>
      <c r="O292" s="58"/>
      <c r="P292" s="158">
        <f>O292*H292</f>
        <v>0</v>
      </c>
      <c r="Q292" s="158">
        <v>0</v>
      </c>
      <c r="R292" s="158">
        <f>Q292*H292</f>
        <v>0</v>
      </c>
      <c r="S292" s="158">
        <v>0</v>
      </c>
      <c r="T292" s="159">
        <f>S292*H292</f>
        <v>0</v>
      </c>
      <c r="U292" s="32"/>
      <c r="V292" s="32"/>
      <c r="W292" s="32"/>
      <c r="X292" s="32"/>
      <c r="Y292" s="32"/>
      <c r="Z292" s="32"/>
      <c r="AA292" s="32"/>
      <c r="AB292" s="32"/>
      <c r="AC292" s="32"/>
      <c r="AD292" s="32"/>
      <c r="AE292" s="32"/>
      <c r="AR292" s="160" t="s">
        <v>139</v>
      </c>
      <c r="AT292" s="160" t="s">
        <v>134</v>
      </c>
      <c r="AU292" s="160" t="s">
        <v>87</v>
      </c>
      <c r="AY292" s="17" t="s">
        <v>131</v>
      </c>
      <c r="BE292" s="161">
        <f>IF(N292="základní",J292,0)</f>
        <v>0</v>
      </c>
      <c r="BF292" s="161">
        <f>IF(N292="snížená",J292,0)</f>
        <v>0</v>
      </c>
      <c r="BG292" s="161">
        <f>IF(N292="zákl. přenesená",J292,0)</f>
        <v>0</v>
      </c>
      <c r="BH292" s="161">
        <f>IF(N292="sníž. přenesená",J292,0)</f>
        <v>0</v>
      </c>
      <c r="BI292" s="161">
        <f>IF(N292="nulová",J292,0)</f>
        <v>0</v>
      </c>
      <c r="BJ292" s="17" t="s">
        <v>85</v>
      </c>
      <c r="BK292" s="161">
        <f>ROUND(I292*H292,2)</f>
        <v>0</v>
      </c>
      <c r="BL292" s="17" t="s">
        <v>139</v>
      </c>
      <c r="BM292" s="160" t="s">
        <v>794</v>
      </c>
    </row>
    <row r="293" spans="1:65" s="2" customFormat="1" ht="28.8">
      <c r="A293" s="32"/>
      <c r="B293" s="33"/>
      <c r="C293" s="32"/>
      <c r="D293" s="162" t="s">
        <v>141</v>
      </c>
      <c r="E293" s="32"/>
      <c r="F293" s="163" t="s">
        <v>795</v>
      </c>
      <c r="G293" s="32"/>
      <c r="H293" s="32"/>
      <c r="I293" s="164"/>
      <c r="J293" s="32"/>
      <c r="K293" s="32"/>
      <c r="L293" s="33"/>
      <c r="M293" s="165"/>
      <c r="N293" s="166"/>
      <c r="O293" s="58"/>
      <c r="P293" s="58"/>
      <c r="Q293" s="58"/>
      <c r="R293" s="58"/>
      <c r="S293" s="58"/>
      <c r="T293" s="59"/>
      <c r="U293" s="32"/>
      <c r="V293" s="32"/>
      <c r="W293" s="32"/>
      <c r="X293" s="32"/>
      <c r="Y293" s="32"/>
      <c r="Z293" s="32"/>
      <c r="AA293" s="32"/>
      <c r="AB293" s="32"/>
      <c r="AC293" s="32"/>
      <c r="AD293" s="32"/>
      <c r="AE293" s="32"/>
      <c r="AT293" s="17" t="s">
        <v>141</v>
      </c>
      <c r="AU293" s="17" t="s">
        <v>87</v>
      </c>
    </row>
    <row r="294" spans="1:65" s="2" customFormat="1" ht="16.5" customHeight="1">
      <c r="A294" s="32"/>
      <c r="B294" s="148"/>
      <c r="C294" s="149" t="s">
        <v>410</v>
      </c>
      <c r="D294" s="149" t="s">
        <v>134</v>
      </c>
      <c r="E294" s="150" t="s">
        <v>796</v>
      </c>
      <c r="F294" s="151" t="s">
        <v>797</v>
      </c>
      <c r="G294" s="152" t="s">
        <v>137</v>
      </c>
      <c r="H294" s="153">
        <v>1</v>
      </c>
      <c r="I294" s="154"/>
      <c r="J294" s="155">
        <f>ROUND(I294*H294,2)</f>
        <v>0</v>
      </c>
      <c r="K294" s="151" t="s">
        <v>138</v>
      </c>
      <c r="L294" s="33"/>
      <c r="M294" s="156" t="s">
        <v>1</v>
      </c>
      <c r="N294" s="157" t="s">
        <v>42</v>
      </c>
      <c r="O294" s="58"/>
      <c r="P294" s="158">
        <f>O294*H294</f>
        <v>0</v>
      </c>
      <c r="Q294" s="158">
        <v>0</v>
      </c>
      <c r="R294" s="158">
        <f>Q294*H294</f>
        <v>0</v>
      </c>
      <c r="S294" s="158">
        <v>0</v>
      </c>
      <c r="T294" s="159">
        <f>S294*H294</f>
        <v>0</v>
      </c>
      <c r="U294" s="32"/>
      <c r="V294" s="32"/>
      <c r="W294" s="32"/>
      <c r="X294" s="32"/>
      <c r="Y294" s="32"/>
      <c r="Z294" s="32"/>
      <c r="AA294" s="32"/>
      <c r="AB294" s="32"/>
      <c r="AC294" s="32"/>
      <c r="AD294" s="32"/>
      <c r="AE294" s="32"/>
      <c r="AR294" s="160" t="s">
        <v>139</v>
      </c>
      <c r="AT294" s="160" t="s">
        <v>134</v>
      </c>
      <c r="AU294" s="160" t="s">
        <v>87</v>
      </c>
      <c r="AY294" s="17" t="s">
        <v>131</v>
      </c>
      <c r="BE294" s="161">
        <f>IF(N294="základní",J294,0)</f>
        <v>0</v>
      </c>
      <c r="BF294" s="161">
        <f>IF(N294="snížená",J294,0)</f>
        <v>0</v>
      </c>
      <c r="BG294" s="161">
        <f>IF(N294="zákl. přenesená",J294,0)</f>
        <v>0</v>
      </c>
      <c r="BH294" s="161">
        <f>IF(N294="sníž. přenesená",J294,0)</f>
        <v>0</v>
      </c>
      <c r="BI294" s="161">
        <f>IF(N294="nulová",J294,0)</f>
        <v>0</v>
      </c>
      <c r="BJ294" s="17" t="s">
        <v>85</v>
      </c>
      <c r="BK294" s="161">
        <f>ROUND(I294*H294,2)</f>
        <v>0</v>
      </c>
      <c r="BL294" s="17" t="s">
        <v>139</v>
      </c>
      <c r="BM294" s="160" t="s">
        <v>798</v>
      </c>
    </row>
    <row r="295" spans="1:65" s="2" customFormat="1" ht="28.8">
      <c r="A295" s="32"/>
      <c r="B295" s="33"/>
      <c r="C295" s="32"/>
      <c r="D295" s="162" t="s">
        <v>141</v>
      </c>
      <c r="E295" s="32"/>
      <c r="F295" s="163" t="s">
        <v>799</v>
      </c>
      <c r="G295" s="32"/>
      <c r="H295" s="32"/>
      <c r="I295" s="164"/>
      <c r="J295" s="32"/>
      <c r="K295" s="32"/>
      <c r="L295" s="33"/>
      <c r="M295" s="165"/>
      <c r="N295" s="166"/>
      <c r="O295" s="58"/>
      <c r="P295" s="58"/>
      <c r="Q295" s="58"/>
      <c r="R295" s="58"/>
      <c r="S295" s="58"/>
      <c r="T295" s="59"/>
      <c r="U295" s="32"/>
      <c r="V295" s="32"/>
      <c r="W295" s="32"/>
      <c r="X295" s="32"/>
      <c r="Y295" s="32"/>
      <c r="Z295" s="32"/>
      <c r="AA295" s="32"/>
      <c r="AB295" s="32"/>
      <c r="AC295" s="32"/>
      <c r="AD295" s="32"/>
      <c r="AE295" s="32"/>
      <c r="AT295" s="17" t="s">
        <v>141</v>
      </c>
      <c r="AU295" s="17" t="s">
        <v>87</v>
      </c>
    </row>
    <row r="296" spans="1:65" s="2" customFormat="1" ht="24.15" customHeight="1">
      <c r="A296" s="32"/>
      <c r="B296" s="148"/>
      <c r="C296" s="149" t="s">
        <v>415</v>
      </c>
      <c r="D296" s="149" t="s">
        <v>134</v>
      </c>
      <c r="E296" s="150" t="s">
        <v>800</v>
      </c>
      <c r="F296" s="151" t="s">
        <v>801</v>
      </c>
      <c r="G296" s="152" t="s">
        <v>228</v>
      </c>
      <c r="H296" s="153">
        <v>35</v>
      </c>
      <c r="I296" s="154"/>
      <c r="J296" s="155">
        <f>ROUND(I296*H296,2)</f>
        <v>0</v>
      </c>
      <c r="K296" s="151" t="s">
        <v>138</v>
      </c>
      <c r="L296" s="33"/>
      <c r="M296" s="156" t="s">
        <v>1</v>
      </c>
      <c r="N296" s="157" t="s">
        <v>42</v>
      </c>
      <c r="O296" s="58"/>
      <c r="P296" s="158">
        <f>O296*H296</f>
        <v>0</v>
      </c>
      <c r="Q296" s="158">
        <v>0</v>
      </c>
      <c r="R296" s="158">
        <f>Q296*H296</f>
        <v>0</v>
      </c>
      <c r="S296" s="158">
        <v>0</v>
      </c>
      <c r="T296" s="159">
        <f>S296*H296</f>
        <v>0</v>
      </c>
      <c r="U296" s="32"/>
      <c r="V296" s="32"/>
      <c r="W296" s="32"/>
      <c r="X296" s="32"/>
      <c r="Y296" s="32"/>
      <c r="Z296" s="32"/>
      <c r="AA296" s="32"/>
      <c r="AB296" s="32"/>
      <c r="AC296" s="32"/>
      <c r="AD296" s="32"/>
      <c r="AE296" s="32"/>
      <c r="AR296" s="160" t="s">
        <v>139</v>
      </c>
      <c r="AT296" s="160" t="s">
        <v>134</v>
      </c>
      <c r="AU296" s="160" t="s">
        <v>87</v>
      </c>
      <c r="AY296" s="17" t="s">
        <v>131</v>
      </c>
      <c r="BE296" s="161">
        <f>IF(N296="základní",J296,0)</f>
        <v>0</v>
      </c>
      <c r="BF296" s="161">
        <f>IF(N296="snížená",J296,0)</f>
        <v>0</v>
      </c>
      <c r="BG296" s="161">
        <f>IF(N296="zákl. přenesená",J296,0)</f>
        <v>0</v>
      </c>
      <c r="BH296" s="161">
        <f>IF(N296="sníž. přenesená",J296,0)</f>
        <v>0</v>
      </c>
      <c r="BI296" s="161">
        <f>IF(N296="nulová",J296,0)</f>
        <v>0</v>
      </c>
      <c r="BJ296" s="17" t="s">
        <v>85</v>
      </c>
      <c r="BK296" s="161">
        <f>ROUND(I296*H296,2)</f>
        <v>0</v>
      </c>
      <c r="BL296" s="17" t="s">
        <v>139</v>
      </c>
      <c r="BM296" s="160" t="s">
        <v>802</v>
      </c>
    </row>
    <row r="297" spans="1:65" s="2" customFormat="1" ht="38.4">
      <c r="A297" s="32"/>
      <c r="B297" s="33"/>
      <c r="C297" s="32"/>
      <c r="D297" s="162" t="s">
        <v>141</v>
      </c>
      <c r="E297" s="32"/>
      <c r="F297" s="163" t="s">
        <v>803</v>
      </c>
      <c r="G297" s="32"/>
      <c r="H297" s="32"/>
      <c r="I297" s="164"/>
      <c r="J297" s="32"/>
      <c r="K297" s="32"/>
      <c r="L297" s="33"/>
      <c r="M297" s="165"/>
      <c r="N297" s="166"/>
      <c r="O297" s="58"/>
      <c r="P297" s="58"/>
      <c r="Q297" s="58"/>
      <c r="R297" s="58"/>
      <c r="S297" s="58"/>
      <c r="T297" s="59"/>
      <c r="U297" s="32"/>
      <c r="V297" s="32"/>
      <c r="W297" s="32"/>
      <c r="X297" s="32"/>
      <c r="Y297" s="32"/>
      <c r="Z297" s="32"/>
      <c r="AA297" s="32"/>
      <c r="AB297" s="32"/>
      <c r="AC297" s="32"/>
      <c r="AD297" s="32"/>
      <c r="AE297" s="32"/>
      <c r="AT297" s="17" t="s">
        <v>141</v>
      </c>
      <c r="AU297" s="17" t="s">
        <v>87</v>
      </c>
    </row>
    <row r="298" spans="1:65" s="13" customFormat="1">
      <c r="B298" s="167"/>
      <c r="D298" s="162" t="s">
        <v>152</v>
      </c>
      <c r="E298" s="168" t="s">
        <v>1</v>
      </c>
      <c r="F298" s="169" t="s">
        <v>220</v>
      </c>
      <c r="H298" s="170">
        <v>15</v>
      </c>
      <c r="I298" s="171"/>
      <c r="L298" s="167"/>
      <c r="M298" s="172"/>
      <c r="N298" s="173"/>
      <c r="O298" s="173"/>
      <c r="P298" s="173"/>
      <c r="Q298" s="173"/>
      <c r="R298" s="173"/>
      <c r="S298" s="173"/>
      <c r="T298" s="174"/>
      <c r="AT298" s="168" t="s">
        <v>152</v>
      </c>
      <c r="AU298" s="168" t="s">
        <v>87</v>
      </c>
      <c r="AV298" s="13" t="s">
        <v>87</v>
      </c>
      <c r="AW298" s="13" t="s">
        <v>34</v>
      </c>
      <c r="AX298" s="13" t="s">
        <v>77</v>
      </c>
      <c r="AY298" s="168" t="s">
        <v>131</v>
      </c>
    </row>
    <row r="299" spans="1:65" s="15" customFormat="1">
      <c r="B299" s="197"/>
      <c r="D299" s="162" t="s">
        <v>152</v>
      </c>
      <c r="E299" s="198" t="s">
        <v>1</v>
      </c>
      <c r="F299" s="199" t="s">
        <v>804</v>
      </c>
      <c r="H299" s="198" t="s">
        <v>1</v>
      </c>
      <c r="I299" s="200"/>
      <c r="L299" s="197"/>
      <c r="M299" s="201"/>
      <c r="N299" s="202"/>
      <c r="O299" s="202"/>
      <c r="P299" s="202"/>
      <c r="Q299" s="202"/>
      <c r="R299" s="202"/>
      <c r="S299" s="202"/>
      <c r="T299" s="203"/>
      <c r="AT299" s="198" t="s">
        <v>152</v>
      </c>
      <c r="AU299" s="198" t="s">
        <v>87</v>
      </c>
      <c r="AV299" s="15" t="s">
        <v>85</v>
      </c>
      <c r="AW299" s="15" t="s">
        <v>34</v>
      </c>
      <c r="AX299" s="15" t="s">
        <v>77</v>
      </c>
      <c r="AY299" s="198" t="s">
        <v>131</v>
      </c>
    </row>
    <row r="300" spans="1:65" s="13" customFormat="1">
      <c r="B300" s="167"/>
      <c r="D300" s="162" t="s">
        <v>152</v>
      </c>
      <c r="E300" s="168" t="s">
        <v>1</v>
      </c>
      <c r="F300" s="169" t="s">
        <v>220</v>
      </c>
      <c r="H300" s="170">
        <v>15</v>
      </c>
      <c r="I300" s="171"/>
      <c r="L300" s="167"/>
      <c r="M300" s="172"/>
      <c r="N300" s="173"/>
      <c r="O300" s="173"/>
      <c r="P300" s="173"/>
      <c r="Q300" s="173"/>
      <c r="R300" s="173"/>
      <c r="S300" s="173"/>
      <c r="T300" s="174"/>
      <c r="AT300" s="168" t="s">
        <v>152</v>
      </c>
      <c r="AU300" s="168" t="s">
        <v>87</v>
      </c>
      <c r="AV300" s="13" t="s">
        <v>87</v>
      </c>
      <c r="AW300" s="13" t="s">
        <v>34</v>
      </c>
      <c r="AX300" s="13" t="s">
        <v>77</v>
      </c>
      <c r="AY300" s="168" t="s">
        <v>131</v>
      </c>
    </row>
    <row r="301" spans="1:65" s="15" customFormat="1">
      <c r="B301" s="197"/>
      <c r="D301" s="162" t="s">
        <v>152</v>
      </c>
      <c r="E301" s="198" t="s">
        <v>1</v>
      </c>
      <c r="F301" s="199" t="s">
        <v>805</v>
      </c>
      <c r="H301" s="198" t="s">
        <v>1</v>
      </c>
      <c r="I301" s="200"/>
      <c r="L301" s="197"/>
      <c r="M301" s="201"/>
      <c r="N301" s="202"/>
      <c r="O301" s="202"/>
      <c r="P301" s="202"/>
      <c r="Q301" s="202"/>
      <c r="R301" s="202"/>
      <c r="S301" s="202"/>
      <c r="T301" s="203"/>
      <c r="AT301" s="198" t="s">
        <v>152</v>
      </c>
      <c r="AU301" s="198" t="s">
        <v>87</v>
      </c>
      <c r="AV301" s="15" t="s">
        <v>85</v>
      </c>
      <c r="AW301" s="15" t="s">
        <v>34</v>
      </c>
      <c r="AX301" s="15" t="s">
        <v>77</v>
      </c>
      <c r="AY301" s="198" t="s">
        <v>131</v>
      </c>
    </row>
    <row r="302" spans="1:65" s="13" customFormat="1">
      <c r="B302" s="167"/>
      <c r="D302" s="162" t="s">
        <v>152</v>
      </c>
      <c r="E302" s="168" t="s">
        <v>1</v>
      </c>
      <c r="F302" s="169" t="s">
        <v>132</v>
      </c>
      <c r="H302" s="170">
        <v>5</v>
      </c>
      <c r="I302" s="171"/>
      <c r="L302" s="167"/>
      <c r="M302" s="172"/>
      <c r="N302" s="173"/>
      <c r="O302" s="173"/>
      <c r="P302" s="173"/>
      <c r="Q302" s="173"/>
      <c r="R302" s="173"/>
      <c r="S302" s="173"/>
      <c r="T302" s="174"/>
      <c r="AT302" s="168" t="s">
        <v>152</v>
      </c>
      <c r="AU302" s="168" t="s">
        <v>87</v>
      </c>
      <c r="AV302" s="13" t="s">
        <v>87</v>
      </c>
      <c r="AW302" s="13" t="s">
        <v>34</v>
      </c>
      <c r="AX302" s="13" t="s">
        <v>77</v>
      </c>
      <c r="AY302" s="168" t="s">
        <v>131</v>
      </c>
    </row>
    <row r="303" spans="1:65" s="15" customFormat="1">
      <c r="B303" s="197"/>
      <c r="D303" s="162" t="s">
        <v>152</v>
      </c>
      <c r="E303" s="198" t="s">
        <v>1</v>
      </c>
      <c r="F303" s="199" t="s">
        <v>806</v>
      </c>
      <c r="H303" s="198" t="s">
        <v>1</v>
      </c>
      <c r="I303" s="200"/>
      <c r="L303" s="197"/>
      <c r="M303" s="201"/>
      <c r="N303" s="202"/>
      <c r="O303" s="202"/>
      <c r="P303" s="202"/>
      <c r="Q303" s="202"/>
      <c r="R303" s="202"/>
      <c r="S303" s="202"/>
      <c r="T303" s="203"/>
      <c r="AT303" s="198" t="s">
        <v>152</v>
      </c>
      <c r="AU303" s="198" t="s">
        <v>87</v>
      </c>
      <c r="AV303" s="15" t="s">
        <v>85</v>
      </c>
      <c r="AW303" s="15" t="s">
        <v>34</v>
      </c>
      <c r="AX303" s="15" t="s">
        <v>77</v>
      </c>
      <c r="AY303" s="198" t="s">
        <v>131</v>
      </c>
    </row>
    <row r="304" spans="1:65" s="14" customFormat="1">
      <c r="B304" s="175"/>
      <c r="D304" s="162" t="s">
        <v>152</v>
      </c>
      <c r="E304" s="176" t="s">
        <v>1</v>
      </c>
      <c r="F304" s="177" t="s">
        <v>179</v>
      </c>
      <c r="H304" s="178">
        <v>35</v>
      </c>
      <c r="I304" s="179"/>
      <c r="L304" s="175"/>
      <c r="M304" s="180"/>
      <c r="N304" s="181"/>
      <c r="O304" s="181"/>
      <c r="P304" s="181"/>
      <c r="Q304" s="181"/>
      <c r="R304" s="181"/>
      <c r="S304" s="181"/>
      <c r="T304" s="182"/>
      <c r="AT304" s="176" t="s">
        <v>152</v>
      </c>
      <c r="AU304" s="176" t="s">
        <v>87</v>
      </c>
      <c r="AV304" s="14" t="s">
        <v>139</v>
      </c>
      <c r="AW304" s="14" t="s">
        <v>34</v>
      </c>
      <c r="AX304" s="14" t="s">
        <v>85</v>
      </c>
      <c r="AY304" s="176" t="s">
        <v>131</v>
      </c>
    </row>
    <row r="305" spans="1:65" s="2" customFormat="1" ht="21.75" customHeight="1">
      <c r="A305" s="32"/>
      <c r="B305" s="148"/>
      <c r="C305" s="184" t="s">
        <v>420</v>
      </c>
      <c r="D305" s="184" t="s">
        <v>427</v>
      </c>
      <c r="E305" s="185" t="s">
        <v>807</v>
      </c>
      <c r="F305" s="186" t="s">
        <v>808</v>
      </c>
      <c r="G305" s="187" t="s">
        <v>228</v>
      </c>
      <c r="H305" s="188">
        <v>15</v>
      </c>
      <c r="I305" s="189"/>
      <c r="J305" s="190">
        <f>ROUND(I305*H305,2)</f>
        <v>0</v>
      </c>
      <c r="K305" s="186" t="s">
        <v>138</v>
      </c>
      <c r="L305" s="191"/>
      <c r="M305" s="192" t="s">
        <v>1</v>
      </c>
      <c r="N305" s="193" t="s">
        <v>42</v>
      </c>
      <c r="O305" s="58"/>
      <c r="P305" s="158">
        <f>O305*H305</f>
        <v>0</v>
      </c>
      <c r="Q305" s="158">
        <v>0</v>
      </c>
      <c r="R305" s="158">
        <f>Q305*H305</f>
        <v>0</v>
      </c>
      <c r="S305" s="158">
        <v>0</v>
      </c>
      <c r="T305" s="159">
        <f>S305*H305</f>
        <v>0</v>
      </c>
      <c r="U305" s="32"/>
      <c r="V305" s="32"/>
      <c r="W305" s="32"/>
      <c r="X305" s="32"/>
      <c r="Y305" s="32"/>
      <c r="Z305" s="32"/>
      <c r="AA305" s="32"/>
      <c r="AB305" s="32"/>
      <c r="AC305" s="32"/>
      <c r="AD305" s="32"/>
      <c r="AE305" s="32"/>
      <c r="AR305" s="160" t="s">
        <v>430</v>
      </c>
      <c r="AT305" s="160" t="s">
        <v>427</v>
      </c>
      <c r="AU305" s="160" t="s">
        <v>87</v>
      </c>
      <c r="AY305" s="17" t="s">
        <v>131</v>
      </c>
      <c r="BE305" s="161">
        <f>IF(N305="základní",J305,0)</f>
        <v>0</v>
      </c>
      <c r="BF305" s="161">
        <f>IF(N305="snížená",J305,0)</f>
        <v>0</v>
      </c>
      <c r="BG305" s="161">
        <f>IF(N305="zákl. přenesená",J305,0)</f>
        <v>0</v>
      </c>
      <c r="BH305" s="161">
        <f>IF(N305="sníž. přenesená",J305,0)</f>
        <v>0</v>
      </c>
      <c r="BI305" s="161">
        <f>IF(N305="nulová",J305,0)</f>
        <v>0</v>
      </c>
      <c r="BJ305" s="17" t="s">
        <v>85</v>
      </c>
      <c r="BK305" s="161">
        <f>ROUND(I305*H305,2)</f>
        <v>0</v>
      </c>
      <c r="BL305" s="17" t="s">
        <v>430</v>
      </c>
      <c r="BM305" s="160" t="s">
        <v>809</v>
      </c>
    </row>
    <row r="306" spans="1:65" s="2" customFormat="1">
      <c r="A306" s="32"/>
      <c r="B306" s="33"/>
      <c r="C306" s="32"/>
      <c r="D306" s="162" t="s">
        <v>141</v>
      </c>
      <c r="E306" s="32"/>
      <c r="F306" s="163" t="s">
        <v>808</v>
      </c>
      <c r="G306" s="32"/>
      <c r="H306" s="32"/>
      <c r="I306" s="164"/>
      <c r="J306" s="32"/>
      <c r="K306" s="32"/>
      <c r="L306" s="33"/>
      <c r="M306" s="165"/>
      <c r="N306" s="166"/>
      <c r="O306" s="58"/>
      <c r="P306" s="58"/>
      <c r="Q306" s="58"/>
      <c r="R306" s="58"/>
      <c r="S306" s="58"/>
      <c r="T306" s="59"/>
      <c r="U306" s="32"/>
      <c r="V306" s="32"/>
      <c r="W306" s="32"/>
      <c r="X306" s="32"/>
      <c r="Y306" s="32"/>
      <c r="Z306" s="32"/>
      <c r="AA306" s="32"/>
      <c r="AB306" s="32"/>
      <c r="AC306" s="32"/>
      <c r="AD306" s="32"/>
      <c r="AE306" s="32"/>
      <c r="AT306" s="17" t="s">
        <v>141</v>
      </c>
      <c r="AU306" s="17" t="s">
        <v>87</v>
      </c>
    </row>
    <row r="307" spans="1:65" s="2" customFormat="1" ht="21.75" customHeight="1">
      <c r="A307" s="32"/>
      <c r="B307" s="148"/>
      <c r="C307" s="184" t="s">
        <v>426</v>
      </c>
      <c r="D307" s="184" t="s">
        <v>427</v>
      </c>
      <c r="E307" s="185" t="s">
        <v>810</v>
      </c>
      <c r="F307" s="186" t="s">
        <v>811</v>
      </c>
      <c r="G307" s="187" t="s">
        <v>228</v>
      </c>
      <c r="H307" s="188">
        <v>15</v>
      </c>
      <c r="I307" s="189"/>
      <c r="J307" s="190">
        <f>ROUND(I307*H307,2)</f>
        <v>0</v>
      </c>
      <c r="K307" s="186" t="s">
        <v>138</v>
      </c>
      <c r="L307" s="191"/>
      <c r="M307" s="192" t="s">
        <v>1</v>
      </c>
      <c r="N307" s="193" t="s">
        <v>42</v>
      </c>
      <c r="O307" s="58"/>
      <c r="P307" s="158">
        <f>O307*H307</f>
        <v>0</v>
      </c>
      <c r="Q307" s="158">
        <v>0</v>
      </c>
      <c r="R307" s="158">
        <f>Q307*H307</f>
        <v>0</v>
      </c>
      <c r="S307" s="158">
        <v>0</v>
      </c>
      <c r="T307" s="159">
        <f>S307*H307</f>
        <v>0</v>
      </c>
      <c r="U307" s="32"/>
      <c r="V307" s="32"/>
      <c r="W307" s="32"/>
      <c r="X307" s="32"/>
      <c r="Y307" s="32"/>
      <c r="Z307" s="32"/>
      <c r="AA307" s="32"/>
      <c r="AB307" s="32"/>
      <c r="AC307" s="32"/>
      <c r="AD307" s="32"/>
      <c r="AE307" s="32"/>
      <c r="AR307" s="160" t="s">
        <v>430</v>
      </c>
      <c r="AT307" s="160" t="s">
        <v>427</v>
      </c>
      <c r="AU307" s="160" t="s">
        <v>87</v>
      </c>
      <c r="AY307" s="17" t="s">
        <v>131</v>
      </c>
      <c r="BE307" s="161">
        <f>IF(N307="základní",J307,0)</f>
        <v>0</v>
      </c>
      <c r="BF307" s="161">
        <f>IF(N307="snížená",J307,0)</f>
        <v>0</v>
      </c>
      <c r="BG307" s="161">
        <f>IF(N307="zákl. přenesená",J307,0)</f>
        <v>0</v>
      </c>
      <c r="BH307" s="161">
        <f>IF(N307="sníž. přenesená",J307,0)</f>
        <v>0</v>
      </c>
      <c r="BI307" s="161">
        <f>IF(N307="nulová",J307,0)</f>
        <v>0</v>
      </c>
      <c r="BJ307" s="17" t="s">
        <v>85</v>
      </c>
      <c r="BK307" s="161">
        <f>ROUND(I307*H307,2)</f>
        <v>0</v>
      </c>
      <c r="BL307" s="17" t="s">
        <v>430</v>
      </c>
      <c r="BM307" s="160" t="s">
        <v>812</v>
      </c>
    </row>
    <row r="308" spans="1:65" s="2" customFormat="1">
      <c r="A308" s="32"/>
      <c r="B308" s="33"/>
      <c r="C308" s="32"/>
      <c r="D308" s="162" t="s">
        <v>141</v>
      </c>
      <c r="E308" s="32"/>
      <c r="F308" s="163" t="s">
        <v>811</v>
      </c>
      <c r="G308" s="32"/>
      <c r="H308" s="32"/>
      <c r="I308" s="164"/>
      <c r="J308" s="32"/>
      <c r="K308" s="32"/>
      <c r="L308" s="33"/>
      <c r="M308" s="165"/>
      <c r="N308" s="166"/>
      <c r="O308" s="58"/>
      <c r="P308" s="58"/>
      <c r="Q308" s="58"/>
      <c r="R308" s="58"/>
      <c r="S308" s="58"/>
      <c r="T308" s="59"/>
      <c r="U308" s="32"/>
      <c r="V308" s="32"/>
      <c r="W308" s="32"/>
      <c r="X308" s="32"/>
      <c r="Y308" s="32"/>
      <c r="Z308" s="32"/>
      <c r="AA308" s="32"/>
      <c r="AB308" s="32"/>
      <c r="AC308" s="32"/>
      <c r="AD308" s="32"/>
      <c r="AE308" s="32"/>
      <c r="AT308" s="17" t="s">
        <v>141</v>
      </c>
      <c r="AU308" s="17" t="s">
        <v>87</v>
      </c>
    </row>
    <row r="309" spans="1:65" s="2" customFormat="1" ht="21.75" customHeight="1">
      <c r="A309" s="32"/>
      <c r="B309" s="148"/>
      <c r="C309" s="184" t="s">
        <v>433</v>
      </c>
      <c r="D309" s="184" t="s">
        <v>427</v>
      </c>
      <c r="E309" s="185" t="s">
        <v>813</v>
      </c>
      <c r="F309" s="186" t="s">
        <v>814</v>
      </c>
      <c r="G309" s="187" t="s">
        <v>228</v>
      </c>
      <c r="H309" s="188">
        <v>5</v>
      </c>
      <c r="I309" s="189"/>
      <c r="J309" s="190">
        <f>ROUND(I309*H309,2)</f>
        <v>0</v>
      </c>
      <c r="K309" s="186" t="s">
        <v>138</v>
      </c>
      <c r="L309" s="191"/>
      <c r="M309" s="192" t="s">
        <v>1</v>
      </c>
      <c r="N309" s="193" t="s">
        <v>42</v>
      </c>
      <c r="O309" s="58"/>
      <c r="P309" s="158">
        <f>O309*H309</f>
        <v>0</v>
      </c>
      <c r="Q309" s="158">
        <v>0</v>
      </c>
      <c r="R309" s="158">
        <f>Q309*H309</f>
        <v>0</v>
      </c>
      <c r="S309" s="158">
        <v>0</v>
      </c>
      <c r="T309" s="159">
        <f>S309*H309</f>
        <v>0</v>
      </c>
      <c r="U309" s="32"/>
      <c r="V309" s="32"/>
      <c r="W309" s="32"/>
      <c r="X309" s="32"/>
      <c r="Y309" s="32"/>
      <c r="Z309" s="32"/>
      <c r="AA309" s="32"/>
      <c r="AB309" s="32"/>
      <c r="AC309" s="32"/>
      <c r="AD309" s="32"/>
      <c r="AE309" s="32"/>
      <c r="AR309" s="160" t="s">
        <v>430</v>
      </c>
      <c r="AT309" s="160" t="s">
        <v>427</v>
      </c>
      <c r="AU309" s="160" t="s">
        <v>87</v>
      </c>
      <c r="AY309" s="17" t="s">
        <v>131</v>
      </c>
      <c r="BE309" s="161">
        <f>IF(N309="základní",J309,0)</f>
        <v>0</v>
      </c>
      <c r="BF309" s="161">
        <f>IF(N309="snížená",J309,0)</f>
        <v>0</v>
      </c>
      <c r="BG309" s="161">
        <f>IF(N309="zákl. přenesená",J309,0)</f>
        <v>0</v>
      </c>
      <c r="BH309" s="161">
        <f>IF(N309="sníž. přenesená",J309,0)</f>
        <v>0</v>
      </c>
      <c r="BI309" s="161">
        <f>IF(N309="nulová",J309,0)</f>
        <v>0</v>
      </c>
      <c r="BJ309" s="17" t="s">
        <v>85</v>
      </c>
      <c r="BK309" s="161">
        <f>ROUND(I309*H309,2)</f>
        <v>0</v>
      </c>
      <c r="BL309" s="17" t="s">
        <v>430</v>
      </c>
      <c r="BM309" s="160" t="s">
        <v>815</v>
      </c>
    </row>
    <row r="310" spans="1:65" s="2" customFormat="1">
      <c r="A310" s="32"/>
      <c r="B310" s="33"/>
      <c r="C310" s="32"/>
      <c r="D310" s="162" t="s">
        <v>141</v>
      </c>
      <c r="E310" s="32"/>
      <c r="F310" s="163" t="s">
        <v>814</v>
      </c>
      <c r="G310" s="32"/>
      <c r="H310" s="32"/>
      <c r="I310" s="164"/>
      <c r="J310" s="32"/>
      <c r="K310" s="32"/>
      <c r="L310" s="33"/>
      <c r="M310" s="165"/>
      <c r="N310" s="166"/>
      <c r="O310" s="58"/>
      <c r="P310" s="58"/>
      <c r="Q310" s="58"/>
      <c r="R310" s="58"/>
      <c r="S310" s="58"/>
      <c r="T310" s="59"/>
      <c r="U310" s="32"/>
      <c r="V310" s="32"/>
      <c r="W310" s="32"/>
      <c r="X310" s="32"/>
      <c r="Y310" s="32"/>
      <c r="Z310" s="32"/>
      <c r="AA310" s="32"/>
      <c r="AB310" s="32"/>
      <c r="AC310" s="32"/>
      <c r="AD310" s="32"/>
      <c r="AE310" s="32"/>
      <c r="AT310" s="17" t="s">
        <v>141</v>
      </c>
      <c r="AU310" s="17" t="s">
        <v>87</v>
      </c>
    </row>
    <row r="311" spans="1:65" s="2" customFormat="1" ht="16.5" customHeight="1">
      <c r="A311" s="32"/>
      <c r="B311" s="148"/>
      <c r="C311" s="184" t="s">
        <v>438</v>
      </c>
      <c r="D311" s="184" t="s">
        <v>427</v>
      </c>
      <c r="E311" s="185" t="s">
        <v>816</v>
      </c>
      <c r="F311" s="186" t="s">
        <v>817</v>
      </c>
      <c r="G311" s="187" t="s">
        <v>228</v>
      </c>
      <c r="H311" s="188">
        <v>20</v>
      </c>
      <c r="I311" s="189"/>
      <c r="J311" s="190">
        <f>ROUND(I311*H311,2)</f>
        <v>0</v>
      </c>
      <c r="K311" s="186" t="s">
        <v>138</v>
      </c>
      <c r="L311" s="191"/>
      <c r="M311" s="192" t="s">
        <v>1</v>
      </c>
      <c r="N311" s="193" t="s">
        <v>42</v>
      </c>
      <c r="O311" s="58"/>
      <c r="P311" s="158">
        <f>O311*H311</f>
        <v>0</v>
      </c>
      <c r="Q311" s="158">
        <v>0</v>
      </c>
      <c r="R311" s="158">
        <f>Q311*H311</f>
        <v>0</v>
      </c>
      <c r="S311" s="158">
        <v>0</v>
      </c>
      <c r="T311" s="159">
        <f>S311*H311</f>
        <v>0</v>
      </c>
      <c r="U311" s="32"/>
      <c r="V311" s="32"/>
      <c r="W311" s="32"/>
      <c r="X311" s="32"/>
      <c r="Y311" s="32"/>
      <c r="Z311" s="32"/>
      <c r="AA311" s="32"/>
      <c r="AB311" s="32"/>
      <c r="AC311" s="32"/>
      <c r="AD311" s="32"/>
      <c r="AE311" s="32"/>
      <c r="AR311" s="160" t="s">
        <v>430</v>
      </c>
      <c r="AT311" s="160" t="s">
        <v>427</v>
      </c>
      <c r="AU311" s="160" t="s">
        <v>87</v>
      </c>
      <c r="AY311" s="17" t="s">
        <v>131</v>
      </c>
      <c r="BE311" s="161">
        <f>IF(N311="základní",J311,0)</f>
        <v>0</v>
      </c>
      <c r="BF311" s="161">
        <f>IF(N311="snížená",J311,0)</f>
        <v>0</v>
      </c>
      <c r="BG311" s="161">
        <f>IF(N311="zákl. přenesená",J311,0)</f>
        <v>0</v>
      </c>
      <c r="BH311" s="161">
        <f>IF(N311="sníž. přenesená",J311,0)</f>
        <v>0</v>
      </c>
      <c r="BI311" s="161">
        <f>IF(N311="nulová",J311,0)</f>
        <v>0</v>
      </c>
      <c r="BJ311" s="17" t="s">
        <v>85</v>
      </c>
      <c r="BK311" s="161">
        <f>ROUND(I311*H311,2)</f>
        <v>0</v>
      </c>
      <c r="BL311" s="17" t="s">
        <v>430</v>
      </c>
      <c r="BM311" s="160" t="s">
        <v>818</v>
      </c>
    </row>
    <row r="312" spans="1:65" s="2" customFormat="1">
      <c r="A312" s="32"/>
      <c r="B312" s="33"/>
      <c r="C312" s="32"/>
      <c r="D312" s="162" t="s">
        <v>141</v>
      </c>
      <c r="E312" s="32"/>
      <c r="F312" s="163" t="s">
        <v>817</v>
      </c>
      <c r="G312" s="32"/>
      <c r="H312" s="32"/>
      <c r="I312" s="164"/>
      <c r="J312" s="32"/>
      <c r="K312" s="32"/>
      <c r="L312" s="33"/>
      <c r="M312" s="165"/>
      <c r="N312" s="166"/>
      <c r="O312" s="58"/>
      <c r="P312" s="58"/>
      <c r="Q312" s="58"/>
      <c r="R312" s="58"/>
      <c r="S312" s="58"/>
      <c r="T312" s="59"/>
      <c r="U312" s="32"/>
      <c r="V312" s="32"/>
      <c r="W312" s="32"/>
      <c r="X312" s="32"/>
      <c r="Y312" s="32"/>
      <c r="Z312" s="32"/>
      <c r="AA312" s="32"/>
      <c r="AB312" s="32"/>
      <c r="AC312" s="32"/>
      <c r="AD312" s="32"/>
      <c r="AE312" s="32"/>
      <c r="AT312" s="17" t="s">
        <v>141</v>
      </c>
      <c r="AU312" s="17" t="s">
        <v>87</v>
      </c>
    </row>
    <row r="313" spans="1:65" s="2" customFormat="1" ht="16.5" customHeight="1">
      <c r="A313" s="32"/>
      <c r="B313" s="148"/>
      <c r="C313" s="184" t="s">
        <v>443</v>
      </c>
      <c r="D313" s="184" t="s">
        <v>427</v>
      </c>
      <c r="E313" s="185" t="s">
        <v>819</v>
      </c>
      <c r="F313" s="186" t="s">
        <v>820</v>
      </c>
      <c r="G313" s="187" t="s">
        <v>228</v>
      </c>
      <c r="H313" s="188">
        <v>20</v>
      </c>
      <c r="I313" s="189"/>
      <c r="J313" s="190">
        <f>ROUND(I313*H313,2)</f>
        <v>0</v>
      </c>
      <c r="K313" s="186" t="s">
        <v>138</v>
      </c>
      <c r="L313" s="191"/>
      <c r="M313" s="192" t="s">
        <v>1</v>
      </c>
      <c r="N313" s="193" t="s">
        <v>42</v>
      </c>
      <c r="O313" s="58"/>
      <c r="P313" s="158">
        <f>O313*H313</f>
        <v>0</v>
      </c>
      <c r="Q313" s="158">
        <v>0</v>
      </c>
      <c r="R313" s="158">
        <f>Q313*H313</f>
        <v>0</v>
      </c>
      <c r="S313" s="158">
        <v>0</v>
      </c>
      <c r="T313" s="159">
        <f>S313*H313</f>
        <v>0</v>
      </c>
      <c r="U313" s="32"/>
      <c r="V313" s="32"/>
      <c r="W313" s="32"/>
      <c r="X313" s="32"/>
      <c r="Y313" s="32"/>
      <c r="Z313" s="32"/>
      <c r="AA313" s="32"/>
      <c r="AB313" s="32"/>
      <c r="AC313" s="32"/>
      <c r="AD313" s="32"/>
      <c r="AE313" s="32"/>
      <c r="AR313" s="160" t="s">
        <v>430</v>
      </c>
      <c r="AT313" s="160" t="s">
        <v>427</v>
      </c>
      <c r="AU313" s="160" t="s">
        <v>87</v>
      </c>
      <c r="AY313" s="17" t="s">
        <v>131</v>
      </c>
      <c r="BE313" s="161">
        <f>IF(N313="základní",J313,0)</f>
        <v>0</v>
      </c>
      <c r="BF313" s="161">
        <f>IF(N313="snížená",J313,0)</f>
        <v>0</v>
      </c>
      <c r="BG313" s="161">
        <f>IF(N313="zákl. přenesená",J313,0)</f>
        <v>0</v>
      </c>
      <c r="BH313" s="161">
        <f>IF(N313="sníž. přenesená",J313,0)</f>
        <v>0</v>
      </c>
      <c r="BI313" s="161">
        <f>IF(N313="nulová",J313,0)</f>
        <v>0</v>
      </c>
      <c r="BJ313" s="17" t="s">
        <v>85</v>
      </c>
      <c r="BK313" s="161">
        <f>ROUND(I313*H313,2)</f>
        <v>0</v>
      </c>
      <c r="BL313" s="17" t="s">
        <v>430</v>
      </c>
      <c r="BM313" s="160" t="s">
        <v>821</v>
      </c>
    </row>
    <row r="314" spans="1:65" s="2" customFormat="1">
      <c r="A314" s="32"/>
      <c r="B314" s="33"/>
      <c r="C314" s="32"/>
      <c r="D314" s="162" t="s">
        <v>141</v>
      </c>
      <c r="E314" s="32"/>
      <c r="F314" s="163" t="s">
        <v>820</v>
      </c>
      <c r="G314" s="32"/>
      <c r="H314" s="32"/>
      <c r="I314" s="164"/>
      <c r="J314" s="32"/>
      <c r="K314" s="32"/>
      <c r="L314" s="33"/>
      <c r="M314" s="165"/>
      <c r="N314" s="166"/>
      <c r="O314" s="58"/>
      <c r="P314" s="58"/>
      <c r="Q314" s="58"/>
      <c r="R314" s="58"/>
      <c r="S314" s="58"/>
      <c r="T314" s="59"/>
      <c r="U314" s="32"/>
      <c r="V314" s="32"/>
      <c r="W314" s="32"/>
      <c r="X314" s="32"/>
      <c r="Y314" s="32"/>
      <c r="Z314" s="32"/>
      <c r="AA314" s="32"/>
      <c r="AB314" s="32"/>
      <c r="AC314" s="32"/>
      <c r="AD314" s="32"/>
      <c r="AE314" s="32"/>
      <c r="AT314" s="17" t="s">
        <v>141</v>
      </c>
      <c r="AU314" s="17" t="s">
        <v>87</v>
      </c>
    </row>
    <row r="315" spans="1:65" s="2" customFormat="1" ht="16.5" customHeight="1">
      <c r="A315" s="32"/>
      <c r="B315" s="148"/>
      <c r="C315" s="184" t="s">
        <v>448</v>
      </c>
      <c r="D315" s="184" t="s">
        <v>427</v>
      </c>
      <c r="E315" s="185" t="s">
        <v>822</v>
      </c>
      <c r="F315" s="186" t="s">
        <v>823</v>
      </c>
      <c r="G315" s="187" t="s">
        <v>228</v>
      </c>
      <c r="H315" s="188">
        <v>30</v>
      </c>
      <c r="I315" s="189"/>
      <c r="J315" s="190">
        <f>ROUND(I315*H315,2)</f>
        <v>0</v>
      </c>
      <c r="K315" s="186" t="s">
        <v>138</v>
      </c>
      <c r="L315" s="191"/>
      <c r="M315" s="192" t="s">
        <v>1</v>
      </c>
      <c r="N315" s="193" t="s">
        <v>42</v>
      </c>
      <c r="O315" s="58"/>
      <c r="P315" s="158">
        <f>O315*H315</f>
        <v>0</v>
      </c>
      <c r="Q315" s="158">
        <v>0</v>
      </c>
      <c r="R315" s="158">
        <f>Q315*H315</f>
        <v>0</v>
      </c>
      <c r="S315" s="158">
        <v>0</v>
      </c>
      <c r="T315" s="159">
        <f>S315*H315</f>
        <v>0</v>
      </c>
      <c r="U315" s="32"/>
      <c r="V315" s="32"/>
      <c r="W315" s="32"/>
      <c r="X315" s="32"/>
      <c r="Y315" s="32"/>
      <c r="Z315" s="32"/>
      <c r="AA315" s="32"/>
      <c r="AB315" s="32"/>
      <c r="AC315" s="32"/>
      <c r="AD315" s="32"/>
      <c r="AE315" s="32"/>
      <c r="AR315" s="160" t="s">
        <v>430</v>
      </c>
      <c r="AT315" s="160" t="s">
        <v>427</v>
      </c>
      <c r="AU315" s="160" t="s">
        <v>87</v>
      </c>
      <c r="AY315" s="17" t="s">
        <v>131</v>
      </c>
      <c r="BE315" s="161">
        <f>IF(N315="základní",J315,0)</f>
        <v>0</v>
      </c>
      <c r="BF315" s="161">
        <f>IF(N315="snížená",J315,0)</f>
        <v>0</v>
      </c>
      <c r="BG315" s="161">
        <f>IF(N315="zákl. přenesená",J315,0)</f>
        <v>0</v>
      </c>
      <c r="BH315" s="161">
        <f>IF(N315="sníž. přenesená",J315,0)</f>
        <v>0</v>
      </c>
      <c r="BI315" s="161">
        <f>IF(N315="nulová",J315,0)</f>
        <v>0</v>
      </c>
      <c r="BJ315" s="17" t="s">
        <v>85</v>
      </c>
      <c r="BK315" s="161">
        <f>ROUND(I315*H315,2)</f>
        <v>0</v>
      </c>
      <c r="BL315" s="17" t="s">
        <v>430</v>
      </c>
      <c r="BM315" s="160" t="s">
        <v>824</v>
      </c>
    </row>
    <row r="316" spans="1:65" s="2" customFormat="1">
      <c r="A316" s="32"/>
      <c r="B316" s="33"/>
      <c r="C316" s="32"/>
      <c r="D316" s="162" t="s">
        <v>141</v>
      </c>
      <c r="E316" s="32"/>
      <c r="F316" s="163" t="s">
        <v>823</v>
      </c>
      <c r="G316" s="32"/>
      <c r="H316" s="32"/>
      <c r="I316" s="164"/>
      <c r="J316" s="32"/>
      <c r="K316" s="32"/>
      <c r="L316" s="33"/>
      <c r="M316" s="165"/>
      <c r="N316" s="166"/>
      <c r="O316" s="58"/>
      <c r="P316" s="58"/>
      <c r="Q316" s="58"/>
      <c r="R316" s="58"/>
      <c r="S316" s="58"/>
      <c r="T316" s="59"/>
      <c r="U316" s="32"/>
      <c r="V316" s="32"/>
      <c r="W316" s="32"/>
      <c r="X316" s="32"/>
      <c r="Y316" s="32"/>
      <c r="Z316" s="32"/>
      <c r="AA316" s="32"/>
      <c r="AB316" s="32"/>
      <c r="AC316" s="32"/>
      <c r="AD316" s="32"/>
      <c r="AE316" s="32"/>
      <c r="AT316" s="17" t="s">
        <v>141</v>
      </c>
      <c r="AU316" s="17" t="s">
        <v>87</v>
      </c>
    </row>
    <row r="317" spans="1:65" s="2" customFormat="1" ht="16.5" customHeight="1">
      <c r="A317" s="32"/>
      <c r="B317" s="148"/>
      <c r="C317" s="149" t="s">
        <v>454</v>
      </c>
      <c r="D317" s="149" t="s">
        <v>134</v>
      </c>
      <c r="E317" s="150" t="s">
        <v>825</v>
      </c>
      <c r="F317" s="151" t="s">
        <v>826</v>
      </c>
      <c r="G317" s="152" t="s">
        <v>228</v>
      </c>
      <c r="H317" s="153">
        <v>35</v>
      </c>
      <c r="I317" s="154"/>
      <c r="J317" s="155">
        <f>ROUND(I317*H317,2)</f>
        <v>0</v>
      </c>
      <c r="K317" s="151" t="s">
        <v>138</v>
      </c>
      <c r="L317" s="33"/>
      <c r="M317" s="156" t="s">
        <v>1</v>
      </c>
      <c r="N317" s="157" t="s">
        <v>42</v>
      </c>
      <c r="O317" s="58"/>
      <c r="P317" s="158">
        <f>O317*H317</f>
        <v>0</v>
      </c>
      <c r="Q317" s="158">
        <v>0</v>
      </c>
      <c r="R317" s="158">
        <f>Q317*H317</f>
        <v>0</v>
      </c>
      <c r="S317" s="158">
        <v>0</v>
      </c>
      <c r="T317" s="159">
        <f>S317*H317</f>
        <v>0</v>
      </c>
      <c r="U317" s="32"/>
      <c r="V317" s="32"/>
      <c r="W317" s="32"/>
      <c r="X317" s="32"/>
      <c r="Y317" s="32"/>
      <c r="Z317" s="32"/>
      <c r="AA317" s="32"/>
      <c r="AB317" s="32"/>
      <c r="AC317" s="32"/>
      <c r="AD317" s="32"/>
      <c r="AE317" s="32"/>
      <c r="AR317" s="160" t="s">
        <v>139</v>
      </c>
      <c r="AT317" s="160" t="s">
        <v>134</v>
      </c>
      <c r="AU317" s="160" t="s">
        <v>87</v>
      </c>
      <c r="AY317" s="17" t="s">
        <v>131</v>
      </c>
      <c r="BE317" s="161">
        <f>IF(N317="základní",J317,0)</f>
        <v>0</v>
      </c>
      <c r="BF317" s="161">
        <f>IF(N317="snížená",J317,0)</f>
        <v>0</v>
      </c>
      <c r="BG317" s="161">
        <f>IF(N317="zákl. přenesená",J317,0)</f>
        <v>0</v>
      </c>
      <c r="BH317" s="161">
        <f>IF(N317="sníž. přenesená",J317,0)</f>
        <v>0</v>
      </c>
      <c r="BI317" s="161">
        <f>IF(N317="nulová",J317,0)</f>
        <v>0</v>
      </c>
      <c r="BJ317" s="17" t="s">
        <v>85</v>
      </c>
      <c r="BK317" s="161">
        <f>ROUND(I317*H317,2)</f>
        <v>0</v>
      </c>
      <c r="BL317" s="17" t="s">
        <v>139</v>
      </c>
      <c r="BM317" s="160" t="s">
        <v>827</v>
      </c>
    </row>
    <row r="318" spans="1:65" s="2" customFormat="1">
      <c r="A318" s="32"/>
      <c r="B318" s="33"/>
      <c r="C318" s="32"/>
      <c r="D318" s="162" t="s">
        <v>141</v>
      </c>
      <c r="E318" s="32"/>
      <c r="F318" s="163" t="s">
        <v>826</v>
      </c>
      <c r="G318" s="32"/>
      <c r="H318" s="32"/>
      <c r="I318" s="164"/>
      <c r="J318" s="32"/>
      <c r="K318" s="32"/>
      <c r="L318" s="33"/>
      <c r="M318" s="165"/>
      <c r="N318" s="166"/>
      <c r="O318" s="58"/>
      <c r="P318" s="58"/>
      <c r="Q318" s="58"/>
      <c r="R318" s="58"/>
      <c r="S318" s="58"/>
      <c r="T318" s="59"/>
      <c r="U318" s="32"/>
      <c r="V318" s="32"/>
      <c r="W318" s="32"/>
      <c r="X318" s="32"/>
      <c r="Y318" s="32"/>
      <c r="Z318" s="32"/>
      <c r="AA318" s="32"/>
      <c r="AB318" s="32"/>
      <c r="AC318" s="32"/>
      <c r="AD318" s="32"/>
      <c r="AE318" s="32"/>
      <c r="AT318" s="17" t="s">
        <v>141</v>
      </c>
      <c r="AU318" s="17" t="s">
        <v>87</v>
      </c>
    </row>
    <row r="319" spans="1:65" s="2" customFormat="1" ht="21.75" customHeight="1">
      <c r="A319" s="32"/>
      <c r="B319" s="148"/>
      <c r="C319" s="184" t="s">
        <v>458</v>
      </c>
      <c r="D319" s="184" t="s">
        <v>427</v>
      </c>
      <c r="E319" s="185" t="s">
        <v>828</v>
      </c>
      <c r="F319" s="186" t="s">
        <v>829</v>
      </c>
      <c r="G319" s="187" t="s">
        <v>228</v>
      </c>
      <c r="H319" s="188">
        <v>20</v>
      </c>
      <c r="I319" s="189"/>
      <c r="J319" s="190">
        <f>ROUND(I319*H319,2)</f>
        <v>0</v>
      </c>
      <c r="K319" s="186" t="s">
        <v>138</v>
      </c>
      <c r="L319" s="191"/>
      <c r="M319" s="192" t="s">
        <v>1</v>
      </c>
      <c r="N319" s="193" t="s">
        <v>42</v>
      </c>
      <c r="O319" s="58"/>
      <c r="P319" s="158">
        <f>O319*H319</f>
        <v>0</v>
      </c>
      <c r="Q319" s="158">
        <v>0</v>
      </c>
      <c r="R319" s="158">
        <f>Q319*H319</f>
        <v>0</v>
      </c>
      <c r="S319" s="158">
        <v>0</v>
      </c>
      <c r="T319" s="159">
        <f>S319*H319</f>
        <v>0</v>
      </c>
      <c r="U319" s="32"/>
      <c r="V319" s="32"/>
      <c r="W319" s="32"/>
      <c r="X319" s="32"/>
      <c r="Y319" s="32"/>
      <c r="Z319" s="32"/>
      <c r="AA319" s="32"/>
      <c r="AB319" s="32"/>
      <c r="AC319" s="32"/>
      <c r="AD319" s="32"/>
      <c r="AE319" s="32"/>
      <c r="AR319" s="160" t="s">
        <v>430</v>
      </c>
      <c r="AT319" s="160" t="s">
        <v>427</v>
      </c>
      <c r="AU319" s="160" t="s">
        <v>87</v>
      </c>
      <c r="AY319" s="17" t="s">
        <v>131</v>
      </c>
      <c r="BE319" s="161">
        <f>IF(N319="základní",J319,0)</f>
        <v>0</v>
      </c>
      <c r="BF319" s="161">
        <f>IF(N319="snížená",J319,0)</f>
        <v>0</v>
      </c>
      <c r="BG319" s="161">
        <f>IF(N319="zákl. přenesená",J319,0)</f>
        <v>0</v>
      </c>
      <c r="BH319" s="161">
        <f>IF(N319="sníž. přenesená",J319,0)</f>
        <v>0</v>
      </c>
      <c r="BI319" s="161">
        <f>IF(N319="nulová",J319,0)</f>
        <v>0</v>
      </c>
      <c r="BJ319" s="17" t="s">
        <v>85</v>
      </c>
      <c r="BK319" s="161">
        <f>ROUND(I319*H319,2)</f>
        <v>0</v>
      </c>
      <c r="BL319" s="17" t="s">
        <v>430</v>
      </c>
      <c r="BM319" s="160" t="s">
        <v>830</v>
      </c>
    </row>
    <row r="320" spans="1:65" s="2" customFormat="1">
      <c r="A320" s="32"/>
      <c r="B320" s="33"/>
      <c r="C320" s="32"/>
      <c r="D320" s="162" t="s">
        <v>141</v>
      </c>
      <c r="E320" s="32"/>
      <c r="F320" s="163" t="s">
        <v>829</v>
      </c>
      <c r="G320" s="32"/>
      <c r="H320" s="32"/>
      <c r="I320" s="164"/>
      <c r="J320" s="32"/>
      <c r="K320" s="32"/>
      <c r="L320" s="33"/>
      <c r="M320" s="165"/>
      <c r="N320" s="166"/>
      <c r="O320" s="58"/>
      <c r="P320" s="58"/>
      <c r="Q320" s="58"/>
      <c r="R320" s="58"/>
      <c r="S320" s="58"/>
      <c r="T320" s="59"/>
      <c r="U320" s="32"/>
      <c r="V320" s="32"/>
      <c r="W320" s="32"/>
      <c r="X320" s="32"/>
      <c r="Y320" s="32"/>
      <c r="Z320" s="32"/>
      <c r="AA320" s="32"/>
      <c r="AB320" s="32"/>
      <c r="AC320" s="32"/>
      <c r="AD320" s="32"/>
      <c r="AE320" s="32"/>
      <c r="AT320" s="17" t="s">
        <v>141</v>
      </c>
      <c r="AU320" s="17" t="s">
        <v>87</v>
      </c>
    </row>
    <row r="321" spans="1:65" s="12" customFormat="1" ht="22.8" customHeight="1">
      <c r="B321" s="135"/>
      <c r="D321" s="136" t="s">
        <v>76</v>
      </c>
      <c r="E321" s="146" t="s">
        <v>831</v>
      </c>
      <c r="F321" s="146" t="s">
        <v>514</v>
      </c>
      <c r="I321" s="138"/>
      <c r="J321" s="147">
        <f>BK321</f>
        <v>0</v>
      </c>
      <c r="L321" s="135"/>
      <c r="M321" s="140"/>
      <c r="N321" s="141"/>
      <c r="O321" s="141"/>
      <c r="P321" s="142">
        <f>SUM(P322:P345)</f>
        <v>0</v>
      </c>
      <c r="Q321" s="141"/>
      <c r="R321" s="142">
        <f>SUM(R322:R345)</f>
        <v>0</v>
      </c>
      <c r="S321" s="141"/>
      <c r="T321" s="143">
        <f>SUM(T322:T345)</f>
        <v>0</v>
      </c>
      <c r="AR321" s="136" t="s">
        <v>139</v>
      </c>
      <c r="AT321" s="144" t="s">
        <v>76</v>
      </c>
      <c r="AU321" s="144" t="s">
        <v>85</v>
      </c>
      <c r="AY321" s="136" t="s">
        <v>131</v>
      </c>
      <c r="BK321" s="145">
        <f>SUM(BK322:BK345)</f>
        <v>0</v>
      </c>
    </row>
    <row r="322" spans="1:65" s="2" customFormat="1" ht="24.15" customHeight="1">
      <c r="A322" s="32"/>
      <c r="B322" s="148"/>
      <c r="C322" s="149" t="s">
        <v>463</v>
      </c>
      <c r="D322" s="149" t="s">
        <v>134</v>
      </c>
      <c r="E322" s="150" t="s">
        <v>545</v>
      </c>
      <c r="F322" s="151" t="s">
        <v>546</v>
      </c>
      <c r="G322" s="152" t="s">
        <v>149</v>
      </c>
      <c r="H322" s="153">
        <v>2.4910000000000001</v>
      </c>
      <c r="I322" s="154"/>
      <c r="J322" s="155">
        <f>ROUND(I322*H322,2)</f>
        <v>0</v>
      </c>
      <c r="K322" s="151" t="s">
        <v>138</v>
      </c>
      <c r="L322" s="33"/>
      <c r="M322" s="156" t="s">
        <v>1</v>
      </c>
      <c r="N322" s="157" t="s">
        <v>42</v>
      </c>
      <c r="O322" s="58"/>
      <c r="P322" s="158">
        <f>O322*H322</f>
        <v>0</v>
      </c>
      <c r="Q322" s="158">
        <v>0</v>
      </c>
      <c r="R322" s="158">
        <f>Q322*H322</f>
        <v>0</v>
      </c>
      <c r="S322" s="158">
        <v>0</v>
      </c>
      <c r="T322" s="159">
        <f>S322*H322</f>
        <v>0</v>
      </c>
      <c r="U322" s="32"/>
      <c r="V322" s="32"/>
      <c r="W322" s="32"/>
      <c r="X322" s="32"/>
      <c r="Y322" s="32"/>
      <c r="Z322" s="32"/>
      <c r="AA322" s="32"/>
      <c r="AB322" s="32"/>
      <c r="AC322" s="32"/>
      <c r="AD322" s="32"/>
      <c r="AE322" s="32"/>
      <c r="AR322" s="160" t="s">
        <v>518</v>
      </c>
      <c r="AT322" s="160" t="s">
        <v>134</v>
      </c>
      <c r="AU322" s="160" t="s">
        <v>87</v>
      </c>
      <c r="AY322" s="17" t="s">
        <v>131</v>
      </c>
      <c r="BE322" s="161">
        <f>IF(N322="základní",J322,0)</f>
        <v>0</v>
      </c>
      <c r="BF322" s="161">
        <f>IF(N322="snížená",J322,0)</f>
        <v>0</v>
      </c>
      <c r="BG322" s="161">
        <f>IF(N322="zákl. přenesená",J322,0)</f>
        <v>0</v>
      </c>
      <c r="BH322" s="161">
        <f>IF(N322="sníž. přenesená",J322,0)</f>
        <v>0</v>
      </c>
      <c r="BI322" s="161">
        <f>IF(N322="nulová",J322,0)</f>
        <v>0</v>
      </c>
      <c r="BJ322" s="17" t="s">
        <v>85</v>
      </c>
      <c r="BK322" s="161">
        <f>ROUND(I322*H322,2)</f>
        <v>0</v>
      </c>
      <c r="BL322" s="17" t="s">
        <v>518</v>
      </c>
      <c r="BM322" s="160" t="s">
        <v>832</v>
      </c>
    </row>
    <row r="323" spans="1:65" s="2" customFormat="1" ht="28.8">
      <c r="A323" s="32"/>
      <c r="B323" s="33"/>
      <c r="C323" s="32"/>
      <c r="D323" s="162" t="s">
        <v>141</v>
      </c>
      <c r="E323" s="32"/>
      <c r="F323" s="163" t="s">
        <v>548</v>
      </c>
      <c r="G323" s="32"/>
      <c r="H323" s="32"/>
      <c r="I323" s="164"/>
      <c r="J323" s="32"/>
      <c r="K323" s="32"/>
      <c r="L323" s="33"/>
      <c r="M323" s="165"/>
      <c r="N323" s="166"/>
      <c r="O323" s="58"/>
      <c r="P323" s="58"/>
      <c r="Q323" s="58"/>
      <c r="R323" s="58"/>
      <c r="S323" s="58"/>
      <c r="T323" s="59"/>
      <c r="U323" s="32"/>
      <c r="V323" s="32"/>
      <c r="W323" s="32"/>
      <c r="X323" s="32"/>
      <c r="Y323" s="32"/>
      <c r="Z323" s="32"/>
      <c r="AA323" s="32"/>
      <c r="AB323" s="32"/>
      <c r="AC323" s="32"/>
      <c r="AD323" s="32"/>
      <c r="AE323" s="32"/>
      <c r="AT323" s="17" t="s">
        <v>141</v>
      </c>
      <c r="AU323" s="17" t="s">
        <v>87</v>
      </c>
    </row>
    <row r="324" spans="1:65" s="2" customFormat="1" ht="16.5" customHeight="1">
      <c r="A324" s="32"/>
      <c r="B324" s="148"/>
      <c r="C324" s="149" t="s">
        <v>466</v>
      </c>
      <c r="D324" s="149" t="s">
        <v>134</v>
      </c>
      <c r="E324" s="150" t="s">
        <v>833</v>
      </c>
      <c r="F324" s="151" t="s">
        <v>834</v>
      </c>
      <c r="G324" s="152" t="s">
        <v>149</v>
      </c>
      <c r="H324" s="153">
        <v>2.4910000000000001</v>
      </c>
      <c r="I324" s="154"/>
      <c r="J324" s="155">
        <f>ROUND(I324*H324,2)</f>
        <v>0</v>
      </c>
      <c r="K324" s="151" t="s">
        <v>138</v>
      </c>
      <c r="L324" s="33"/>
      <c r="M324" s="156" t="s">
        <v>1</v>
      </c>
      <c r="N324" s="157" t="s">
        <v>42</v>
      </c>
      <c r="O324" s="58"/>
      <c r="P324" s="158">
        <f>O324*H324</f>
        <v>0</v>
      </c>
      <c r="Q324" s="158">
        <v>0</v>
      </c>
      <c r="R324" s="158">
        <f>Q324*H324</f>
        <v>0</v>
      </c>
      <c r="S324" s="158">
        <v>0</v>
      </c>
      <c r="T324" s="159">
        <f>S324*H324</f>
        <v>0</v>
      </c>
      <c r="U324" s="32"/>
      <c r="V324" s="32"/>
      <c r="W324" s="32"/>
      <c r="X324" s="32"/>
      <c r="Y324" s="32"/>
      <c r="Z324" s="32"/>
      <c r="AA324" s="32"/>
      <c r="AB324" s="32"/>
      <c r="AC324" s="32"/>
      <c r="AD324" s="32"/>
      <c r="AE324" s="32"/>
      <c r="AR324" s="160" t="s">
        <v>518</v>
      </c>
      <c r="AT324" s="160" t="s">
        <v>134</v>
      </c>
      <c r="AU324" s="160" t="s">
        <v>87</v>
      </c>
      <c r="AY324" s="17" t="s">
        <v>131</v>
      </c>
      <c r="BE324" s="161">
        <f>IF(N324="základní",J324,0)</f>
        <v>0</v>
      </c>
      <c r="BF324" s="161">
        <f>IF(N324="snížená",J324,0)</f>
        <v>0</v>
      </c>
      <c r="BG324" s="161">
        <f>IF(N324="zákl. přenesená",J324,0)</f>
        <v>0</v>
      </c>
      <c r="BH324" s="161">
        <f>IF(N324="sníž. přenesená",J324,0)</f>
        <v>0</v>
      </c>
      <c r="BI324" s="161">
        <f>IF(N324="nulová",J324,0)</f>
        <v>0</v>
      </c>
      <c r="BJ324" s="17" t="s">
        <v>85</v>
      </c>
      <c r="BK324" s="161">
        <f>ROUND(I324*H324,2)</f>
        <v>0</v>
      </c>
      <c r="BL324" s="17" t="s">
        <v>518</v>
      </c>
      <c r="BM324" s="160" t="s">
        <v>835</v>
      </c>
    </row>
    <row r="325" spans="1:65" s="2" customFormat="1" ht="28.8">
      <c r="A325" s="32"/>
      <c r="B325" s="33"/>
      <c r="C325" s="32"/>
      <c r="D325" s="162" t="s">
        <v>141</v>
      </c>
      <c r="E325" s="32"/>
      <c r="F325" s="163" t="s">
        <v>836</v>
      </c>
      <c r="G325" s="32"/>
      <c r="H325" s="32"/>
      <c r="I325" s="164"/>
      <c r="J325" s="32"/>
      <c r="K325" s="32"/>
      <c r="L325" s="33"/>
      <c r="M325" s="165"/>
      <c r="N325" s="166"/>
      <c r="O325" s="58"/>
      <c r="P325" s="58"/>
      <c r="Q325" s="58"/>
      <c r="R325" s="58"/>
      <c r="S325" s="58"/>
      <c r="T325" s="59"/>
      <c r="U325" s="32"/>
      <c r="V325" s="32"/>
      <c r="W325" s="32"/>
      <c r="X325" s="32"/>
      <c r="Y325" s="32"/>
      <c r="Z325" s="32"/>
      <c r="AA325" s="32"/>
      <c r="AB325" s="32"/>
      <c r="AC325" s="32"/>
      <c r="AD325" s="32"/>
      <c r="AE325" s="32"/>
      <c r="AT325" s="17" t="s">
        <v>141</v>
      </c>
      <c r="AU325" s="17" t="s">
        <v>87</v>
      </c>
    </row>
    <row r="326" spans="1:65" s="13" customFormat="1">
      <c r="B326" s="167"/>
      <c r="D326" s="162" t="s">
        <v>152</v>
      </c>
      <c r="E326" s="168" t="s">
        <v>1</v>
      </c>
      <c r="F326" s="169" t="s">
        <v>837</v>
      </c>
      <c r="H326" s="170">
        <v>0.6</v>
      </c>
      <c r="I326" s="171"/>
      <c r="L326" s="167"/>
      <c r="M326" s="172"/>
      <c r="N326" s="173"/>
      <c r="O326" s="173"/>
      <c r="P326" s="173"/>
      <c r="Q326" s="173"/>
      <c r="R326" s="173"/>
      <c r="S326" s="173"/>
      <c r="T326" s="174"/>
      <c r="AT326" s="168" t="s">
        <v>152</v>
      </c>
      <c r="AU326" s="168" t="s">
        <v>87</v>
      </c>
      <c r="AV326" s="13" t="s">
        <v>87</v>
      </c>
      <c r="AW326" s="13" t="s">
        <v>34</v>
      </c>
      <c r="AX326" s="13" t="s">
        <v>77</v>
      </c>
      <c r="AY326" s="168" t="s">
        <v>131</v>
      </c>
    </row>
    <row r="327" spans="1:65" s="15" customFormat="1">
      <c r="B327" s="197"/>
      <c r="D327" s="162" t="s">
        <v>152</v>
      </c>
      <c r="E327" s="198" t="s">
        <v>1</v>
      </c>
      <c r="F327" s="199" t="s">
        <v>838</v>
      </c>
      <c r="H327" s="198" t="s">
        <v>1</v>
      </c>
      <c r="I327" s="200"/>
      <c r="L327" s="197"/>
      <c r="M327" s="201"/>
      <c r="N327" s="202"/>
      <c r="O327" s="202"/>
      <c r="P327" s="202"/>
      <c r="Q327" s="202"/>
      <c r="R327" s="202"/>
      <c r="S327" s="202"/>
      <c r="T327" s="203"/>
      <c r="AT327" s="198" t="s">
        <v>152</v>
      </c>
      <c r="AU327" s="198" t="s">
        <v>87</v>
      </c>
      <c r="AV327" s="15" t="s">
        <v>85</v>
      </c>
      <c r="AW327" s="15" t="s">
        <v>34</v>
      </c>
      <c r="AX327" s="15" t="s">
        <v>77</v>
      </c>
      <c r="AY327" s="198" t="s">
        <v>131</v>
      </c>
    </row>
    <row r="328" spans="1:65" s="13" customFormat="1">
      <c r="B328" s="167"/>
      <c r="D328" s="162" t="s">
        <v>152</v>
      </c>
      <c r="E328" s="168" t="s">
        <v>1</v>
      </c>
      <c r="F328" s="169" t="s">
        <v>839</v>
      </c>
      <c r="H328" s="170">
        <v>3.5999999999999997E-2</v>
      </c>
      <c r="I328" s="171"/>
      <c r="L328" s="167"/>
      <c r="M328" s="172"/>
      <c r="N328" s="173"/>
      <c r="O328" s="173"/>
      <c r="P328" s="173"/>
      <c r="Q328" s="173"/>
      <c r="R328" s="173"/>
      <c r="S328" s="173"/>
      <c r="T328" s="174"/>
      <c r="AT328" s="168" t="s">
        <v>152</v>
      </c>
      <c r="AU328" s="168" t="s">
        <v>87</v>
      </c>
      <c r="AV328" s="13" t="s">
        <v>87</v>
      </c>
      <c r="AW328" s="13" t="s">
        <v>34</v>
      </c>
      <c r="AX328" s="13" t="s">
        <v>77</v>
      </c>
      <c r="AY328" s="168" t="s">
        <v>131</v>
      </c>
    </row>
    <row r="329" spans="1:65" s="15" customFormat="1">
      <c r="B329" s="197"/>
      <c r="D329" s="162" t="s">
        <v>152</v>
      </c>
      <c r="E329" s="198" t="s">
        <v>1</v>
      </c>
      <c r="F329" s="199" t="s">
        <v>840</v>
      </c>
      <c r="H329" s="198" t="s">
        <v>1</v>
      </c>
      <c r="I329" s="200"/>
      <c r="L329" s="197"/>
      <c r="M329" s="201"/>
      <c r="N329" s="202"/>
      <c r="O329" s="202"/>
      <c r="P329" s="202"/>
      <c r="Q329" s="202"/>
      <c r="R329" s="202"/>
      <c r="S329" s="202"/>
      <c r="T329" s="203"/>
      <c r="AT329" s="198" t="s">
        <v>152</v>
      </c>
      <c r="AU329" s="198" t="s">
        <v>87</v>
      </c>
      <c r="AV329" s="15" t="s">
        <v>85</v>
      </c>
      <c r="AW329" s="15" t="s">
        <v>34</v>
      </c>
      <c r="AX329" s="15" t="s">
        <v>77</v>
      </c>
      <c r="AY329" s="198" t="s">
        <v>131</v>
      </c>
    </row>
    <row r="330" spans="1:65" s="13" customFormat="1">
      <c r="B330" s="167"/>
      <c r="D330" s="162" t="s">
        <v>152</v>
      </c>
      <c r="E330" s="168" t="s">
        <v>1</v>
      </c>
      <c r="F330" s="169" t="s">
        <v>841</v>
      </c>
      <c r="H330" s="170">
        <v>0.20399999999999999</v>
      </c>
      <c r="I330" s="171"/>
      <c r="L330" s="167"/>
      <c r="M330" s="172"/>
      <c r="N330" s="173"/>
      <c r="O330" s="173"/>
      <c r="P330" s="173"/>
      <c r="Q330" s="173"/>
      <c r="R330" s="173"/>
      <c r="S330" s="173"/>
      <c r="T330" s="174"/>
      <c r="AT330" s="168" t="s">
        <v>152</v>
      </c>
      <c r="AU330" s="168" t="s">
        <v>87</v>
      </c>
      <c r="AV330" s="13" t="s">
        <v>87</v>
      </c>
      <c r="AW330" s="13" t="s">
        <v>34</v>
      </c>
      <c r="AX330" s="13" t="s">
        <v>77</v>
      </c>
      <c r="AY330" s="168" t="s">
        <v>131</v>
      </c>
    </row>
    <row r="331" spans="1:65" s="15" customFormat="1">
      <c r="B331" s="197"/>
      <c r="D331" s="162" t="s">
        <v>152</v>
      </c>
      <c r="E331" s="198" t="s">
        <v>1</v>
      </c>
      <c r="F331" s="199" t="s">
        <v>842</v>
      </c>
      <c r="H331" s="198" t="s">
        <v>1</v>
      </c>
      <c r="I331" s="200"/>
      <c r="L331" s="197"/>
      <c r="M331" s="201"/>
      <c r="N331" s="202"/>
      <c r="O331" s="202"/>
      <c r="P331" s="202"/>
      <c r="Q331" s="202"/>
      <c r="R331" s="202"/>
      <c r="S331" s="202"/>
      <c r="T331" s="203"/>
      <c r="AT331" s="198" t="s">
        <v>152</v>
      </c>
      <c r="AU331" s="198" t="s">
        <v>87</v>
      </c>
      <c r="AV331" s="15" t="s">
        <v>85</v>
      </c>
      <c r="AW331" s="15" t="s">
        <v>34</v>
      </c>
      <c r="AX331" s="15" t="s">
        <v>77</v>
      </c>
      <c r="AY331" s="198" t="s">
        <v>131</v>
      </c>
    </row>
    <row r="332" spans="1:65" s="13" customFormat="1">
      <c r="B332" s="167"/>
      <c r="D332" s="162" t="s">
        <v>152</v>
      </c>
      <c r="E332" s="168" t="s">
        <v>1</v>
      </c>
      <c r="F332" s="169" t="s">
        <v>843</v>
      </c>
      <c r="H332" s="170">
        <v>0.153</v>
      </c>
      <c r="I332" s="171"/>
      <c r="L332" s="167"/>
      <c r="M332" s="172"/>
      <c r="N332" s="173"/>
      <c r="O332" s="173"/>
      <c r="P332" s="173"/>
      <c r="Q332" s="173"/>
      <c r="R332" s="173"/>
      <c r="S332" s="173"/>
      <c r="T332" s="174"/>
      <c r="AT332" s="168" t="s">
        <v>152</v>
      </c>
      <c r="AU332" s="168" t="s">
        <v>87</v>
      </c>
      <c r="AV332" s="13" t="s">
        <v>87</v>
      </c>
      <c r="AW332" s="13" t="s">
        <v>34</v>
      </c>
      <c r="AX332" s="13" t="s">
        <v>77</v>
      </c>
      <c r="AY332" s="168" t="s">
        <v>131</v>
      </c>
    </row>
    <row r="333" spans="1:65" s="15" customFormat="1">
      <c r="B333" s="197"/>
      <c r="D333" s="162" t="s">
        <v>152</v>
      </c>
      <c r="E333" s="198" t="s">
        <v>1</v>
      </c>
      <c r="F333" s="199" t="s">
        <v>844</v>
      </c>
      <c r="H333" s="198" t="s">
        <v>1</v>
      </c>
      <c r="I333" s="200"/>
      <c r="L333" s="197"/>
      <c r="M333" s="201"/>
      <c r="N333" s="202"/>
      <c r="O333" s="202"/>
      <c r="P333" s="202"/>
      <c r="Q333" s="202"/>
      <c r="R333" s="202"/>
      <c r="S333" s="202"/>
      <c r="T333" s="203"/>
      <c r="AT333" s="198" t="s">
        <v>152</v>
      </c>
      <c r="AU333" s="198" t="s">
        <v>87</v>
      </c>
      <c r="AV333" s="15" t="s">
        <v>85</v>
      </c>
      <c r="AW333" s="15" t="s">
        <v>34</v>
      </c>
      <c r="AX333" s="15" t="s">
        <v>77</v>
      </c>
      <c r="AY333" s="198" t="s">
        <v>131</v>
      </c>
    </row>
    <row r="334" spans="1:65" s="13" customFormat="1">
      <c r="B334" s="167"/>
      <c r="D334" s="162" t="s">
        <v>152</v>
      </c>
      <c r="E334" s="168" t="s">
        <v>1</v>
      </c>
      <c r="F334" s="169" t="s">
        <v>845</v>
      </c>
      <c r="H334" s="170">
        <v>0.90300000000000002</v>
      </c>
      <c r="I334" s="171"/>
      <c r="L334" s="167"/>
      <c r="M334" s="172"/>
      <c r="N334" s="173"/>
      <c r="O334" s="173"/>
      <c r="P334" s="173"/>
      <c r="Q334" s="173"/>
      <c r="R334" s="173"/>
      <c r="S334" s="173"/>
      <c r="T334" s="174"/>
      <c r="AT334" s="168" t="s">
        <v>152</v>
      </c>
      <c r="AU334" s="168" t="s">
        <v>87</v>
      </c>
      <c r="AV334" s="13" t="s">
        <v>87</v>
      </c>
      <c r="AW334" s="13" t="s">
        <v>34</v>
      </c>
      <c r="AX334" s="13" t="s">
        <v>77</v>
      </c>
      <c r="AY334" s="168" t="s">
        <v>131</v>
      </c>
    </row>
    <row r="335" spans="1:65" s="15" customFormat="1">
      <c r="B335" s="197"/>
      <c r="D335" s="162" t="s">
        <v>152</v>
      </c>
      <c r="E335" s="198" t="s">
        <v>1</v>
      </c>
      <c r="F335" s="199" t="s">
        <v>846</v>
      </c>
      <c r="H335" s="198" t="s">
        <v>1</v>
      </c>
      <c r="I335" s="200"/>
      <c r="L335" s="197"/>
      <c r="M335" s="201"/>
      <c r="N335" s="202"/>
      <c r="O335" s="202"/>
      <c r="P335" s="202"/>
      <c r="Q335" s="202"/>
      <c r="R335" s="202"/>
      <c r="S335" s="202"/>
      <c r="T335" s="203"/>
      <c r="AT335" s="198" t="s">
        <v>152</v>
      </c>
      <c r="AU335" s="198" t="s">
        <v>87</v>
      </c>
      <c r="AV335" s="15" t="s">
        <v>85</v>
      </c>
      <c r="AW335" s="15" t="s">
        <v>34</v>
      </c>
      <c r="AX335" s="15" t="s">
        <v>77</v>
      </c>
      <c r="AY335" s="198" t="s">
        <v>131</v>
      </c>
    </row>
    <row r="336" spans="1:65" s="13" customFormat="1">
      <c r="B336" s="167"/>
      <c r="D336" s="162" t="s">
        <v>152</v>
      </c>
      <c r="E336" s="168" t="s">
        <v>1</v>
      </c>
      <c r="F336" s="169" t="s">
        <v>847</v>
      </c>
      <c r="H336" s="170">
        <v>0.59499999999999997</v>
      </c>
      <c r="I336" s="171"/>
      <c r="L336" s="167"/>
      <c r="M336" s="172"/>
      <c r="N336" s="173"/>
      <c r="O336" s="173"/>
      <c r="P336" s="173"/>
      <c r="Q336" s="173"/>
      <c r="R336" s="173"/>
      <c r="S336" s="173"/>
      <c r="T336" s="174"/>
      <c r="AT336" s="168" t="s">
        <v>152</v>
      </c>
      <c r="AU336" s="168" t="s">
        <v>87</v>
      </c>
      <c r="AV336" s="13" t="s">
        <v>87</v>
      </c>
      <c r="AW336" s="13" t="s">
        <v>34</v>
      </c>
      <c r="AX336" s="13" t="s">
        <v>77</v>
      </c>
      <c r="AY336" s="168" t="s">
        <v>131</v>
      </c>
    </row>
    <row r="337" spans="1:65" s="15" customFormat="1">
      <c r="B337" s="197"/>
      <c r="D337" s="162" t="s">
        <v>152</v>
      </c>
      <c r="E337" s="198" t="s">
        <v>1</v>
      </c>
      <c r="F337" s="199" t="s">
        <v>848</v>
      </c>
      <c r="H337" s="198" t="s">
        <v>1</v>
      </c>
      <c r="I337" s="200"/>
      <c r="L337" s="197"/>
      <c r="M337" s="201"/>
      <c r="N337" s="202"/>
      <c r="O337" s="202"/>
      <c r="P337" s="202"/>
      <c r="Q337" s="202"/>
      <c r="R337" s="202"/>
      <c r="S337" s="202"/>
      <c r="T337" s="203"/>
      <c r="AT337" s="198" t="s">
        <v>152</v>
      </c>
      <c r="AU337" s="198" t="s">
        <v>87</v>
      </c>
      <c r="AV337" s="15" t="s">
        <v>85</v>
      </c>
      <c r="AW337" s="15" t="s">
        <v>34</v>
      </c>
      <c r="AX337" s="15" t="s">
        <v>77</v>
      </c>
      <c r="AY337" s="198" t="s">
        <v>131</v>
      </c>
    </row>
    <row r="338" spans="1:65" s="14" customFormat="1">
      <c r="B338" s="175"/>
      <c r="D338" s="162" t="s">
        <v>152</v>
      </c>
      <c r="E338" s="176" t="s">
        <v>1</v>
      </c>
      <c r="F338" s="177" t="s">
        <v>179</v>
      </c>
      <c r="H338" s="178">
        <v>2.4910000000000001</v>
      </c>
      <c r="I338" s="179"/>
      <c r="L338" s="175"/>
      <c r="M338" s="180"/>
      <c r="N338" s="181"/>
      <c r="O338" s="181"/>
      <c r="P338" s="181"/>
      <c r="Q338" s="181"/>
      <c r="R338" s="181"/>
      <c r="S338" s="181"/>
      <c r="T338" s="182"/>
      <c r="AT338" s="176" t="s">
        <v>152</v>
      </c>
      <c r="AU338" s="176" t="s">
        <v>87</v>
      </c>
      <c r="AV338" s="14" t="s">
        <v>139</v>
      </c>
      <c r="AW338" s="14" t="s">
        <v>34</v>
      </c>
      <c r="AX338" s="14" t="s">
        <v>85</v>
      </c>
      <c r="AY338" s="176" t="s">
        <v>131</v>
      </c>
    </row>
    <row r="339" spans="1:65" s="2" customFormat="1" ht="16.5" customHeight="1">
      <c r="A339" s="32"/>
      <c r="B339" s="148"/>
      <c r="C339" s="149" t="s">
        <v>471</v>
      </c>
      <c r="D339" s="149" t="s">
        <v>134</v>
      </c>
      <c r="E339" s="150" t="s">
        <v>532</v>
      </c>
      <c r="F339" s="151" t="s">
        <v>533</v>
      </c>
      <c r="G339" s="152" t="s">
        <v>149</v>
      </c>
      <c r="H339" s="153">
        <v>2.2509999999999999</v>
      </c>
      <c r="I339" s="154"/>
      <c r="J339" s="155">
        <f>ROUND(I339*H339,2)</f>
        <v>0</v>
      </c>
      <c r="K339" s="151" t="s">
        <v>138</v>
      </c>
      <c r="L339" s="33"/>
      <c r="M339" s="156" t="s">
        <v>1</v>
      </c>
      <c r="N339" s="157" t="s">
        <v>42</v>
      </c>
      <c r="O339" s="58"/>
      <c r="P339" s="158">
        <f>O339*H339</f>
        <v>0</v>
      </c>
      <c r="Q339" s="158">
        <v>0</v>
      </c>
      <c r="R339" s="158">
        <f>Q339*H339</f>
        <v>0</v>
      </c>
      <c r="S339" s="158">
        <v>0</v>
      </c>
      <c r="T339" s="159">
        <f>S339*H339</f>
        <v>0</v>
      </c>
      <c r="U339" s="32"/>
      <c r="V339" s="32"/>
      <c r="W339" s="32"/>
      <c r="X339" s="32"/>
      <c r="Y339" s="32"/>
      <c r="Z339" s="32"/>
      <c r="AA339" s="32"/>
      <c r="AB339" s="32"/>
      <c r="AC339" s="32"/>
      <c r="AD339" s="32"/>
      <c r="AE339" s="32"/>
      <c r="AR339" s="160" t="s">
        <v>518</v>
      </c>
      <c r="AT339" s="160" t="s">
        <v>134</v>
      </c>
      <c r="AU339" s="160" t="s">
        <v>87</v>
      </c>
      <c r="AY339" s="17" t="s">
        <v>131</v>
      </c>
      <c r="BE339" s="161">
        <f>IF(N339="základní",J339,0)</f>
        <v>0</v>
      </c>
      <c r="BF339" s="161">
        <f>IF(N339="snížená",J339,0)</f>
        <v>0</v>
      </c>
      <c r="BG339" s="161">
        <f>IF(N339="zákl. přenesená",J339,0)</f>
        <v>0</v>
      </c>
      <c r="BH339" s="161">
        <f>IF(N339="sníž. přenesená",J339,0)</f>
        <v>0</v>
      </c>
      <c r="BI339" s="161">
        <f>IF(N339="nulová",J339,0)</f>
        <v>0</v>
      </c>
      <c r="BJ339" s="17" t="s">
        <v>85</v>
      </c>
      <c r="BK339" s="161">
        <f>ROUND(I339*H339,2)</f>
        <v>0</v>
      </c>
      <c r="BL339" s="17" t="s">
        <v>518</v>
      </c>
      <c r="BM339" s="160" t="s">
        <v>849</v>
      </c>
    </row>
    <row r="340" spans="1:65" s="2" customFormat="1" ht="38.4">
      <c r="A340" s="32"/>
      <c r="B340" s="33"/>
      <c r="C340" s="32"/>
      <c r="D340" s="162" t="s">
        <v>141</v>
      </c>
      <c r="E340" s="32"/>
      <c r="F340" s="163" t="s">
        <v>850</v>
      </c>
      <c r="G340" s="32"/>
      <c r="H340" s="32"/>
      <c r="I340" s="164"/>
      <c r="J340" s="32"/>
      <c r="K340" s="32"/>
      <c r="L340" s="33"/>
      <c r="M340" s="165"/>
      <c r="N340" s="166"/>
      <c r="O340" s="58"/>
      <c r="P340" s="58"/>
      <c r="Q340" s="58"/>
      <c r="R340" s="58"/>
      <c r="S340" s="58"/>
      <c r="T340" s="59"/>
      <c r="U340" s="32"/>
      <c r="V340" s="32"/>
      <c r="W340" s="32"/>
      <c r="X340" s="32"/>
      <c r="Y340" s="32"/>
      <c r="Z340" s="32"/>
      <c r="AA340" s="32"/>
      <c r="AB340" s="32"/>
      <c r="AC340" s="32"/>
      <c r="AD340" s="32"/>
      <c r="AE340" s="32"/>
      <c r="AT340" s="17" t="s">
        <v>141</v>
      </c>
      <c r="AU340" s="17" t="s">
        <v>87</v>
      </c>
    </row>
    <row r="341" spans="1:65" s="2" customFormat="1" ht="16.5" customHeight="1">
      <c r="A341" s="32"/>
      <c r="B341" s="148"/>
      <c r="C341" s="149" t="s">
        <v>476</v>
      </c>
      <c r="D341" s="149" t="s">
        <v>134</v>
      </c>
      <c r="E341" s="150" t="s">
        <v>851</v>
      </c>
      <c r="F341" s="151" t="s">
        <v>852</v>
      </c>
      <c r="G341" s="152" t="s">
        <v>149</v>
      </c>
      <c r="H341" s="153">
        <v>0.24</v>
      </c>
      <c r="I341" s="154"/>
      <c r="J341" s="155">
        <f>ROUND(I341*H341,2)</f>
        <v>0</v>
      </c>
      <c r="K341" s="151" t="s">
        <v>138</v>
      </c>
      <c r="L341" s="33"/>
      <c r="M341" s="156" t="s">
        <v>1</v>
      </c>
      <c r="N341" s="157" t="s">
        <v>42</v>
      </c>
      <c r="O341" s="58"/>
      <c r="P341" s="158">
        <f>O341*H341</f>
        <v>0</v>
      </c>
      <c r="Q341" s="158">
        <v>0</v>
      </c>
      <c r="R341" s="158">
        <f>Q341*H341</f>
        <v>0</v>
      </c>
      <c r="S341" s="158">
        <v>0</v>
      </c>
      <c r="T341" s="159">
        <f>S341*H341</f>
        <v>0</v>
      </c>
      <c r="U341" s="32"/>
      <c r="V341" s="32"/>
      <c r="W341" s="32"/>
      <c r="X341" s="32"/>
      <c r="Y341" s="32"/>
      <c r="Z341" s="32"/>
      <c r="AA341" s="32"/>
      <c r="AB341" s="32"/>
      <c r="AC341" s="32"/>
      <c r="AD341" s="32"/>
      <c r="AE341" s="32"/>
      <c r="AR341" s="160" t="s">
        <v>518</v>
      </c>
      <c r="AT341" s="160" t="s">
        <v>134</v>
      </c>
      <c r="AU341" s="160" t="s">
        <v>87</v>
      </c>
      <c r="AY341" s="17" t="s">
        <v>131</v>
      </c>
      <c r="BE341" s="161">
        <f>IF(N341="základní",J341,0)</f>
        <v>0</v>
      </c>
      <c r="BF341" s="161">
        <f>IF(N341="snížená",J341,0)</f>
        <v>0</v>
      </c>
      <c r="BG341" s="161">
        <f>IF(N341="zákl. přenesená",J341,0)</f>
        <v>0</v>
      </c>
      <c r="BH341" s="161">
        <f>IF(N341="sníž. přenesená",J341,0)</f>
        <v>0</v>
      </c>
      <c r="BI341" s="161">
        <f>IF(N341="nulová",J341,0)</f>
        <v>0</v>
      </c>
      <c r="BJ341" s="17" t="s">
        <v>85</v>
      </c>
      <c r="BK341" s="161">
        <f>ROUND(I341*H341,2)</f>
        <v>0</v>
      </c>
      <c r="BL341" s="17" t="s">
        <v>518</v>
      </c>
      <c r="BM341" s="160" t="s">
        <v>853</v>
      </c>
    </row>
    <row r="342" spans="1:65" s="2" customFormat="1" ht="38.4">
      <c r="A342" s="32"/>
      <c r="B342" s="33"/>
      <c r="C342" s="32"/>
      <c r="D342" s="162" t="s">
        <v>141</v>
      </c>
      <c r="E342" s="32"/>
      <c r="F342" s="163" t="s">
        <v>854</v>
      </c>
      <c r="G342" s="32"/>
      <c r="H342" s="32"/>
      <c r="I342" s="164"/>
      <c r="J342" s="32"/>
      <c r="K342" s="32"/>
      <c r="L342" s="33"/>
      <c r="M342" s="165"/>
      <c r="N342" s="166"/>
      <c r="O342" s="58"/>
      <c r="P342" s="58"/>
      <c r="Q342" s="58"/>
      <c r="R342" s="58"/>
      <c r="S342" s="58"/>
      <c r="T342" s="59"/>
      <c r="U342" s="32"/>
      <c r="V342" s="32"/>
      <c r="W342" s="32"/>
      <c r="X342" s="32"/>
      <c r="Y342" s="32"/>
      <c r="Z342" s="32"/>
      <c r="AA342" s="32"/>
      <c r="AB342" s="32"/>
      <c r="AC342" s="32"/>
      <c r="AD342" s="32"/>
      <c r="AE342" s="32"/>
      <c r="AT342" s="17" t="s">
        <v>141</v>
      </c>
      <c r="AU342" s="17" t="s">
        <v>87</v>
      </c>
    </row>
    <row r="343" spans="1:65" s="13" customFormat="1">
      <c r="B343" s="167"/>
      <c r="D343" s="162" t="s">
        <v>152</v>
      </c>
      <c r="E343" s="168" t="s">
        <v>1</v>
      </c>
      <c r="F343" s="169" t="s">
        <v>855</v>
      </c>
      <c r="H343" s="170">
        <v>0.24</v>
      </c>
      <c r="I343" s="171"/>
      <c r="L343" s="167"/>
      <c r="M343" s="172"/>
      <c r="N343" s="173"/>
      <c r="O343" s="173"/>
      <c r="P343" s="173"/>
      <c r="Q343" s="173"/>
      <c r="R343" s="173"/>
      <c r="S343" s="173"/>
      <c r="T343" s="174"/>
      <c r="AT343" s="168" t="s">
        <v>152</v>
      </c>
      <c r="AU343" s="168" t="s">
        <v>87</v>
      </c>
      <c r="AV343" s="13" t="s">
        <v>87</v>
      </c>
      <c r="AW343" s="13" t="s">
        <v>34</v>
      </c>
      <c r="AX343" s="13" t="s">
        <v>77</v>
      </c>
      <c r="AY343" s="168" t="s">
        <v>131</v>
      </c>
    </row>
    <row r="344" spans="1:65" s="15" customFormat="1">
      <c r="B344" s="197"/>
      <c r="D344" s="162" t="s">
        <v>152</v>
      </c>
      <c r="E344" s="198" t="s">
        <v>1</v>
      </c>
      <c r="F344" s="199" t="s">
        <v>856</v>
      </c>
      <c r="H344" s="198" t="s">
        <v>1</v>
      </c>
      <c r="I344" s="200"/>
      <c r="L344" s="197"/>
      <c r="M344" s="201"/>
      <c r="N344" s="202"/>
      <c r="O344" s="202"/>
      <c r="P344" s="202"/>
      <c r="Q344" s="202"/>
      <c r="R344" s="202"/>
      <c r="S344" s="202"/>
      <c r="T344" s="203"/>
      <c r="AT344" s="198" t="s">
        <v>152</v>
      </c>
      <c r="AU344" s="198" t="s">
        <v>87</v>
      </c>
      <c r="AV344" s="15" t="s">
        <v>85</v>
      </c>
      <c r="AW344" s="15" t="s">
        <v>34</v>
      </c>
      <c r="AX344" s="15" t="s">
        <v>77</v>
      </c>
      <c r="AY344" s="198" t="s">
        <v>131</v>
      </c>
    </row>
    <row r="345" spans="1:65" s="14" customFormat="1">
      <c r="B345" s="175"/>
      <c r="D345" s="162" t="s">
        <v>152</v>
      </c>
      <c r="E345" s="176" t="s">
        <v>1</v>
      </c>
      <c r="F345" s="177" t="s">
        <v>179</v>
      </c>
      <c r="H345" s="178">
        <v>0.24</v>
      </c>
      <c r="I345" s="179"/>
      <c r="L345" s="175"/>
      <c r="M345" s="204"/>
      <c r="N345" s="205"/>
      <c r="O345" s="205"/>
      <c r="P345" s="205"/>
      <c r="Q345" s="205"/>
      <c r="R345" s="205"/>
      <c r="S345" s="205"/>
      <c r="T345" s="206"/>
      <c r="AT345" s="176" t="s">
        <v>152</v>
      </c>
      <c r="AU345" s="176" t="s">
        <v>87</v>
      </c>
      <c r="AV345" s="14" t="s">
        <v>139</v>
      </c>
      <c r="AW345" s="14" t="s">
        <v>34</v>
      </c>
      <c r="AX345" s="14" t="s">
        <v>85</v>
      </c>
      <c r="AY345" s="176" t="s">
        <v>131</v>
      </c>
    </row>
    <row r="346" spans="1:65" s="2" customFormat="1" ht="6.9" customHeight="1">
      <c r="A346" s="32"/>
      <c r="B346" s="47"/>
      <c r="C346" s="48"/>
      <c r="D346" s="48"/>
      <c r="E346" s="48"/>
      <c r="F346" s="48"/>
      <c r="G346" s="48"/>
      <c r="H346" s="48"/>
      <c r="I346" s="48"/>
      <c r="J346" s="48"/>
      <c r="K346" s="48"/>
      <c r="L346" s="33"/>
      <c r="M346" s="32"/>
      <c r="O346" s="32"/>
      <c r="P346" s="32"/>
      <c r="Q346" s="32"/>
      <c r="R346" s="32"/>
      <c r="S346" s="32"/>
      <c r="T346" s="32"/>
      <c r="U346" s="32"/>
      <c r="V346" s="32"/>
      <c r="W346" s="32"/>
      <c r="X346" s="32"/>
      <c r="Y346" s="32"/>
      <c r="Z346" s="32"/>
      <c r="AA346" s="32"/>
      <c r="AB346" s="32"/>
      <c r="AC346" s="32"/>
      <c r="AD346" s="32"/>
      <c r="AE346" s="32"/>
    </row>
  </sheetData>
  <autoFilter ref="C127:K345"/>
  <mergeCells count="12">
    <mergeCell ref="E120:H120"/>
    <mergeCell ref="L2:V2"/>
    <mergeCell ref="E85:H85"/>
    <mergeCell ref="E87:H87"/>
    <mergeCell ref="E89:H89"/>
    <mergeCell ref="E116:H116"/>
    <mergeCell ref="E118:H11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1"/>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1" t="s">
        <v>5</v>
      </c>
      <c r="M2" s="212"/>
      <c r="N2" s="212"/>
      <c r="O2" s="212"/>
      <c r="P2" s="212"/>
      <c r="Q2" s="212"/>
      <c r="R2" s="212"/>
      <c r="S2" s="212"/>
      <c r="T2" s="212"/>
      <c r="U2" s="212"/>
      <c r="V2" s="212"/>
      <c r="AT2" s="17" t="s">
        <v>99</v>
      </c>
    </row>
    <row r="3" spans="1:46" s="1" customFormat="1" ht="6.9" customHeight="1">
      <c r="B3" s="18"/>
      <c r="C3" s="19"/>
      <c r="D3" s="19"/>
      <c r="E3" s="19"/>
      <c r="F3" s="19"/>
      <c r="G3" s="19"/>
      <c r="H3" s="19"/>
      <c r="I3" s="19"/>
      <c r="J3" s="19"/>
      <c r="K3" s="19"/>
      <c r="L3" s="20"/>
      <c r="AT3" s="17" t="s">
        <v>87</v>
      </c>
    </row>
    <row r="4" spans="1:46" s="1" customFormat="1" ht="24.9" customHeight="1">
      <c r="B4" s="20"/>
      <c r="D4" s="21" t="s">
        <v>105</v>
      </c>
      <c r="L4" s="20"/>
      <c r="M4" s="98" t="s">
        <v>10</v>
      </c>
      <c r="AT4" s="17" t="s">
        <v>3</v>
      </c>
    </row>
    <row r="5" spans="1:46" s="1" customFormat="1" ht="6.9" customHeight="1">
      <c r="B5" s="20"/>
      <c r="L5" s="20"/>
    </row>
    <row r="6" spans="1:46" s="1" customFormat="1" ht="12" customHeight="1">
      <c r="B6" s="20"/>
      <c r="D6" s="27" t="s">
        <v>16</v>
      </c>
      <c r="L6" s="20"/>
    </row>
    <row r="7" spans="1:46" s="1" customFormat="1" ht="16.5" customHeight="1">
      <c r="B7" s="20"/>
      <c r="E7" s="255" t="str">
        <f>'Rekapitulace stavby'!K6</f>
        <v>Oprava výhybek ve výhybně Polanka nad Odrou</v>
      </c>
      <c r="F7" s="256"/>
      <c r="G7" s="256"/>
      <c r="H7" s="256"/>
      <c r="L7" s="20"/>
    </row>
    <row r="8" spans="1:46" s="1" customFormat="1" ht="12" customHeight="1">
      <c r="B8" s="20"/>
      <c r="D8" s="27" t="s">
        <v>106</v>
      </c>
      <c r="L8" s="20"/>
    </row>
    <row r="9" spans="1:46" s="2" customFormat="1" ht="16.5" customHeight="1">
      <c r="A9" s="32"/>
      <c r="B9" s="33"/>
      <c r="C9" s="32"/>
      <c r="D9" s="32"/>
      <c r="E9" s="255" t="s">
        <v>590</v>
      </c>
      <c r="F9" s="254"/>
      <c r="G9" s="254"/>
      <c r="H9" s="254"/>
      <c r="I9" s="32"/>
      <c r="J9" s="32"/>
      <c r="K9" s="32"/>
      <c r="L9" s="42"/>
      <c r="S9" s="32"/>
      <c r="T9" s="32"/>
      <c r="U9" s="32"/>
      <c r="V9" s="32"/>
      <c r="W9" s="32"/>
      <c r="X9" s="32"/>
      <c r="Y9" s="32"/>
      <c r="Z9" s="32"/>
      <c r="AA9" s="32"/>
      <c r="AB9" s="32"/>
      <c r="AC9" s="32"/>
      <c r="AD9" s="32"/>
      <c r="AE9" s="32"/>
    </row>
    <row r="10" spans="1:46" s="2" customFormat="1" ht="12" customHeight="1">
      <c r="A10" s="32"/>
      <c r="B10" s="33"/>
      <c r="C10" s="32"/>
      <c r="D10" s="27" t="s">
        <v>591</v>
      </c>
      <c r="E10" s="32"/>
      <c r="F10" s="32"/>
      <c r="G10" s="32"/>
      <c r="H10" s="32"/>
      <c r="I10" s="32"/>
      <c r="J10" s="32"/>
      <c r="K10" s="32"/>
      <c r="L10" s="42"/>
      <c r="S10" s="32"/>
      <c r="T10" s="32"/>
      <c r="U10" s="32"/>
      <c r="V10" s="32"/>
      <c r="W10" s="32"/>
      <c r="X10" s="32"/>
      <c r="Y10" s="32"/>
      <c r="Z10" s="32"/>
      <c r="AA10" s="32"/>
      <c r="AB10" s="32"/>
      <c r="AC10" s="32"/>
      <c r="AD10" s="32"/>
      <c r="AE10" s="32"/>
    </row>
    <row r="11" spans="1:46" s="2" customFormat="1" ht="16.5" customHeight="1">
      <c r="A11" s="32"/>
      <c r="B11" s="33"/>
      <c r="C11" s="32"/>
      <c r="D11" s="32"/>
      <c r="E11" s="245" t="s">
        <v>857</v>
      </c>
      <c r="F11" s="254"/>
      <c r="G11" s="254"/>
      <c r="H11" s="254"/>
      <c r="I11" s="32"/>
      <c r="J11" s="32"/>
      <c r="K11" s="32"/>
      <c r="L11" s="42"/>
      <c r="S11" s="32"/>
      <c r="T11" s="32"/>
      <c r="U11" s="32"/>
      <c r="V11" s="32"/>
      <c r="W11" s="32"/>
      <c r="X11" s="32"/>
      <c r="Y11" s="32"/>
      <c r="Z11" s="32"/>
      <c r="AA11" s="32"/>
      <c r="AB11" s="32"/>
      <c r="AC11" s="32"/>
      <c r="AD11" s="32"/>
      <c r="AE11" s="32"/>
    </row>
    <row r="12" spans="1:46" s="2" customFormat="1">
      <c r="A12" s="32"/>
      <c r="B12" s="33"/>
      <c r="C12" s="32"/>
      <c r="D12" s="32"/>
      <c r="E12" s="32"/>
      <c r="F12" s="32"/>
      <c r="G12" s="32"/>
      <c r="H12" s="32"/>
      <c r="I12" s="32"/>
      <c r="J12" s="32"/>
      <c r="K12" s="32"/>
      <c r="L12" s="42"/>
      <c r="S12" s="32"/>
      <c r="T12" s="32"/>
      <c r="U12" s="32"/>
      <c r="V12" s="32"/>
      <c r="W12" s="32"/>
      <c r="X12" s="32"/>
      <c r="Y12" s="32"/>
      <c r="Z12" s="32"/>
      <c r="AA12" s="32"/>
      <c r="AB12" s="32"/>
      <c r="AC12" s="32"/>
      <c r="AD12" s="32"/>
      <c r="AE12" s="32"/>
    </row>
    <row r="13" spans="1:46" s="2" customFormat="1" ht="12" customHeight="1">
      <c r="A13" s="32"/>
      <c r="B13" s="33"/>
      <c r="C13" s="32"/>
      <c r="D13" s="27" t="s">
        <v>18</v>
      </c>
      <c r="E13" s="32"/>
      <c r="F13" s="25" t="s">
        <v>92</v>
      </c>
      <c r="G13" s="32"/>
      <c r="H13" s="32"/>
      <c r="I13" s="27" t="s">
        <v>19</v>
      </c>
      <c r="J13" s="25" t="s">
        <v>1</v>
      </c>
      <c r="K13" s="32"/>
      <c r="L13" s="42"/>
      <c r="S13" s="32"/>
      <c r="T13" s="32"/>
      <c r="U13" s="32"/>
      <c r="V13" s="32"/>
      <c r="W13" s="32"/>
      <c r="X13" s="32"/>
      <c r="Y13" s="32"/>
      <c r="Z13" s="32"/>
      <c r="AA13" s="32"/>
      <c r="AB13" s="32"/>
      <c r="AC13" s="32"/>
      <c r="AD13" s="32"/>
      <c r="AE13" s="32"/>
    </row>
    <row r="14" spans="1:46" s="2" customFormat="1" ht="12" customHeight="1">
      <c r="A14" s="32"/>
      <c r="B14" s="33"/>
      <c r="C14" s="32"/>
      <c r="D14" s="27" t="s">
        <v>20</v>
      </c>
      <c r="E14" s="32"/>
      <c r="F14" s="25" t="s">
        <v>21</v>
      </c>
      <c r="G14" s="32"/>
      <c r="H14" s="32"/>
      <c r="I14" s="27" t="s">
        <v>22</v>
      </c>
      <c r="J14" s="55" t="str">
        <f>'Rekapitulace stavby'!AN8</f>
        <v>13. 2. 2024</v>
      </c>
      <c r="K14" s="32"/>
      <c r="L14" s="42"/>
      <c r="S14" s="32"/>
      <c r="T14" s="32"/>
      <c r="U14" s="32"/>
      <c r="V14" s="32"/>
      <c r="W14" s="32"/>
      <c r="X14" s="32"/>
      <c r="Y14" s="32"/>
      <c r="Z14" s="32"/>
      <c r="AA14" s="32"/>
      <c r="AB14" s="32"/>
      <c r="AC14" s="32"/>
      <c r="AD14" s="32"/>
      <c r="AE14" s="32"/>
    </row>
    <row r="15" spans="1:46" s="2" customFormat="1" ht="10.8" customHeight="1">
      <c r="A15" s="32"/>
      <c r="B15" s="33"/>
      <c r="C15" s="32"/>
      <c r="D15" s="32"/>
      <c r="E15" s="32"/>
      <c r="F15" s="32"/>
      <c r="G15" s="32"/>
      <c r="H15" s="32"/>
      <c r="I15" s="32"/>
      <c r="J15" s="32"/>
      <c r="K15" s="32"/>
      <c r="L15" s="42"/>
      <c r="S15" s="32"/>
      <c r="T15" s="32"/>
      <c r="U15" s="32"/>
      <c r="V15" s="32"/>
      <c r="W15" s="32"/>
      <c r="X15" s="32"/>
      <c r="Y15" s="32"/>
      <c r="Z15" s="32"/>
      <c r="AA15" s="32"/>
      <c r="AB15" s="32"/>
      <c r="AC15" s="32"/>
      <c r="AD15" s="32"/>
      <c r="AE15" s="32"/>
    </row>
    <row r="16" spans="1:46" s="2" customFormat="1" ht="12" customHeight="1">
      <c r="A16" s="32"/>
      <c r="B16" s="33"/>
      <c r="C16" s="32"/>
      <c r="D16" s="27" t="s">
        <v>24</v>
      </c>
      <c r="E16" s="32"/>
      <c r="F16" s="32"/>
      <c r="G16" s="32"/>
      <c r="H16" s="32"/>
      <c r="I16" s="27" t="s">
        <v>25</v>
      </c>
      <c r="J16" s="25" t="s">
        <v>26</v>
      </c>
      <c r="K16" s="32"/>
      <c r="L16" s="42"/>
      <c r="S16" s="32"/>
      <c r="T16" s="32"/>
      <c r="U16" s="32"/>
      <c r="V16" s="32"/>
      <c r="W16" s="32"/>
      <c r="X16" s="32"/>
      <c r="Y16" s="32"/>
      <c r="Z16" s="32"/>
      <c r="AA16" s="32"/>
      <c r="AB16" s="32"/>
      <c r="AC16" s="32"/>
      <c r="AD16" s="32"/>
      <c r="AE16" s="32"/>
    </row>
    <row r="17" spans="1:31" s="2" customFormat="1" ht="18" customHeight="1">
      <c r="A17" s="32"/>
      <c r="B17" s="33"/>
      <c r="C17" s="32"/>
      <c r="D17" s="32"/>
      <c r="E17" s="25" t="s">
        <v>27</v>
      </c>
      <c r="F17" s="32"/>
      <c r="G17" s="32"/>
      <c r="H17" s="32"/>
      <c r="I17" s="27" t="s">
        <v>28</v>
      </c>
      <c r="J17" s="25" t="s">
        <v>29</v>
      </c>
      <c r="K17" s="32"/>
      <c r="L17" s="42"/>
      <c r="S17" s="32"/>
      <c r="T17" s="32"/>
      <c r="U17" s="32"/>
      <c r="V17" s="32"/>
      <c r="W17" s="32"/>
      <c r="X17" s="32"/>
      <c r="Y17" s="32"/>
      <c r="Z17" s="32"/>
      <c r="AA17" s="32"/>
      <c r="AB17" s="32"/>
      <c r="AC17" s="32"/>
      <c r="AD17" s="32"/>
      <c r="AE17" s="32"/>
    </row>
    <row r="18" spans="1:31" s="2" customFormat="1" ht="6.9" customHeight="1">
      <c r="A18" s="32"/>
      <c r="B18" s="33"/>
      <c r="C18" s="32"/>
      <c r="D18" s="32"/>
      <c r="E18" s="32"/>
      <c r="F18" s="32"/>
      <c r="G18" s="32"/>
      <c r="H18" s="32"/>
      <c r="I18" s="32"/>
      <c r="J18" s="32"/>
      <c r="K18" s="32"/>
      <c r="L18" s="42"/>
      <c r="S18" s="32"/>
      <c r="T18" s="32"/>
      <c r="U18" s="32"/>
      <c r="V18" s="32"/>
      <c r="W18" s="32"/>
      <c r="X18" s="32"/>
      <c r="Y18" s="32"/>
      <c r="Z18" s="32"/>
      <c r="AA18" s="32"/>
      <c r="AB18" s="32"/>
      <c r="AC18" s="32"/>
      <c r="AD18" s="32"/>
      <c r="AE18" s="32"/>
    </row>
    <row r="19" spans="1:31" s="2" customFormat="1" ht="12" customHeight="1">
      <c r="A19" s="32"/>
      <c r="B19" s="33"/>
      <c r="C19" s="32"/>
      <c r="D19" s="27" t="s">
        <v>30</v>
      </c>
      <c r="E19" s="32"/>
      <c r="F19" s="32"/>
      <c r="G19" s="32"/>
      <c r="H19" s="32"/>
      <c r="I19" s="27" t="s">
        <v>25</v>
      </c>
      <c r="J19" s="28" t="str">
        <f>'Rekapitulace stavby'!AN13</f>
        <v>Vyplň údaj</v>
      </c>
      <c r="K19" s="32"/>
      <c r="L19" s="42"/>
      <c r="S19" s="32"/>
      <c r="T19" s="32"/>
      <c r="U19" s="32"/>
      <c r="V19" s="32"/>
      <c r="W19" s="32"/>
      <c r="X19" s="32"/>
      <c r="Y19" s="32"/>
      <c r="Z19" s="32"/>
      <c r="AA19" s="32"/>
      <c r="AB19" s="32"/>
      <c r="AC19" s="32"/>
      <c r="AD19" s="32"/>
      <c r="AE19" s="32"/>
    </row>
    <row r="20" spans="1:31" s="2" customFormat="1" ht="18" customHeight="1">
      <c r="A20" s="32"/>
      <c r="B20" s="33"/>
      <c r="C20" s="32"/>
      <c r="D20" s="32"/>
      <c r="E20" s="257" t="str">
        <f>'Rekapitulace stavby'!E14</f>
        <v>Vyplň údaj</v>
      </c>
      <c r="F20" s="223"/>
      <c r="G20" s="223"/>
      <c r="H20" s="223"/>
      <c r="I20" s="27" t="s">
        <v>28</v>
      </c>
      <c r="J20" s="28" t="str">
        <f>'Rekapitulace stavby'!AN14</f>
        <v>Vyplň údaj</v>
      </c>
      <c r="K20" s="32"/>
      <c r="L20" s="42"/>
      <c r="S20" s="32"/>
      <c r="T20" s="32"/>
      <c r="U20" s="32"/>
      <c r="V20" s="32"/>
      <c r="W20" s="32"/>
      <c r="X20" s="32"/>
      <c r="Y20" s="32"/>
      <c r="Z20" s="32"/>
      <c r="AA20" s="32"/>
      <c r="AB20" s="32"/>
      <c r="AC20" s="32"/>
      <c r="AD20" s="32"/>
      <c r="AE20" s="32"/>
    </row>
    <row r="21" spans="1:31" s="2" customFormat="1" ht="6.9" customHeight="1">
      <c r="A21" s="32"/>
      <c r="B21" s="33"/>
      <c r="C21" s="32"/>
      <c r="D21" s="32"/>
      <c r="E21" s="32"/>
      <c r="F21" s="32"/>
      <c r="G21" s="32"/>
      <c r="H21" s="32"/>
      <c r="I21" s="32"/>
      <c r="J21" s="32"/>
      <c r="K21" s="32"/>
      <c r="L21" s="42"/>
      <c r="S21" s="32"/>
      <c r="T21" s="32"/>
      <c r="U21" s="32"/>
      <c r="V21" s="32"/>
      <c r="W21" s="32"/>
      <c r="X21" s="32"/>
      <c r="Y21" s="32"/>
      <c r="Z21" s="32"/>
      <c r="AA21" s="32"/>
      <c r="AB21" s="32"/>
      <c r="AC21" s="32"/>
      <c r="AD21" s="32"/>
      <c r="AE21" s="32"/>
    </row>
    <row r="22" spans="1:31" s="2" customFormat="1" ht="12" customHeight="1">
      <c r="A22" s="32"/>
      <c r="B22" s="33"/>
      <c r="C22" s="32"/>
      <c r="D22" s="27" t="s">
        <v>32</v>
      </c>
      <c r="E22" s="32"/>
      <c r="F22" s="32"/>
      <c r="G22" s="32"/>
      <c r="H22" s="32"/>
      <c r="I22" s="27" t="s">
        <v>25</v>
      </c>
      <c r="J22" s="25" t="str">
        <f>IF('Rekapitulace stavby'!AN16="","",'Rekapitulace stavby'!AN16)</f>
        <v/>
      </c>
      <c r="K22" s="32"/>
      <c r="L22" s="42"/>
      <c r="S22" s="32"/>
      <c r="T22" s="32"/>
      <c r="U22" s="32"/>
      <c r="V22" s="32"/>
      <c r="W22" s="32"/>
      <c r="X22" s="32"/>
      <c r="Y22" s="32"/>
      <c r="Z22" s="32"/>
      <c r="AA22" s="32"/>
      <c r="AB22" s="32"/>
      <c r="AC22" s="32"/>
      <c r="AD22" s="32"/>
      <c r="AE22" s="32"/>
    </row>
    <row r="23" spans="1:31" s="2" customFormat="1" ht="18" customHeight="1">
      <c r="A23" s="32"/>
      <c r="B23" s="33"/>
      <c r="C23" s="32"/>
      <c r="D23" s="32"/>
      <c r="E23" s="25" t="str">
        <f>IF('Rekapitulace stavby'!E17="","",'Rekapitulace stavby'!E17)</f>
        <v xml:space="preserve"> </v>
      </c>
      <c r="F23" s="32"/>
      <c r="G23" s="32"/>
      <c r="H23" s="32"/>
      <c r="I23" s="27" t="s">
        <v>28</v>
      </c>
      <c r="J23" s="25" t="str">
        <f>IF('Rekapitulace stavby'!AN17="","",'Rekapitulace stavby'!AN17)</f>
        <v/>
      </c>
      <c r="K23" s="32"/>
      <c r="L23" s="42"/>
      <c r="S23" s="32"/>
      <c r="T23" s="32"/>
      <c r="U23" s="32"/>
      <c r="V23" s="32"/>
      <c r="W23" s="32"/>
      <c r="X23" s="32"/>
      <c r="Y23" s="32"/>
      <c r="Z23" s="32"/>
      <c r="AA23" s="32"/>
      <c r="AB23" s="32"/>
      <c r="AC23" s="32"/>
      <c r="AD23" s="32"/>
      <c r="AE23" s="32"/>
    </row>
    <row r="24" spans="1:31" s="2" customFormat="1" ht="6.9" customHeight="1">
      <c r="A24" s="32"/>
      <c r="B24" s="33"/>
      <c r="C24" s="32"/>
      <c r="D24" s="32"/>
      <c r="E24" s="32"/>
      <c r="F24" s="32"/>
      <c r="G24" s="32"/>
      <c r="H24" s="32"/>
      <c r="I24" s="32"/>
      <c r="J24" s="32"/>
      <c r="K24" s="32"/>
      <c r="L24" s="42"/>
      <c r="S24" s="32"/>
      <c r="T24" s="32"/>
      <c r="U24" s="32"/>
      <c r="V24" s="32"/>
      <c r="W24" s="32"/>
      <c r="X24" s="32"/>
      <c r="Y24" s="32"/>
      <c r="Z24" s="32"/>
      <c r="AA24" s="32"/>
      <c r="AB24" s="32"/>
      <c r="AC24" s="32"/>
      <c r="AD24" s="32"/>
      <c r="AE24" s="32"/>
    </row>
    <row r="25" spans="1:31" s="2" customFormat="1" ht="12" customHeight="1">
      <c r="A25" s="32"/>
      <c r="B25" s="33"/>
      <c r="C25" s="32"/>
      <c r="D25" s="27" t="s">
        <v>35</v>
      </c>
      <c r="E25" s="32"/>
      <c r="F25" s="32"/>
      <c r="G25" s="32"/>
      <c r="H25" s="32"/>
      <c r="I25" s="27" t="s">
        <v>25</v>
      </c>
      <c r="J25" s="25" t="s">
        <v>1</v>
      </c>
      <c r="K25" s="32"/>
      <c r="L25" s="42"/>
      <c r="S25" s="32"/>
      <c r="T25" s="32"/>
      <c r="U25" s="32"/>
      <c r="V25" s="32"/>
      <c r="W25" s="32"/>
      <c r="X25" s="32"/>
      <c r="Y25" s="32"/>
      <c r="Z25" s="32"/>
      <c r="AA25" s="32"/>
      <c r="AB25" s="32"/>
      <c r="AC25" s="32"/>
      <c r="AD25" s="32"/>
      <c r="AE25" s="32"/>
    </row>
    <row r="26" spans="1:31" s="2" customFormat="1" ht="18" customHeight="1">
      <c r="A26" s="32"/>
      <c r="B26" s="33"/>
      <c r="C26" s="32"/>
      <c r="D26" s="32"/>
      <c r="E26" s="25" t="s">
        <v>593</v>
      </c>
      <c r="F26" s="32"/>
      <c r="G26" s="32"/>
      <c r="H26" s="32"/>
      <c r="I26" s="27" t="s">
        <v>28</v>
      </c>
      <c r="J26" s="25" t="s">
        <v>1</v>
      </c>
      <c r="K26" s="32"/>
      <c r="L26" s="42"/>
      <c r="S26" s="32"/>
      <c r="T26" s="32"/>
      <c r="U26" s="32"/>
      <c r="V26" s="32"/>
      <c r="W26" s="32"/>
      <c r="X26" s="32"/>
      <c r="Y26" s="32"/>
      <c r="Z26" s="32"/>
      <c r="AA26" s="32"/>
      <c r="AB26" s="32"/>
      <c r="AC26" s="32"/>
      <c r="AD26" s="32"/>
      <c r="AE26" s="32"/>
    </row>
    <row r="27" spans="1:31" s="2" customFormat="1" ht="6.9" customHeight="1">
      <c r="A27" s="32"/>
      <c r="B27" s="33"/>
      <c r="C27" s="32"/>
      <c r="D27" s="32"/>
      <c r="E27" s="32"/>
      <c r="F27" s="32"/>
      <c r="G27" s="32"/>
      <c r="H27" s="32"/>
      <c r="I27" s="32"/>
      <c r="J27" s="32"/>
      <c r="K27" s="32"/>
      <c r="L27" s="42"/>
      <c r="S27" s="32"/>
      <c r="T27" s="32"/>
      <c r="U27" s="32"/>
      <c r="V27" s="32"/>
      <c r="W27" s="32"/>
      <c r="X27" s="32"/>
      <c r="Y27" s="32"/>
      <c r="Z27" s="32"/>
      <c r="AA27" s="32"/>
      <c r="AB27" s="32"/>
      <c r="AC27" s="32"/>
      <c r="AD27" s="32"/>
      <c r="AE27" s="32"/>
    </row>
    <row r="28" spans="1:31" s="2" customFormat="1" ht="12" customHeight="1">
      <c r="A28" s="32"/>
      <c r="B28" s="33"/>
      <c r="C28" s="32"/>
      <c r="D28" s="27" t="s">
        <v>36</v>
      </c>
      <c r="E28" s="32"/>
      <c r="F28" s="32"/>
      <c r="G28" s="32"/>
      <c r="H28" s="32"/>
      <c r="I28" s="32"/>
      <c r="J28" s="32"/>
      <c r="K28" s="32"/>
      <c r="L28" s="42"/>
      <c r="S28" s="32"/>
      <c r="T28" s="32"/>
      <c r="U28" s="32"/>
      <c r="V28" s="32"/>
      <c r="W28" s="32"/>
      <c r="X28" s="32"/>
      <c r="Y28" s="32"/>
      <c r="Z28" s="32"/>
      <c r="AA28" s="32"/>
      <c r="AB28" s="32"/>
      <c r="AC28" s="32"/>
      <c r="AD28" s="32"/>
      <c r="AE28" s="32"/>
    </row>
    <row r="29" spans="1:31" s="8" customFormat="1" ht="16.5" customHeight="1">
      <c r="A29" s="99"/>
      <c r="B29" s="100"/>
      <c r="C29" s="99"/>
      <c r="D29" s="99"/>
      <c r="E29" s="227" t="s">
        <v>1</v>
      </c>
      <c r="F29" s="227"/>
      <c r="G29" s="227"/>
      <c r="H29" s="227"/>
      <c r="I29" s="99"/>
      <c r="J29" s="99"/>
      <c r="K29" s="99"/>
      <c r="L29" s="101"/>
      <c r="S29" s="99"/>
      <c r="T29" s="99"/>
      <c r="U29" s="99"/>
      <c r="V29" s="99"/>
      <c r="W29" s="99"/>
      <c r="X29" s="99"/>
      <c r="Y29" s="99"/>
      <c r="Z29" s="99"/>
      <c r="AA29" s="99"/>
      <c r="AB29" s="99"/>
      <c r="AC29" s="99"/>
      <c r="AD29" s="99"/>
      <c r="AE29" s="99"/>
    </row>
    <row r="30" spans="1:31" s="2" customFormat="1" ht="6.9" customHeight="1">
      <c r="A30" s="32"/>
      <c r="B30" s="33"/>
      <c r="C30" s="32"/>
      <c r="D30" s="32"/>
      <c r="E30" s="32"/>
      <c r="F30" s="32"/>
      <c r="G30" s="32"/>
      <c r="H30" s="32"/>
      <c r="I30" s="32"/>
      <c r="J30" s="32"/>
      <c r="K30" s="32"/>
      <c r="L30" s="42"/>
      <c r="S30" s="32"/>
      <c r="T30" s="32"/>
      <c r="U30" s="32"/>
      <c r="V30" s="32"/>
      <c r="W30" s="32"/>
      <c r="X30" s="32"/>
      <c r="Y30" s="32"/>
      <c r="Z30" s="32"/>
      <c r="AA30" s="32"/>
      <c r="AB30" s="32"/>
      <c r="AC30" s="32"/>
      <c r="AD30" s="32"/>
      <c r="AE30" s="32"/>
    </row>
    <row r="31" spans="1:31" s="2" customFormat="1" ht="6.9"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25.35" customHeight="1">
      <c r="A32" s="32"/>
      <c r="B32" s="33"/>
      <c r="C32" s="32"/>
      <c r="D32" s="102" t="s">
        <v>37</v>
      </c>
      <c r="E32" s="32"/>
      <c r="F32" s="32"/>
      <c r="G32" s="32"/>
      <c r="H32" s="32"/>
      <c r="I32" s="32"/>
      <c r="J32" s="71">
        <f>ROUND(J122, 2)</f>
        <v>0</v>
      </c>
      <c r="K32" s="32"/>
      <c r="L32" s="42"/>
      <c r="S32" s="32"/>
      <c r="T32" s="32"/>
      <c r="U32" s="32"/>
      <c r="V32" s="32"/>
      <c r="W32" s="32"/>
      <c r="X32" s="32"/>
      <c r="Y32" s="32"/>
      <c r="Z32" s="32"/>
      <c r="AA32" s="32"/>
      <c r="AB32" s="32"/>
      <c r="AC32" s="32"/>
      <c r="AD32" s="32"/>
      <c r="AE32" s="32"/>
    </row>
    <row r="33" spans="1:31" s="2" customFormat="1" ht="6.9" customHeight="1">
      <c r="A33" s="32"/>
      <c r="B33" s="33"/>
      <c r="C33" s="32"/>
      <c r="D33" s="66"/>
      <c r="E33" s="66"/>
      <c r="F33" s="66"/>
      <c r="G33" s="66"/>
      <c r="H33" s="66"/>
      <c r="I33" s="66"/>
      <c r="J33" s="66"/>
      <c r="K33" s="66"/>
      <c r="L33" s="42"/>
      <c r="S33" s="32"/>
      <c r="T33" s="32"/>
      <c r="U33" s="32"/>
      <c r="V33" s="32"/>
      <c r="W33" s="32"/>
      <c r="X33" s="32"/>
      <c r="Y33" s="32"/>
      <c r="Z33" s="32"/>
      <c r="AA33" s="32"/>
      <c r="AB33" s="32"/>
      <c r="AC33" s="32"/>
      <c r="AD33" s="32"/>
      <c r="AE33" s="32"/>
    </row>
    <row r="34" spans="1:31" s="2" customFormat="1" ht="14.4" customHeight="1">
      <c r="A34" s="32"/>
      <c r="B34" s="33"/>
      <c r="C34" s="32"/>
      <c r="D34" s="32"/>
      <c r="E34" s="32"/>
      <c r="F34" s="36" t="s">
        <v>39</v>
      </c>
      <c r="G34" s="32"/>
      <c r="H34" s="32"/>
      <c r="I34" s="36" t="s">
        <v>38</v>
      </c>
      <c r="J34" s="36" t="s">
        <v>40</v>
      </c>
      <c r="K34" s="32"/>
      <c r="L34" s="42"/>
      <c r="S34" s="32"/>
      <c r="T34" s="32"/>
      <c r="U34" s="32"/>
      <c r="V34" s="32"/>
      <c r="W34" s="32"/>
      <c r="X34" s="32"/>
      <c r="Y34" s="32"/>
      <c r="Z34" s="32"/>
      <c r="AA34" s="32"/>
      <c r="AB34" s="32"/>
      <c r="AC34" s="32"/>
      <c r="AD34" s="32"/>
      <c r="AE34" s="32"/>
    </row>
    <row r="35" spans="1:31" s="2" customFormat="1" ht="14.4" customHeight="1">
      <c r="A35" s="32"/>
      <c r="B35" s="33"/>
      <c r="C35" s="32"/>
      <c r="D35" s="103" t="s">
        <v>41</v>
      </c>
      <c r="E35" s="27" t="s">
        <v>42</v>
      </c>
      <c r="F35" s="104">
        <f>ROUND((SUM(BE122:BE130)),  2)</f>
        <v>0</v>
      </c>
      <c r="G35" s="32"/>
      <c r="H35" s="32"/>
      <c r="I35" s="105">
        <v>0.21</v>
      </c>
      <c r="J35" s="104">
        <f>ROUND(((SUM(BE122:BE130))*I35),  2)</f>
        <v>0</v>
      </c>
      <c r="K35" s="32"/>
      <c r="L35" s="42"/>
      <c r="S35" s="32"/>
      <c r="T35" s="32"/>
      <c r="U35" s="32"/>
      <c r="V35" s="32"/>
      <c r="W35" s="32"/>
      <c r="X35" s="32"/>
      <c r="Y35" s="32"/>
      <c r="Z35" s="32"/>
      <c r="AA35" s="32"/>
      <c r="AB35" s="32"/>
      <c r="AC35" s="32"/>
      <c r="AD35" s="32"/>
      <c r="AE35" s="32"/>
    </row>
    <row r="36" spans="1:31" s="2" customFormat="1" ht="14.4" customHeight="1">
      <c r="A36" s="32"/>
      <c r="B36" s="33"/>
      <c r="C36" s="32"/>
      <c r="D36" s="32"/>
      <c r="E36" s="27" t="s">
        <v>43</v>
      </c>
      <c r="F36" s="104">
        <f>ROUND((SUM(BF122:BF130)),  2)</f>
        <v>0</v>
      </c>
      <c r="G36" s="32"/>
      <c r="H36" s="32"/>
      <c r="I36" s="105">
        <v>0.12</v>
      </c>
      <c r="J36" s="104">
        <f>ROUND(((SUM(BF122:BF130))*I36),  2)</f>
        <v>0</v>
      </c>
      <c r="K36" s="32"/>
      <c r="L36" s="42"/>
      <c r="S36" s="32"/>
      <c r="T36" s="32"/>
      <c r="U36" s="32"/>
      <c r="V36" s="32"/>
      <c r="W36" s="32"/>
      <c r="X36" s="32"/>
      <c r="Y36" s="32"/>
      <c r="Z36" s="32"/>
      <c r="AA36" s="32"/>
      <c r="AB36" s="32"/>
      <c r="AC36" s="32"/>
      <c r="AD36" s="32"/>
      <c r="AE36" s="32"/>
    </row>
    <row r="37" spans="1:31" s="2" customFormat="1" ht="14.4" hidden="1" customHeight="1">
      <c r="A37" s="32"/>
      <c r="B37" s="33"/>
      <c r="C37" s="32"/>
      <c r="D37" s="32"/>
      <c r="E37" s="27" t="s">
        <v>44</v>
      </c>
      <c r="F37" s="104">
        <f>ROUND((SUM(BG122:BG130)),  2)</f>
        <v>0</v>
      </c>
      <c r="G37" s="32"/>
      <c r="H37" s="32"/>
      <c r="I37" s="105">
        <v>0.21</v>
      </c>
      <c r="J37" s="104">
        <f>0</f>
        <v>0</v>
      </c>
      <c r="K37" s="32"/>
      <c r="L37" s="42"/>
      <c r="S37" s="32"/>
      <c r="T37" s="32"/>
      <c r="U37" s="32"/>
      <c r="V37" s="32"/>
      <c r="W37" s="32"/>
      <c r="X37" s="32"/>
      <c r="Y37" s="32"/>
      <c r="Z37" s="32"/>
      <c r="AA37" s="32"/>
      <c r="AB37" s="32"/>
      <c r="AC37" s="32"/>
      <c r="AD37" s="32"/>
      <c r="AE37" s="32"/>
    </row>
    <row r="38" spans="1:31" s="2" customFormat="1" ht="14.4" hidden="1" customHeight="1">
      <c r="A38" s="32"/>
      <c r="B38" s="33"/>
      <c r="C38" s="32"/>
      <c r="D38" s="32"/>
      <c r="E38" s="27" t="s">
        <v>45</v>
      </c>
      <c r="F38" s="104">
        <f>ROUND((SUM(BH122:BH130)),  2)</f>
        <v>0</v>
      </c>
      <c r="G38" s="32"/>
      <c r="H38" s="32"/>
      <c r="I38" s="105">
        <v>0.12</v>
      </c>
      <c r="J38" s="104">
        <f>0</f>
        <v>0</v>
      </c>
      <c r="K38" s="32"/>
      <c r="L38" s="42"/>
      <c r="S38" s="32"/>
      <c r="T38" s="32"/>
      <c r="U38" s="32"/>
      <c r="V38" s="32"/>
      <c r="W38" s="32"/>
      <c r="X38" s="32"/>
      <c r="Y38" s="32"/>
      <c r="Z38" s="32"/>
      <c r="AA38" s="32"/>
      <c r="AB38" s="32"/>
      <c r="AC38" s="32"/>
      <c r="AD38" s="32"/>
      <c r="AE38" s="32"/>
    </row>
    <row r="39" spans="1:31" s="2" customFormat="1" ht="14.4" hidden="1" customHeight="1">
      <c r="A39" s="32"/>
      <c r="B39" s="33"/>
      <c r="C39" s="32"/>
      <c r="D39" s="32"/>
      <c r="E39" s="27" t="s">
        <v>46</v>
      </c>
      <c r="F39" s="104">
        <f>ROUND((SUM(BI122:BI130)),  2)</f>
        <v>0</v>
      </c>
      <c r="G39" s="32"/>
      <c r="H39" s="32"/>
      <c r="I39" s="105">
        <v>0</v>
      </c>
      <c r="J39" s="104">
        <f>0</f>
        <v>0</v>
      </c>
      <c r="K39" s="32"/>
      <c r="L39" s="42"/>
      <c r="S39" s="32"/>
      <c r="T39" s="32"/>
      <c r="U39" s="32"/>
      <c r="V39" s="32"/>
      <c r="W39" s="32"/>
      <c r="X39" s="32"/>
      <c r="Y39" s="32"/>
      <c r="Z39" s="32"/>
      <c r="AA39" s="32"/>
      <c r="AB39" s="32"/>
      <c r="AC39" s="32"/>
      <c r="AD39" s="32"/>
      <c r="AE39" s="32"/>
    </row>
    <row r="40" spans="1:31" s="2" customFormat="1" ht="6.9"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2" customFormat="1" ht="25.35" customHeight="1">
      <c r="A41" s="32"/>
      <c r="B41" s="33"/>
      <c r="C41" s="106"/>
      <c r="D41" s="107" t="s">
        <v>47</v>
      </c>
      <c r="E41" s="60"/>
      <c r="F41" s="60"/>
      <c r="G41" s="108" t="s">
        <v>48</v>
      </c>
      <c r="H41" s="109" t="s">
        <v>49</v>
      </c>
      <c r="I41" s="60"/>
      <c r="J41" s="110">
        <f>SUM(J32:J39)</f>
        <v>0</v>
      </c>
      <c r="K41" s="111"/>
      <c r="L41" s="42"/>
      <c r="S41" s="32"/>
      <c r="T41" s="32"/>
      <c r="U41" s="32"/>
      <c r="V41" s="32"/>
      <c r="W41" s="32"/>
      <c r="X41" s="32"/>
      <c r="Y41" s="32"/>
      <c r="Z41" s="32"/>
      <c r="AA41" s="32"/>
      <c r="AB41" s="32"/>
      <c r="AC41" s="32"/>
      <c r="AD41" s="32"/>
      <c r="AE41" s="32"/>
    </row>
    <row r="42" spans="1:31" s="2" customFormat="1" ht="14.4" customHeight="1">
      <c r="A42" s="32"/>
      <c r="B42" s="33"/>
      <c r="C42" s="32"/>
      <c r="D42" s="32"/>
      <c r="E42" s="32"/>
      <c r="F42" s="32"/>
      <c r="G42" s="32"/>
      <c r="H42" s="32"/>
      <c r="I42" s="32"/>
      <c r="J42" s="32"/>
      <c r="K42" s="32"/>
      <c r="L42" s="42"/>
      <c r="S42" s="32"/>
      <c r="T42" s="32"/>
      <c r="U42" s="32"/>
      <c r="V42" s="32"/>
      <c r="W42" s="32"/>
      <c r="X42" s="32"/>
      <c r="Y42" s="32"/>
      <c r="Z42" s="32"/>
      <c r="AA42" s="32"/>
      <c r="AB42" s="32"/>
      <c r="AC42" s="32"/>
      <c r="AD42" s="32"/>
      <c r="AE42" s="32"/>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42"/>
      <c r="D50" s="43" t="s">
        <v>50</v>
      </c>
      <c r="E50" s="44"/>
      <c r="F50" s="44"/>
      <c r="G50" s="43" t="s">
        <v>51</v>
      </c>
      <c r="H50" s="44"/>
      <c r="I50" s="44"/>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32"/>
      <c r="B61" s="33"/>
      <c r="C61" s="32"/>
      <c r="D61" s="45" t="s">
        <v>52</v>
      </c>
      <c r="E61" s="35"/>
      <c r="F61" s="112" t="s">
        <v>53</v>
      </c>
      <c r="G61" s="45" t="s">
        <v>52</v>
      </c>
      <c r="H61" s="35"/>
      <c r="I61" s="35"/>
      <c r="J61" s="113" t="s">
        <v>53</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3.2">
      <c r="A65" s="32"/>
      <c r="B65" s="33"/>
      <c r="C65" s="32"/>
      <c r="D65" s="43" t="s">
        <v>54</v>
      </c>
      <c r="E65" s="46"/>
      <c r="F65" s="46"/>
      <c r="G65" s="43" t="s">
        <v>55</v>
      </c>
      <c r="H65" s="46"/>
      <c r="I65" s="46"/>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32"/>
      <c r="B76" s="33"/>
      <c r="C76" s="32"/>
      <c r="D76" s="45" t="s">
        <v>52</v>
      </c>
      <c r="E76" s="35"/>
      <c r="F76" s="112" t="s">
        <v>53</v>
      </c>
      <c r="G76" s="45" t="s">
        <v>52</v>
      </c>
      <c r="H76" s="35"/>
      <c r="I76" s="35"/>
      <c r="J76" s="113" t="s">
        <v>53</v>
      </c>
      <c r="K76" s="35"/>
      <c r="L76" s="42"/>
      <c r="S76" s="32"/>
      <c r="T76" s="32"/>
      <c r="U76" s="32"/>
      <c r="V76" s="32"/>
      <c r="W76" s="32"/>
      <c r="X76" s="32"/>
      <c r="Y76" s="32"/>
      <c r="Z76" s="32"/>
      <c r="AA76" s="32"/>
      <c r="AB76" s="32"/>
      <c r="AC76" s="32"/>
      <c r="AD76" s="32"/>
      <c r="AE76" s="32"/>
    </row>
    <row r="77" spans="1:31" s="2" customFormat="1" ht="14.4"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31" s="2" customFormat="1" ht="6.9"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31" s="2" customFormat="1" ht="24.9" customHeight="1">
      <c r="A82" s="32"/>
      <c r="B82" s="33"/>
      <c r="C82" s="21" t="s">
        <v>108</v>
      </c>
      <c r="D82" s="32"/>
      <c r="E82" s="32"/>
      <c r="F82" s="32"/>
      <c r="G82" s="32"/>
      <c r="H82" s="32"/>
      <c r="I82" s="32"/>
      <c r="J82" s="32"/>
      <c r="K82" s="32"/>
      <c r="L82" s="42"/>
      <c r="S82" s="32"/>
      <c r="T82" s="32"/>
      <c r="U82" s="32"/>
      <c r="V82" s="32"/>
      <c r="W82" s="32"/>
      <c r="X82" s="32"/>
      <c r="Y82" s="32"/>
      <c r="Z82" s="32"/>
      <c r="AA82" s="32"/>
      <c r="AB82" s="32"/>
      <c r="AC82" s="32"/>
      <c r="AD82" s="32"/>
      <c r="AE82" s="32"/>
    </row>
    <row r="83" spans="1:31" s="2" customFormat="1" ht="6.9"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31"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31" s="2" customFormat="1" ht="16.5" customHeight="1">
      <c r="A85" s="32"/>
      <c r="B85" s="33"/>
      <c r="C85" s="32"/>
      <c r="D85" s="32"/>
      <c r="E85" s="255" t="str">
        <f>E7</f>
        <v>Oprava výhybek ve výhybně Polanka nad Odrou</v>
      </c>
      <c r="F85" s="256"/>
      <c r="G85" s="256"/>
      <c r="H85" s="256"/>
      <c r="I85" s="32"/>
      <c r="J85" s="32"/>
      <c r="K85" s="32"/>
      <c r="L85" s="42"/>
      <c r="S85" s="32"/>
      <c r="T85" s="32"/>
      <c r="U85" s="32"/>
      <c r="V85" s="32"/>
      <c r="W85" s="32"/>
      <c r="X85" s="32"/>
      <c r="Y85" s="32"/>
      <c r="Z85" s="32"/>
      <c r="AA85" s="32"/>
      <c r="AB85" s="32"/>
      <c r="AC85" s="32"/>
      <c r="AD85" s="32"/>
      <c r="AE85" s="32"/>
    </row>
    <row r="86" spans="1:31" s="1" customFormat="1" ht="12" customHeight="1">
      <c r="B86" s="20"/>
      <c r="C86" s="27" t="s">
        <v>106</v>
      </c>
      <c r="L86" s="20"/>
    </row>
    <row r="87" spans="1:31" s="2" customFormat="1" ht="16.5" customHeight="1">
      <c r="A87" s="32"/>
      <c r="B87" s="33"/>
      <c r="C87" s="32"/>
      <c r="D87" s="32"/>
      <c r="E87" s="255" t="s">
        <v>590</v>
      </c>
      <c r="F87" s="254"/>
      <c r="G87" s="254"/>
      <c r="H87" s="254"/>
      <c r="I87" s="32"/>
      <c r="J87" s="32"/>
      <c r="K87" s="32"/>
      <c r="L87" s="42"/>
      <c r="S87" s="32"/>
      <c r="T87" s="32"/>
      <c r="U87" s="32"/>
      <c r="V87" s="32"/>
      <c r="W87" s="32"/>
      <c r="X87" s="32"/>
      <c r="Y87" s="32"/>
      <c r="Z87" s="32"/>
      <c r="AA87" s="32"/>
      <c r="AB87" s="32"/>
      <c r="AC87" s="32"/>
      <c r="AD87" s="32"/>
      <c r="AE87" s="32"/>
    </row>
    <row r="88" spans="1:31" s="2" customFormat="1" ht="12" customHeight="1">
      <c r="A88" s="32"/>
      <c r="B88" s="33"/>
      <c r="C88" s="27" t="s">
        <v>591</v>
      </c>
      <c r="D88" s="32"/>
      <c r="E88" s="32"/>
      <c r="F88" s="32"/>
      <c r="G88" s="32"/>
      <c r="H88" s="32"/>
      <c r="I88" s="32"/>
      <c r="J88" s="32"/>
      <c r="K88" s="32"/>
      <c r="L88" s="42"/>
      <c r="S88" s="32"/>
      <c r="T88" s="32"/>
      <c r="U88" s="32"/>
      <c r="V88" s="32"/>
      <c r="W88" s="32"/>
      <c r="X88" s="32"/>
      <c r="Y88" s="32"/>
      <c r="Z88" s="32"/>
      <c r="AA88" s="32"/>
      <c r="AB88" s="32"/>
      <c r="AC88" s="32"/>
      <c r="AD88" s="32"/>
      <c r="AE88" s="32"/>
    </row>
    <row r="89" spans="1:31" s="2" customFormat="1" ht="16.5" customHeight="1">
      <c r="A89" s="32"/>
      <c r="B89" s="33"/>
      <c r="C89" s="32"/>
      <c r="D89" s="32"/>
      <c r="E89" s="245" t="str">
        <f>E11</f>
        <v>SO 02-02 - ÚRS</v>
      </c>
      <c r="F89" s="254"/>
      <c r="G89" s="254"/>
      <c r="H89" s="254"/>
      <c r="I89" s="32"/>
      <c r="J89" s="32"/>
      <c r="K89" s="32"/>
      <c r="L89" s="42"/>
      <c r="S89" s="32"/>
      <c r="T89" s="32"/>
      <c r="U89" s="32"/>
      <c r="V89" s="32"/>
      <c r="W89" s="32"/>
      <c r="X89" s="32"/>
      <c r="Y89" s="32"/>
      <c r="Z89" s="32"/>
      <c r="AA89" s="32"/>
      <c r="AB89" s="32"/>
      <c r="AC89" s="32"/>
      <c r="AD89" s="32"/>
      <c r="AE89" s="32"/>
    </row>
    <row r="90" spans="1:31" s="2" customFormat="1" ht="6.9"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31" s="2" customFormat="1" ht="12" customHeight="1">
      <c r="A91" s="32"/>
      <c r="B91" s="33"/>
      <c r="C91" s="27" t="s">
        <v>20</v>
      </c>
      <c r="D91" s="32"/>
      <c r="E91" s="32"/>
      <c r="F91" s="25" t="str">
        <f>F14</f>
        <v>PS Svinov</v>
      </c>
      <c r="G91" s="32"/>
      <c r="H91" s="32"/>
      <c r="I91" s="27" t="s">
        <v>22</v>
      </c>
      <c r="J91" s="55" t="str">
        <f>IF(J14="","",J14)</f>
        <v>13. 2. 2024</v>
      </c>
      <c r="K91" s="32"/>
      <c r="L91" s="42"/>
      <c r="S91" s="32"/>
      <c r="T91" s="32"/>
      <c r="U91" s="32"/>
      <c r="V91" s="32"/>
      <c r="W91" s="32"/>
      <c r="X91" s="32"/>
      <c r="Y91" s="32"/>
      <c r="Z91" s="32"/>
      <c r="AA91" s="32"/>
      <c r="AB91" s="32"/>
      <c r="AC91" s="32"/>
      <c r="AD91" s="32"/>
      <c r="AE91" s="32"/>
    </row>
    <row r="92" spans="1:31" s="2" customFormat="1" ht="6.9" customHeight="1">
      <c r="A92" s="32"/>
      <c r="B92" s="33"/>
      <c r="C92" s="32"/>
      <c r="D92" s="32"/>
      <c r="E92" s="32"/>
      <c r="F92" s="32"/>
      <c r="G92" s="32"/>
      <c r="H92" s="32"/>
      <c r="I92" s="32"/>
      <c r="J92" s="32"/>
      <c r="K92" s="32"/>
      <c r="L92" s="42"/>
      <c r="S92" s="32"/>
      <c r="T92" s="32"/>
      <c r="U92" s="32"/>
      <c r="V92" s="32"/>
      <c r="W92" s="32"/>
      <c r="X92" s="32"/>
      <c r="Y92" s="32"/>
      <c r="Z92" s="32"/>
      <c r="AA92" s="32"/>
      <c r="AB92" s="32"/>
      <c r="AC92" s="32"/>
      <c r="AD92" s="32"/>
      <c r="AE92" s="32"/>
    </row>
    <row r="93" spans="1:31" s="2" customFormat="1" ht="15.15" customHeight="1">
      <c r="A93" s="32"/>
      <c r="B93" s="33"/>
      <c r="C93" s="27" t="s">
        <v>24</v>
      </c>
      <c r="D93" s="32"/>
      <c r="E93" s="32"/>
      <c r="F93" s="25" t="str">
        <f>E17</f>
        <v>Správa železnic, státní organizace, OŘ Ostrava</v>
      </c>
      <c r="G93" s="32"/>
      <c r="H93" s="32"/>
      <c r="I93" s="27" t="s">
        <v>32</v>
      </c>
      <c r="J93" s="30" t="str">
        <f>E23</f>
        <v xml:space="preserve"> </v>
      </c>
      <c r="K93" s="32"/>
      <c r="L93" s="42"/>
      <c r="S93" s="32"/>
      <c r="T93" s="32"/>
      <c r="U93" s="32"/>
      <c r="V93" s="32"/>
      <c r="W93" s="32"/>
      <c r="X93" s="32"/>
      <c r="Y93" s="32"/>
      <c r="Z93" s="32"/>
      <c r="AA93" s="32"/>
      <c r="AB93" s="32"/>
      <c r="AC93" s="32"/>
      <c r="AD93" s="32"/>
      <c r="AE93" s="32"/>
    </row>
    <row r="94" spans="1:31" s="2" customFormat="1" ht="15.15" customHeight="1">
      <c r="A94" s="32"/>
      <c r="B94" s="33"/>
      <c r="C94" s="27" t="s">
        <v>30</v>
      </c>
      <c r="D94" s="32"/>
      <c r="E94" s="32"/>
      <c r="F94" s="25" t="str">
        <f>IF(E20="","",E20)</f>
        <v>Vyplň údaj</v>
      </c>
      <c r="G94" s="32"/>
      <c r="H94" s="32"/>
      <c r="I94" s="27" t="s">
        <v>35</v>
      </c>
      <c r="J94" s="30" t="str">
        <f>E26</f>
        <v>Jana Kotasková</v>
      </c>
      <c r="K94" s="32"/>
      <c r="L94" s="42"/>
      <c r="S94" s="32"/>
      <c r="T94" s="32"/>
      <c r="U94" s="32"/>
      <c r="V94" s="32"/>
      <c r="W94" s="32"/>
      <c r="X94" s="32"/>
      <c r="Y94" s="32"/>
      <c r="Z94" s="32"/>
      <c r="AA94" s="32"/>
      <c r="AB94" s="32"/>
      <c r="AC94" s="32"/>
      <c r="AD94" s="32"/>
      <c r="AE94" s="32"/>
    </row>
    <row r="95" spans="1:31"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31" s="2" customFormat="1" ht="29.25" customHeight="1">
      <c r="A96" s="32"/>
      <c r="B96" s="33"/>
      <c r="C96" s="114" t="s">
        <v>109</v>
      </c>
      <c r="D96" s="106"/>
      <c r="E96" s="106"/>
      <c r="F96" s="106"/>
      <c r="G96" s="106"/>
      <c r="H96" s="106"/>
      <c r="I96" s="106"/>
      <c r="J96" s="115" t="s">
        <v>110</v>
      </c>
      <c r="K96" s="106"/>
      <c r="L96" s="42"/>
      <c r="S96" s="32"/>
      <c r="T96" s="32"/>
      <c r="U96" s="32"/>
      <c r="V96" s="32"/>
      <c r="W96" s="32"/>
      <c r="X96" s="32"/>
      <c r="Y96" s="32"/>
      <c r="Z96" s="32"/>
      <c r="AA96" s="32"/>
      <c r="AB96" s="32"/>
      <c r="AC96" s="32"/>
      <c r="AD96" s="32"/>
      <c r="AE96" s="32"/>
    </row>
    <row r="97" spans="1:47" s="2" customFormat="1" ht="10.35" customHeight="1">
      <c r="A97" s="32"/>
      <c r="B97" s="33"/>
      <c r="C97" s="32"/>
      <c r="D97" s="32"/>
      <c r="E97" s="32"/>
      <c r="F97" s="32"/>
      <c r="G97" s="32"/>
      <c r="H97" s="32"/>
      <c r="I97" s="32"/>
      <c r="J97" s="32"/>
      <c r="K97" s="32"/>
      <c r="L97" s="42"/>
      <c r="S97" s="32"/>
      <c r="T97" s="32"/>
      <c r="U97" s="32"/>
      <c r="V97" s="32"/>
      <c r="W97" s="32"/>
      <c r="X97" s="32"/>
      <c r="Y97" s="32"/>
      <c r="Z97" s="32"/>
      <c r="AA97" s="32"/>
      <c r="AB97" s="32"/>
      <c r="AC97" s="32"/>
      <c r="AD97" s="32"/>
      <c r="AE97" s="32"/>
    </row>
    <row r="98" spans="1:47" s="2" customFormat="1" ht="22.8" customHeight="1">
      <c r="A98" s="32"/>
      <c r="B98" s="33"/>
      <c r="C98" s="116" t="s">
        <v>111</v>
      </c>
      <c r="D98" s="32"/>
      <c r="E98" s="32"/>
      <c r="F98" s="32"/>
      <c r="G98" s="32"/>
      <c r="H98" s="32"/>
      <c r="I98" s="32"/>
      <c r="J98" s="71">
        <f>J122</f>
        <v>0</v>
      </c>
      <c r="K98" s="32"/>
      <c r="L98" s="42"/>
      <c r="S98" s="32"/>
      <c r="T98" s="32"/>
      <c r="U98" s="32"/>
      <c r="V98" s="32"/>
      <c r="W98" s="32"/>
      <c r="X98" s="32"/>
      <c r="Y98" s="32"/>
      <c r="Z98" s="32"/>
      <c r="AA98" s="32"/>
      <c r="AB98" s="32"/>
      <c r="AC98" s="32"/>
      <c r="AD98" s="32"/>
      <c r="AE98" s="32"/>
      <c r="AU98" s="17" t="s">
        <v>112</v>
      </c>
    </row>
    <row r="99" spans="1:47" s="9" customFormat="1" ht="24.9" customHeight="1">
      <c r="B99" s="117"/>
      <c r="D99" s="118" t="s">
        <v>858</v>
      </c>
      <c r="E99" s="119"/>
      <c r="F99" s="119"/>
      <c r="G99" s="119"/>
      <c r="H99" s="119"/>
      <c r="I99" s="119"/>
      <c r="J99" s="120">
        <f>J123</f>
        <v>0</v>
      </c>
      <c r="L99" s="117"/>
    </row>
    <row r="100" spans="1:47" s="10" customFormat="1" ht="19.95" customHeight="1">
      <c r="B100" s="121"/>
      <c r="D100" s="122" t="s">
        <v>859</v>
      </c>
      <c r="E100" s="123"/>
      <c r="F100" s="123"/>
      <c r="G100" s="123"/>
      <c r="H100" s="123"/>
      <c r="I100" s="123"/>
      <c r="J100" s="124">
        <f>J124</f>
        <v>0</v>
      </c>
      <c r="L100" s="121"/>
    </row>
    <row r="101" spans="1:47" s="2" customFormat="1" ht="21.75" customHeight="1">
      <c r="A101" s="32"/>
      <c r="B101" s="33"/>
      <c r="C101" s="32"/>
      <c r="D101" s="32"/>
      <c r="E101" s="32"/>
      <c r="F101" s="32"/>
      <c r="G101" s="32"/>
      <c r="H101" s="32"/>
      <c r="I101" s="32"/>
      <c r="J101" s="32"/>
      <c r="K101" s="32"/>
      <c r="L101" s="42"/>
      <c r="S101" s="32"/>
      <c r="T101" s="32"/>
      <c r="U101" s="32"/>
      <c r="V101" s="32"/>
      <c r="W101" s="32"/>
      <c r="X101" s="32"/>
      <c r="Y101" s="32"/>
      <c r="Z101" s="32"/>
      <c r="AA101" s="32"/>
      <c r="AB101" s="32"/>
      <c r="AC101" s="32"/>
      <c r="AD101" s="32"/>
      <c r="AE101" s="32"/>
    </row>
    <row r="102" spans="1:47" s="2" customFormat="1" ht="6.9" customHeight="1">
      <c r="A102" s="32"/>
      <c r="B102" s="47"/>
      <c r="C102" s="48"/>
      <c r="D102" s="48"/>
      <c r="E102" s="48"/>
      <c r="F102" s="48"/>
      <c r="G102" s="48"/>
      <c r="H102" s="48"/>
      <c r="I102" s="48"/>
      <c r="J102" s="48"/>
      <c r="K102" s="48"/>
      <c r="L102" s="42"/>
      <c r="S102" s="32"/>
      <c r="T102" s="32"/>
      <c r="U102" s="32"/>
      <c r="V102" s="32"/>
      <c r="W102" s="32"/>
      <c r="X102" s="32"/>
      <c r="Y102" s="32"/>
      <c r="Z102" s="32"/>
      <c r="AA102" s="32"/>
      <c r="AB102" s="32"/>
      <c r="AC102" s="32"/>
      <c r="AD102" s="32"/>
      <c r="AE102" s="32"/>
    </row>
    <row r="106" spans="1:47" s="2" customFormat="1" ht="6.9" customHeight="1">
      <c r="A106" s="32"/>
      <c r="B106" s="49"/>
      <c r="C106" s="50"/>
      <c r="D106" s="50"/>
      <c r="E106" s="50"/>
      <c r="F106" s="50"/>
      <c r="G106" s="50"/>
      <c r="H106" s="50"/>
      <c r="I106" s="50"/>
      <c r="J106" s="50"/>
      <c r="K106" s="50"/>
      <c r="L106" s="42"/>
      <c r="S106" s="32"/>
      <c r="T106" s="32"/>
      <c r="U106" s="32"/>
      <c r="V106" s="32"/>
      <c r="W106" s="32"/>
      <c r="X106" s="32"/>
      <c r="Y106" s="32"/>
      <c r="Z106" s="32"/>
      <c r="AA106" s="32"/>
      <c r="AB106" s="32"/>
      <c r="AC106" s="32"/>
      <c r="AD106" s="32"/>
      <c r="AE106" s="32"/>
    </row>
    <row r="107" spans="1:47" s="2" customFormat="1" ht="24.9" customHeight="1">
      <c r="A107" s="32"/>
      <c r="B107" s="33"/>
      <c r="C107" s="21" t="s">
        <v>116</v>
      </c>
      <c r="D107" s="32"/>
      <c r="E107" s="32"/>
      <c r="F107" s="32"/>
      <c r="G107" s="32"/>
      <c r="H107" s="32"/>
      <c r="I107" s="32"/>
      <c r="J107" s="32"/>
      <c r="K107" s="32"/>
      <c r="L107" s="42"/>
      <c r="S107" s="32"/>
      <c r="T107" s="32"/>
      <c r="U107" s="32"/>
      <c r="V107" s="32"/>
      <c r="W107" s="32"/>
      <c r="X107" s="32"/>
      <c r="Y107" s="32"/>
      <c r="Z107" s="32"/>
      <c r="AA107" s="32"/>
      <c r="AB107" s="32"/>
      <c r="AC107" s="32"/>
      <c r="AD107" s="32"/>
      <c r="AE107" s="32"/>
    </row>
    <row r="108" spans="1:47" s="2" customFormat="1" ht="6.9" customHeight="1">
      <c r="A108" s="32"/>
      <c r="B108" s="33"/>
      <c r="C108" s="32"/>
      <c r="D108" s="32"/>
      <c r="E108" s="32"/>
      <c r="F108" s="32"/>
      <c r="G108" s="32"/>
      <c r="H108" s="32"/>
      <c r="I108" s="32"/>
      <c r="J108" s="32"/>
      <c r="K108" s="32"/>
      <c r="L108" s="42"/>
      <c r="S108" s="32"/>
      <c r="T108" s="32"/>
      <c r="U108" s="32"/>
      <c r="V108" s="32"/>
      <c r="W108" s="32"/>
      <c r="X108" s="32"/>
      <c r="Y108" s="32"/>
      <c r="Z108" s="32"/>
      <c r="AA108" s="32"/>
      <c r="AB108" s="32"/>
      <c r="AC108" s="32"/>
      <c r="AD108" s="32"/>
      <c r="AE108" s="32"/>
    </row>
    <row r="109" spans="1:47" s="2" customFormat="1" ht="12" customHeight="1">
      <c r="A109" s="32"/>
      <c r="B109" s="33"/>
      <c r="C109" s="27" t="s">
        <v>16</v>
      </c>
      <c r="D109" s="32"/>
      <c r="E109" s="32"/>
      <c r="F109" s="32"/>
      <c r="G109" s="32"/>
      <c r="H109" s="32"/>
      <c r="I109" s="32"/>
      <c r="J109" s="32"/>
      <c r="K109" s="32"/>
      <c r="L109" s="42"/>
      <c r="S109" s="32"/>
      <c r="T109" s="32"/>
      <c r="U109" s="32"/>
      <c r="V109" s="32"/>
      <c r="W109" s="32"/>
      <c r="X109" s="32"/>
      <c r="Y109" s="32"/>
      <c r="Z109" s="32"/>
      <c r="AA109" s="32"/>
      <c r="AB109" s="32"/>
      <c r="AC109" s="32"/>
      <c r="AD109" s="32"/>
      <c r="AE109" s="32"/>
    </row>
    <row r="110" spans="1:47" s="2" customFormat="1" ht="16.5" customHeight="1">
      <c r="A110" s="32"/>
      <c r="B110" s="33"/>
      <c r="C110" s="32"/>
      <c r="D110" s="32"/>
      <c r="E110" s="255" t="str">
        <f>E7</f>
        <v>Oprava výhybek ve výhybně Polanka nad Odrou</v>
      </c>
      <c r="F110" s="256"/>
      <c r="G110" s="256"/>
      <c r="H110" s="256"/>
      <c r="I110" s="32"/>
      <c r="J110" s="32"/>
      <c r="K110" s="32"/>
      <c r="L110" s="42"/>
      <c r="S110" s="32"/>
      <c r="T110" s="32"/>
      <c r="U110" s="32"/>
      <c r="V110" s="32"/>
      <c r="W110" s="32"/>
      <c r="X110" s="32"/>
      <c r="Y110" s="32"/>
      <c r="Z110" s="32"/>
      <c r="AA110" s="32"/>
      <c r="AB110" s="32"/>
      <c r="AC110" s="32"/>
      <c r="AD110" s="32"/>
      <c r="AE110" s="32"/>
    </row>
    <row r="111" spans="1:47" s="1" customFormat="1" ht="12" customHeight="1">
      <c r="B111" s="20"/>
      <c r="C111" s="27" t="s">
        <v>106</v>
      </c>
      <c r="L111" s="20"/>
    </row>
    <row r="112" spans="1:47" s="2" customFormat="1" ht="16.5" customHeight="1">
      <c r="A112" s="32"/>
      <c r="B112" s="33"/>
      <c r="C112" s="32"/>
      <c r="D112" s="32"/>
      <c r="E112" s="255" t="s">
        <v>590</v>
      </c>
      <c r="F112" s="254"/>
      <c r="G112" s="254"/>
      <c r="H112" s="254"/>
      <c r="I112" s="32"/>
      <c r="J112" s="32"/>
      <c r="K112" s="32"/>
      <c r="L112" s="42"/>
      <c r="S112" s="32"/>
      <c r="T112" s="32"/>
      <c r="U112" s="32"/>
      <c r="V112" s="32"/>
      <c r="W112" s="32"/>
      <c r="X112" s="32"/>
      <c r="Y112" s="32"/>
      <c r="Z112" s="32"/>
      <c r="AA112" s="32"/>
      <c r="AB112" s="32"/>
      <c r="AC112" s="32"/>
      <c r="AD112" s="32"/>
      <c r="AE112" s="32"/>
    </row>
    <row r="113" spans="1:65" s="2" customFormat="1" ht="12" customHeight="1">
      <c r="A113" s="32"/>
      <c r="B113" s="33"/>
      <c r="C113" s="27" t="s">
        <v>591</v>
      </c>
      <c r="D113" s="32"/>
      <c r="E113" s="32"/>
      <c r="F113" s="32"/>
      <c r="G113" s="32"/>
      <c r="H113" s="32"/>
      <c r="I113" s="32"/>
      <c r="J113" s="32"/>
      <c r="K113" s="32"/>
      <c r="L113" s="42"/>
      <c r="S113" s="32"/>
      <c r="T113" s="32"/>
      <c r="U113" s="32"/>
      <c r="V113" s="32"/>
      <c r="W113" s="32"/>
      <c r="X113" s="32"/>
      <c r="Y113" s="32"/>
      <c r="Z113" s="32"/>
      <c r="AA113" s="32"/>
      <c r="AB113" s="32"/>
      <c r="AC113" s="32"/>
      <c r="AD113" s="32"/>
      <c r="AE113" s="32"/>
    </row>
    <row r="114" spans="1:65" s="2" customFormat="1" ht="16.5" customHeight="1">
      <c r="A114" s="32"/>
      <c r="B114" s="33"/>
      <c r="C114" s="32"/>
      <c r="D114" s="32"/>
      <c r="E114" s="245" t="str">
        <f>E11</f>
        <v>SO 02-02 - ÚRS</v>
      </c>
      <c r="F114" s="254"/>
      <c r="G114" s="254"/>
      <c r="H114" s="254"/>
      <c r="I114" s="32"/>
      <c r="J114" s="32"/>
      <c r="K114" s="32"/>
      <c r="L114" s="42"/>
      <c r="S114" s="32"/>
      <c r="T114" s="32"/>
      <c r="U114" s="32"/>
      <c r="V114" s="32"/>
      <c r="W114" s="32"/>
      <c r="X114" s="32"/>
      <c r="Y114" s="32"/>
      <c r="Z114" s="32"/>
      <c r="AA114" s="32"/>
      <c r="AB114" s="32"/>
      <c r="AC114" s="32"/>
      <c r="AD114" s="32"/>
      <c r="AE114" s="32"/>
    </row>
    <row r="115" spans="1:65" s="2" customFormat="1" ht="6.9" customHeight="1">
      <c r="A115" s="32"/>
      <c r="B115" s="33"/>
      <c r="C115" s="32"/>
      <c r="D115" s="32"/>
      <c r="E115" s="32"/>
      <c r="F115" s="32"/>
      <c r="G115" s="32"/>
      <c r="H115" s="32"/>
      <c r="I115" s="32"/>
      <c r="J115" s="32"/>
      <c r="K115" s="32"/>
      <c r="L115" s="42"/>
      <c r="S115" s="32"/>
      <c r="T115" s="32"/>
      <c r="U115" s="32"/>
      <c r="V115" s="32"/>
      <c r="W115" s="32"/>
      <c r="X115" s="32"/>
      <c r="Y115" s="32"/>
      <c r="Z115" s="32"/>
      <c r="AA115" s="32"/>
      <c r="AB115" s="32"/>
      <c r="AC115" s="32"/>
      <c r="AD115" s="32"/>
      <c r="AE115" s="32"/>
    </row>
    <row r="116" spans="1:65" s="2" customFormat="1" ht="12" customHeight="1">
      <c r="A116" s="32"/>
      <c r="B116" s="33"/>
      <c r="C116" s="27" t="s">
        <v>20</v>
      </c>
      <c r="D116" s="32"/>
      <c r="E116" s="32"/>
      <c r="F116" s="25" t="str">
        <f>F14</f>
        <v>PS Svinov</v>
      </c>
      <c r="G116" s="32"/>
      <c r="H116" s="32"/>
      <c r="I116" s="27" t="s">
        <v>22</v>
      </c>
      <c r="J116" s="55" t="str">
        <f>IF(J14="","",J14)</f>
        <v>13. 2. 2024</v>
      </c>
      <c r="K116" s="32"/>
      <c r="L116" s="42"/>
      <c r="S116" s="32"/>
      <c r="T116" s="32"/>
      <c r="U116" s="32"/>
      <c r="V116" s="32"/>
      <c r="W116" s="32"/>
      <c r="X116" s="32"/>
      <c r="Y116" s="32"/>
      <c r="Z116" s="32"/>
      <c r="AA116" s="32"/>
      <c r="AB116" s="32"/>
      <c r="AC116" s="32"/>
      <c r="AD116" s="32"/>
      <c r="AE116" s="32"/>
    </row>
    <row r="117" spans="1:65" s="2" customFormat="1" ht="6.9" customHeight="1">
      <c r="A117" s="32"/>
      <c r="B117" s="33"/>
      <c r="C117" s="32"/>
      <c r="D117" s="32"/>
      <c r="E117" s="32"/>
      <c r="F117" s="32"/>
      <c r="G117" s="32"/>
      <c r="H117" s="32"/>
      <c r="I117" s="32"/>
      <c r="J117" s="32"/>
      <c r="K117" s="32"/>
      <c r="L117" s="42"/>
      <c r="S117" s="32"/>
      <c r="T117" s="32"/>
      <c r="U117" s="32"/>
      <c r="V117" s="32"/>
      <c r="W117" s="32"/>
      <c r="X117" s="32"/>
      <c r="Y117" s="32"/>
      <c r="Z117" s="32"/>
      <c r="AA117" s="32"/>
      <c r="AB117" s="32"/>
      <c r="AC117" s="32"/>
      <c r="AD117" s="32"/>
      <c r="AE117" s="32"/>
    </row>
    <row r="118" spans="1:65" s="2" customFormat="1" ht="15.15" customHeight="1">
      <c r="A118" s="32"/>
      <c r="B118" s="33"/>
      <c r="C118" s="27" t="s">
        <v>24</v>
      </c>
      <c r="D118" s="32"/>
      <c r="E118" s="32"/>
      <c r="F118" s="25" t="str">
        <f>E17</f>
        <v>Správa železnic, státní organizace, OŘ Ostrava</v>
      </c>
      <c r="G118" s="32"/>
      <c r="H118" s="32"/>
      <c r="I118" s="27" t="s">
        <v>32</v>
      </c>
      <c r="J118" s="30" t="str">
        <f>E23</f>
        <v xml:space="preserve"> </v>
      </c>
      <c r="K118" s="32"/>
      <c r="L118" s="42"/>
      <c r="S118" s="32"/>
      <c r="T118" s="32"/>
      <c r="U118" s="32"/>
      <c r="V118" s="32"/>
      <c r="W118" s="32"/>
      <c r="X118" s="32"/>
      <c r="Y118" s="32"/>
      <c r="Z118" s="32"/>
      <c r="AA118" s="32"/>
      <c r="AB118" s="32"/>
      <c r="AC118" s="32"/>
      <c r="AD118" s="32"/>
      <c r="AE118" s="32"/>
    </row>
    <row r="119" spans="1:65" s="2" customFormat="1" ht="15.15" customHeight="1">
      <c r="A119" s="32"/>
      <c r="B119" s="33"/>
      <c r="C119" s="27" t="s">
        <v>30</v>
      </c>
      <c r="D119" s="32"/>
      <c r="E119" s="32"/>
      <c r="F119" s="25" t="str">
        <f>IF(E20="","",E20)</f>
        <v>Vyplň údaj</v>
      </c>
      <c r="G119" s="32"/>
      <c r="H119" s="32"/>
      <c r="I119" s="27" t="s">
        <v>35</v>
      </c>
      <c r="J119" s="30" t="str">
        <f>E26</f>
        <v>Jana Kotasková</v>
      </c>
      <c r="K119" s="32"/>
      <c r="L119" s="42"/>
      <c r="S119" s="32"/>
      <c r="T119" s="32"/>
      <c r="U119" s="32"/>
      <c r="V119" s="32"/>
      <c r="W119" s="32"/>
      <c r="X119" s="32"/>
      <c r="Y119" s="32"/>
      <c r="Z119" s="32"/>
      <c r="AA119" s="32"/>
      <c r="AB119" s="32"/>
      <c r="AC119" s="32"/>
      <c r="AD119" s="32"/>
      <c r="AE119" s="32"/>
    </row>
    <row r="120" spans="1:65" s="2" customFormat="1" ht="10.35" customHeight="1">
      <c r="A120" s="32"/>
      <c r="B120" s="33"/>
      <c r="C120" s="32"/>
      <c r="D120" s="32"/>
      <c r="E120" s="32"/>
      <c r="F120" s="32"/>
      <c r="G120" s="32"/>
      <c r="H120" s="32"/>
      <c r="I120" s="32"/>
      <c r="J120" s="32"/>
      <c r="K120" s="32"/>
      <c r="L120" s="42"/>
      <c r="S120" s="32"/>
      <c r="T120" s="32"/>
      <c r="U120" s="32"/>
      <c r="V120" s="32"/>
      <c r="W120" s="32"/>
      <c r="X120" s="32"/>
      <c r="Y120" s="32"/>
      <c r="Z120" s="32"/>
      <c r="AA120" s="32"/>
      <c r="AB120" s="32"/>
      <c r="AC120" s="32"/>
      <c r="AD120" s="32"/>
      <c r="AE120" s="32"/>
    </row>
    <row r="121" spans="1:65" s="11" customFormat="1" ht="29.25" customHeight="1">
      <c r="A121" s="125"/>
      <c r="B121" s="126"/>
      <c r="C121" s="127" t="s">
        <v>117</v>
      </c>
      <c r="D121" s="128" t="s">
        <v>62</v>
      </c>
      <c r="E121" s="128" t="s">
        <v>58</v>
      </c>
      <c r="F121" s="128" t="s">
        <v>59</v>
      </c>
      <c r="G121" s="128" t="s">
        <v>118</v>
      </c>
      <c r="H121" s="128" t="s">
        <v>119</v>
      </c>
      <c r="I121" s="128" t="s">
        <v>120</v>
      </c>
      <c r="J121" s="128" t="s">
        <v>110</v>
      </c>
      <c r="K121" s="129" t="s">
        <v>121</v>
      </c>
      <c r="L121" s="130"/>
      <c r="M121" s="62" t="s">
        <v>1</v>
      </c>
      <c r="N121" s="63" t="s">
        <v>41</v>
      </c>
      <c r="O121" s="63" t="s">
        <v>122</v>
      </c>
      <c r="P121" s="63" t="s">
        <v>123</v>
      </c>
      <c r="Q121" s="63" t="s">
        <v>124</v>
      </c>
      <c r="R121" s="63" t="s">
        <v>125</v>
      </c>
      <c r="S121" s="63" t="s">
        <v>126</v>
      </c>
      <c r="T121" s="64" t="s">
        <v>127</v>
      </c>
      <c r="U121" s="125"/>
      <c r="V121" s="125"/>
      <c r="W121" s="125"/>
      <c r="X121" s="125"/>
      <c r="Y121" s="125"/>
      <c r="Z121" s="125"/>
      <c r="AA121" s="125"/>
      <c r="AB121" s="125"/>
      <c r="AC121" s="125"/>
      <c r="AD121" s="125"/>
      <c r="AE121" s="125"/>
    </row>
    <row r="122" spans="1:65" s="2" customFormat="1" ht="22.8" customHeight="1">
      <c r="A122" s="32"/>
      <c r="B122" s="33"/>
      <c r="C122" s="69" t="s">
        <v>128</v>
      </c>
      <c r="D122" s="32"/>
      <c r="E122" s="32"/>
      <c r="F122" s="32"/>
      <c r="G122" s="32"/>
      <c r="H122" s="32"/>
      <c r="I122" s="32"/>
      <c r="J122" s="131">
        <f>BK122</f>
        <v>0</v>
      </c>
      <c r="K122" s="32"/>
      <c r="L122" s="33"/>
      <c r="M122" s="65"/>
      <c r="N122" s="56"/>
      <c r="O122" s="66"/>
      <c r="P122" s="132">
        <f>P123</f>
        <v>0</v>
      </c>
      <c r="Q122" s="66"/>
      <c r="R122" s="132">
        <f>R123</f>
        <v>0</v>
      </c>
      <c r="S122" s="66"/>
      <c r="T122" s="133">
        <f>T123</f>
        <v>0</v>
      </c>
      <c r="U122" s="32"/>
      <c r="V122" s="32"/>
      <c r="W122" s="32"/>
      <c r="X122" s="32"/>
      <c r="Y122" s="32"/>
      <c r="Z122" s="32"/>
      <c r="AA122" s="32"/>
      <c r="AB122" s="32"/>
      <c r="AC122" s="32"/>
      <c r="AD122" s="32"/>
      <c r="AE122" s="32"/>
      <c r="AT122" s="17" t="s">
        <v>76</v>
      </c>
      <c r="AU122" s="17" t="s">
        <v>112</v>
      </c>
      <c r="BK122" s="134">
        <f>BK123</f>
        <v>0</v>
      </c>
    </row>
    <row r="123" spans="1:65" s="12" customFormat="1" ht="25.95" customHeight="1">
      <c r="B123" s="135"/>
      <c r="D123" s="136" t="s">
        <v>76</v>
      </c>
      <c r="E123" s="137" t="s">
        <v>427</v>
      </c>
      <c r="F123" s="137" t="s">
        <v>860</v>
      </c>
      <c r="I123" s="138"/>
      <c r="J123" s="139">
        <f>BK123</f>
        <v>0</v>
      </c>
      <c r="L123" s="135"/>
      <c r="M123" s="140"/>
      <c r="N123" s="141"/>
      <c r="O123" s="141"/>
      <c r="P123" s="142">
        <f>P124</f>
        <v>0</v>
      </c>
      <c r="Q123" s="141"/>
      <c r="R123" s="142">
        <f>R124</f>
        <v>0</v>
      </c>
      <c r="S123" s="141"/>
      <c r="T123" s="143">
        <f>T124</f>
        <v>0</v>
      </c>
      <c r="AR123" s="136" t="s">
        <v>146</v>
      </c>
      <c r="AT123" s="144" t="s">
        <v>76</v>
      </c>
      <c r="AU123" s="144" t="s">
        <v>77</v>
      </c>
      <c r="AY123" s="136" t="s">
        <v>131</v>
      </c>
      <c r="BK123" s="145">
        <f>BK124</f>
        <v>0</v>
      </c>
    </row>
    <row r="124" spans="1:65" s="12" customFormat="1" ht="22.8" customHeight="1">
      <c r="B124" s="135"/>
      <c r="D124" s="136" t="s">
        <v>76</v>
      </c>
      <c r="E124" s="146" t="s">
        <v>861</v>
      </c>
      <c r="F124" s="146" t="s">
        <v>862</v>
      </c>
      <c r="I124" s="138"/>
      <c r="J124" s="147">
        <f>BK124</f>
        <v>0</v>
      </c>
      <c r="L124" s="135"/>
      <c r="M124" s="140"/>
      <c r="N124" s="141"/>
      <c r="O124" s="141"/>
      <c r="P124" s="142">
        <f>SUM(P125:P130)</f>
        <v>0</v>
      </c>
      <c r="Q124" s="141"/>
      <c r="R124" s="142">
        <f>SUM(R125:R130)</f>
        <v>0</v>
      </c>
      <c r="S124" s="141"/>
      <c r="T124" s="143">
        <f>SUM(T125:T130)</f>
        <v>0</v>
      </c>
      <c r="AR124" s="136" t="s">
        <v>146</v>
      </c>
      <c r="AT124" s="144" t="s">
        <v>76</v>
      </c>
      <c r="AU124" s="144" t="s">
        <v>85</v>
      </c>
      <c r="AY124" s="136" t="s">
        <v>131</v>
      </c>
      <c r="BK124" s="145">
        <f>SUM(BK125:BK130)</f>
        <v>0</v>
      </c>
    </row>
    <row r="125" spans="1:65" s="2" customFormat="1" ht="16.5" customHeight="1">
      <c r="A125" s="32"/>
      <c r="B125" s="148"/>
      <c r="C125" s="149" t="s">
        <v>85</v>
      </c>
      <c r="D125" s="149" t="s">
        <v>134</v>
      </c>
      <c r="E125" s="150" t="s">
        <v>863</v>
      </c>
      <c r="F125" s="151" t="s">
        <v>864</v>
      </c>
      <c r="G125" s="152" t="s">
        <v>228</v>
      </c>
      <c r="H125" s="153">
        <v>20</v>
      </c>
      <c r="I125" s="154"/>
      <c r="J125" s="155">
        <f>ROUND(I125*H125,2)</f>
        <v>0</v>
      </c>
      <c r="K125" s="151" t="s">
        <v>865</v>
      </c>
      <c r="L125" s="33"/>
      <c r="M125" s="156" t="s">
        <v>1</v>
      </c>
      <c r="N125" s="157" t="s">
        <v>42</v>
      </c>
      <c r="O125" s="58"/>
      <c r="P125" s="158">
        <f>O125*H125</f>
        <v>0</v>
      </c>
      <c r="Q125" s="158">
        <v>0</v>
      </c>
      <c r="R125" s="158">
        <f>Q125*H125</f>
        <v>0</v>
      </c>
      <c r="S125" s="158">
        <v>0</v>
      </c>
      <c r="T125" s="159">
        <f>S125*H125</f>
        <v>0</v>
      </c>
      <c r="U125" s="32"/>
      <c r="V125" s="32"/>
      <c r="W125" s="32"/>
      <c r="X125" s="32"/>
      <c r="Y125" s="32"/>
      <c r="Z125" s="32"/>
      <c r="AA125" s="32"/>
      <c r="AB125" s="32"/>
      <c r="AC125" s="32"/>
      <c r="AD125" s="32"/>
      <c r="AE125" s="32"/>
      <c r="AR125" s="160" t="s">
        <v>139</v>
      </c>
      <c r="AT125" s="160" t="s">
        <v>134</v>
      </c>
      <c r="AU125" s="160" t="s">
        <v>87</v>
      </c>
      <c r="AY125" s="17" t="s">
        <v>131</v>
      </c>
      <c r="BE125" s="161">
        <f>IF(N125="základní",J125,0)</f>
        <v>0</v>
      </c>
      <c r="BF125" s="161">
        <f>IF(N125="snížená",J125,0)</f>
        <v>0</v>
      </c>
      <c r="BG125" s="161">
        <f>IF(N125="zákl. přenesená",J125,0)</f>
        <v>0</v>
      </c>
      <c r="BH125" s="161">
        <f>IF(N125="sníž. přenesená",J125,0)</f>
        <v>0</v>
      </c>
      <c r="BI125" s="161">
        <f>IF(N125="nulová",J125,0)</f>
        <v>0</v>
      </c>
      <c r="BJ125" s="17" t="s">
        <v>85</v>
      </c>
      <c r="BK125" s="161">
        <f>ROUND(I125*H125,2)</f>
        <v>0</v>
      </c>
      <c r="BL125" s="17" t="s">
        <v>139</v>
      </c>
      <c r="BM125" s="160" t="s">
        <v>866</v>
      </c>
    </row>
    <row r="126" spans="1:65" s="2" customFormat="1" ht="19.2">
      <c r="A126" s="32"/>
      <c r="B126" s="33"/>
      <c r="C126" s="32"/>
      <c r="D126" s="162" t="s">
        <v>141</v>
      </c>
      <c r="E126" s="32"/>
      <c r="F126" s="163" t="s">
        <v>867</v>
      </c>
      <c r="G126" s="32"/>
      <c r="H126" s="32"/>
      <c r="I126" s="164"/>
      <c r="J126" s="32"/>
      <c r="K126" s="32"/>
      <c r="L126" s="33"/>
      <c r="M126" s="165"/>
      <c r="N126" s="166"/>
      <c r="O126" s="58"/>
      <c r="P126" s="58"/>
      <c r="Q126" s="58"/>
      <c r="R126" s="58"/>
      <c r="S126" s="58"/>
      <c r="T126" s="59"/>
      <c r="U126" s="32"/>
      <c r="V126" s="32"/>
      <c r="W126" s="32"/>
      <c r="X126" s="32"/>
      <c r="Y126" s="32"/>
      <c r="Z126" s="32"/>
      <c r="AA126" s="32"/>
      <c r="AB126" s="32"/>
      <c r="AC126" s="32"/>
      <c r="AD126" s="32"/>
      <c r="AE126" s="32"/>
      <c r="AT126" s="17" t="s">
        <v>141</v>
      </c>
      <c r="AU126" s="17" t="s">
        <v>87</v>
      </c>
    </row>
    <row r="127" spans="1:65" s="2" customFormat="1" ht="16.5" customHeight="1">
      <c r="A127" s="32"/>
      <c r="B127" s="148"/>
      <c r="C127" s="149" t="s">
        <v>87</v>
      </c>
      <c r="D127" s="149" t="s">
        <v>134</v>
      </c>
      <c r="E127" s="150" t="s">
        <v>868</v>
      </c>
      <c r="F127" s="151" t="s">
        <v>869</v>
      </c>
      <c r="G127" s="152" t="s">
        <v>228</v>
      </c>
      <c r="H127" s="153">
        <v>50</v>
      </c>
      <c r="I127" s="154"/>
      <c r="J127" s="155">
        <f>ROUND(I127*H127,2)</f>
        <v>0</v>
      </c>
      <c r="K127" s="151" t="s">
        <v>865</v>
      </c>
      <c r="L127" s="33"/>
      <c r="M127" s="156" t="s">
        <v>1</v>
      </c>
      <c r="N127" s="157" t="s">
        <v>42</v>
      </c>
      <c r="O127" s="58"/>
      <c r="P127" s="158">
        <f>O127*H127</f>
        <v>0</v>
      </c>
      <c r="Q127" s="158">
        <v>0</v>
      </c>
      <c r="R127" s="158">
        <f>Q127*H127</f>
        <v>0</v>
      </c>
      <c r="S127" s="158">
        <v>0</v>
      </c>
      <c r="T127" s="159">
        <f>S127*H127</f>
        <v>0</v>
      </c>
      <c r="U127" s="32"/>
      <c r="V127" s="32"/>
      <c r="W127" s="32"/>
      <c r="X127" s="32"/>
      <c r="Y127" s="32"/>
      <c r="Z127" s="32"/>
      <c r="AA127" s="32"/>
      <c r="AB127" s="32"/>
      <c r="AC127" s="32"/>
      <c r="AD127" s="32"/>
      <c r="AE127" s="32"/>
      <c r="AR127" s="160" t="s">
        <v>139</v>
      </c>
      <c r="AT127" s="160" t="s">
        <v>134</v>
      </c>
      <c r="AU127" s="160" t="s">
        <v>87</v>
      </c>
      <c r="AY127" s="17" t="s">
        <v>131</v>
      </c>
      <c r="BE127" s="161">
        <f>IF(N127="základní",J127,0)</f>
        <v>0</v>
      </c>
      <c r="BF127" s="161">
        <f>IF(N127="snížená",J127,0)</f>
        <v>0</v>
      </c>
      <c r="BG127" s="161">
        <f>IF(N127="zákl. přenesená",J127,0)</f>
        <v>0</v>
      </c>
      <c r="BH127" s="161">
        <f>IF(N127="sníž. přenesená",J127,0)</f>
        <v>0</v>
      </c>
      <c r="BI127" s="161">
        <f>IF(N127="nulová",J127,0)</f>
        <v>0</v>
      </c>
      <c r="BJ127" s="17" t="s">
        <v>85</v>
      </c>
      <c r="BK127" s="161">
        <f>ROUND(I127*H127,2)</f>
        <v>0</v>
      </c>
      <c r="BL127" s="17" t="s">
        <v>139</v>
      </c>
      <c r="BM127" s="160" t="s">
        <v>870</v>
      </c>
    </row>
    <row r="128" spans="1:65" s="2" customFormat="1" ht="19.2">
      <c r="A128" s="32"/>
      <c r="B128" s="33"/>
      <c r="C128" s="32"/>
      <c r="D128" s="162" t="s">
        <v>141</v>
      </c>
      <c r="E128" s="32"/>
      <c r="F128" s="163" t="s">
        <v>871</v>
      </c>
      <c r="G128" s="32"/>
      <c r="H128" s="32"/>
      <c r="I128" s="164"/>
      <c r="J128" s="32"/>
      <c r="K128" s="32"/>
      <c r="L128" s="33"/>
      <c r="M128" s="165"/>
      <c r="N128" s="166"/>
      <c r="O128" s="58"/>
      <c r="P128" s="58"/>
      <c r="Q128" s="58"/>
      <c r="R128" s="58"/>
      <c r="S128" s="58"/>
      <c r="T128" s="59"/>
      <c r="U128" s="32"/>
      <c r="V128" s="32"/>
      <c r="W128" s="32"/>
      <c r="X128" s="32"/>
      <c r="Y128" s="32"/>
      <c r="Z128" s="32"/>
      <c r="AA128" s="32"/>
      <c r="AB128" s="32"/>
      <c r="AC128" s="32"/>
      <c r="AD128" s="32"/>
      <c r="AE128" s="32"/>
      <c r="AT128" s="17" t="s">
        <v>141</v>
      </c>
      <c r="AU128" s="17" t="s">
        <v>87</v>
      </c>
    </row>
    <row r="129" spans="1:65" s="2" customFormat="1" ht="16.5" customHeight="1">
      <c r="A129" s="32"/>
      <c r="B129" s="148"/>
      <c r="C129" s="149" t="s">
        <v>146</v>
      </c>
      <c r="D129" s="149" t="s">
        <v>134</v>
      </c>
      <c r="E129" s="150" t="s">
        <v>872</v>
      </c>
      <c r="F129" s="151" t="s">
        <v>873</v>
      </c>
      <c r="G129" s="152" t="s">
        <v>228</v>
      </c>
      <c r="H129" s="153">
        <v>50</v>
      </c>
      <c r="I129" s="154"/>
      <c r="J129" s="155">
        <f>ROUND(I129*H129,2)</f>
        <v>0</v>
      </c>
      <c r="K129" s="151" t="s">
        <v>865</v>
      </c>
      <c r="L129" s="33"/>
      <c r="M129" s="156" t="s">
        <v>1</v>
      </c>
      <c r="N129" s="157" t="s">
        <v>42</v>
      </c>
      <c r="O129" s="58"/>
      <c r="P129" s="158">
        <f>O129*H129</f>
        <v>0</v>
      </c>
      <c r="Q129" s="158">
        <v>0</v>
      </c>
      <c r="R129" s="158">
        <f>Q129*H129</f>
        <v>0</v>
      </c>
      <c r="S129" s="158">
        <v>0</v>
      </c>
      <c r="T129" s="159">
        <f>S129*H129</f>
        <v>0</v>
      </c>
      <c r="U129" s="32"/>
      <c r="V129" s="32"/>
      <c r="W129" s="32"/>
      <c r="X129" s="32"/>
      <c r="Y129" s="32"/>
      <c r="Z129" s="32"/>
      <c r="AA129" s="32"/>
      <c r="AB129" s="32"/>
      <c r="AC129" s="32"/>
      <c r="AD129" s="32"/>
      <c r="AE129" s="32"/>
      <c r="AR129" s="160" t="s">
        <v>139</v>
      </c>
      <c r="AT129" s="160" t="s">
        <v>134</v>
      </c>
      <c r="AU129" s="160" t="s">
        <v>87</v>
      </c>
      <c r="AY129" s="17" t="s">
        <v>131</v>
      </c>
      <c r="BE129" s="161">
        <f>IF(N129="základní",J129,0)</f>
        <v>0</v>
      </c>
      <c r="BF129" s="161">
        <f>IF(N129="snížená",J129,0)</f>
        <v>0</v>
      </c>
      <c r="BG129" s="161">
        <f>IF(N129="zákl. přenesená",J129,0)</f>
        <v>0</v>
      </c>
      <c r="BH129" s="161">
        <f>IF(N129="sníž. přenesená",J129,0)</f>
        <v>0</v>
      </c>
      <c r="BI129" s="161">
        <f>IF(N129="nulová",J129,0)</f>
        <v>0</v>
      </c>
      <c r="BJ129" s="17" t="s">
        <v>85</v>
      </c>
      <c r="BK129" s="161">
        <f>ROUND(I129*H129,2)</f>
        <v>0</v>
      </c>
      <c r="BL129" s="17" t="s">
        <v>139</v>
      </c>
      <c r="BM129" s="160" t="s">
        <v>874</v>
      </c>
    </row>
    <row r="130" spans="1:65" s="2" customFormat="1" ht="19.2">
      <c r="A130" s="32"/>
      <c r="B130" s="33"/>
      <c r="C130" s="32"/>
      <c r="D130" s="162" t="s">
        <v>141</v>
      </c>
      <c r="E130" s="32"/>
      <c r="F130" s="163" t="s">
        <v>875</v>
      </c>
      <c r="G130" s="32"/>
      <c r="H130" s="32"/>
      <c r="I130" s="164"/>
      <c r="J130" s="32"/>
      <c r="K130" s="32"/>
      <c r="L130" s="33"/>
      <c r="M130" s="207"/>
      <c r="N130" s="208"/>
      <c r="O130" s="209"/>
      <c r="P130" s="209"/>
      <c r="Q130" s="209"/>
      <c r="R130" s="209"/>
      <c r="S130" s="209"/>
      <c r="T130" s="210"/>
      <c r="U130" s="32"/>
      <c r="V130" s="32"/>
      <c r="W130" s="32"/>
      <c r="X130" s="32"/>
      <c r="Y130" s="32"/>
      <c r="Z130" s="32"/>
      <c r="AA130" s="32"/>
      <c r="AB130" s="32"/>
      <c r="AC130" s="32"/>
      <c r="AD130" s="32"/>
      <c r="AE130" s="32"/>
      <c r="AT130" s="17" t="s">
        <v>141</v>
      </c>
      <c r="AU130" s="17" t="s">
        <v>87</v>
      </c>
    </row>
    <row r="131" spans="1:65" s="2" customFormat="1" ht="6.9" customHeight="1">
      <c r="A131" s="32"/>
      <c r="B131" s="47"/>
      <c r="C131" s="48"/>
      <c r="D131" s="48"/>
      <c r="E131" s="48"/>
      <c r="F131" s="48"/>
      <c r="G131" s="48"/>
      <c r="H131" s="48"/>
      <c r="I131" s="48"/>
      <c r="J131" s="48"/>
      <c r="K131" s="48"/>
      <c r="L131" s="33"/>
      <c r="M131" s="32"/>
      <c r="O131" s="32"/>
      <c r="P131" s="32"/>
      <c r="Q131" s="32"/>
      <c r="R131" s="32"/>
      <c r="S131" s="32"/>
      <c r="T131" s="32"/>
      <c r="U131" s="32"/>
      <c r="V131" s="32"/>
      <c r="W131" s="32"/>
      <c r="X131" s="32"/>
      <c r="Y131" s="32"/>
      <c r="Z131" s="32"/>
      <c r="AA131" s="32"/>
      <c r="AB131" s="32"/>
      <c r="AC131" s="32"/>
      <c r="AD131" s="32"/>
      <c r="AE131" s="32"/>
    </row>
  </sheetData>
  <autoFilter ref="C121:K13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9"/>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1" t="s">
        <v>5</v>
      </c>
      <c r="M2" s="212"/>
      <c r="N2" s="212"/>
      <c r="O2" s="212"/>
      <c r="P2" s="212"/>
      <c r="Q2" s="212"/>
      <c r="R2" s="212"/>
      <c r="S2" s="212"/>
      <c r="T2" s="212"/>
      <c r="U2" s="212"/>
      <c r="V2" s="212"/>
      <c r="AT2" s="17" t="s">
        <v>102</v>
      </c>
    </row>
    <row r="3" spans="1:46" s="1" customFormat="1" ht="6.9" customHeight="1">
      <c r="B3" s="18"/>
      <c r="C3" s="19"/>
      <c r="D3" s="19"/>
      <c r="E3" s="19"/>
      <c r="F3" s="19"/>
      <c r="G3" s="19"/>
      <c r="H3" s="19"/>
      <c r="I3" s="19"/>
      <c r="J3" s="19"/>
      <c r="K3" s="19"/>
      <c r="L3" s="20"/>
      <c r="AT3" s="17" t="s">
        <v>87</v>
      </c>
    </row>
    <row r="4" spans="1:46" s="1" customFormat="1" ht="24.9" customHeight="1">
      <c r="B4" s="20"/>
      <c r="D4" s="21" t="s">
        <v>105</v>
      </c>
      <c r="L4" s="20"/>
      <c r="M4" s="98" t="s">
        <v>10</v>
      </c>
      <c r="AT4" s="17" t="s">
        <v>3</v>
      </c>
    </row>
    <row r="5" spans="1:46" s="1" customFormat="1" ht="6.9" customHeight="1">
      <c r="B5" s="20"/>
      <c r="L5" s="20"/>
    </row>
    <row r="6" spans="1:46" s="1" customFormat="1" ht="12" customHeight="1">
      <c r="B6" s="20"/>
      <c r="D6" s="27" t="s">
        <v>16</v>
      </c>
      <c r="L6" s="20"/>
    </row>
    <row r="7" spans="1:46" s="1" customFormat="1" ht="16.5" customHeight="1">
      <c r="B7" s="20"/>
      <c r="E7" s="255" t="str">
        <f>'Rekapitulace stavby'!K6</f>
        <v>Oprava výhybek ve výhybně Polanka nad Odrou</v>
      </c>
      <c r="F7" s="256"/>
      <c r="G7" s="256"/>
      <c r="H7" s="256"/>
      <c r="L7" s="20"/>
    </row>
    <row r="8" spans="1:46" s="2" customFormat="1" ht="12" customHeight="1">
      <c r="A8" s="32"/>
      <c r="B8" s="33"/>
      <c r="C8" s="32"/>
      <c r="D8" s="27" t="s">
        <v>106</v>
      </c>
      <c r="E8" s="32"/>
      <c r="F8" s="32"/>
      <c r="G8" s="32"/>
      <c r="H8" s="32"/>
      <c r="I8" s="32"/>
      <c r="J8" s="32"/>
      <c r="K8" s="32"/>
      <c r="L8" s="42"/>
      <c r="S8" s="32"/>
      <c r="T8" s="32"/>
      <c r="U8" s="32"/>
      <c r="V8" s="32"/>
      <c r="W8" s="32"/>
      <c r="X8" s="32"/>
      <c r="Y8" s="32"/>
      <c r="Z8" s="32"/>
      <c r="AA8" s="32"/>
      <c r="AB8" s="32"/>
      <c r="AC8" s="32"/>
      <c r="AD8" s="32"/>
      <c r="AE8" s="32"/>
    </row>
    <row r="9" spans="1:46" s="2" customFormat="1" ht="16.5" customHeight="1">
      <c r="A9" s="32"/>
      <c r="B9" s="33"/>
      <c r="C9" s="32"/>
      <c r="D9" s="32"/>
      <c r="E9" s="245" t="s">
        <v>876</v>
      </c>
      <c r="F9" s="254"/>
      <c r="G9" s="254"/>
      <c r="H9" s="254"/>
      <c r="I9" s="32"/>
      <c r="J9" s="32"/>
      <c r="K9" s="32"/>
      <c r="L9" s="42"/>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42"/>
      <c r="S10" s="32"/>
      <c r="T10" s="32"/>
      <c r="U10" s="32"/>
      <c r="V10" s="32"/>
      <c r="W10" s="32"/>
      <c r="X10" s="32"/>
      <c r="Y10" s="32"/>
      <c r="Z10" s="32"/>
      <c r="AA10" s="32"/>
      <c r="AB10" s="32"/>
      <c r="AC10" s="32"/>
      <c r="AD10" s="32"/>
      <c r="AE10" s="32"/>
    </row>
    <row r="11" spans="1:46" s="2" customFormat="1" ht="12" customHeight="1">
      <c r="A11" s="32"/>
      <c r="B11" s="33"/>
      <c r="C11" s="32"/>
      <c r="D11" s="27" t="s">
        <v>18</v>
      </c>
      <c r="E11" s="32"/>
      <c r="F11" s="25" t="s">
        <v>1</v>
      </c>
      <c r="G11" s="32"/>
      <c r="H11" s="32"/>
      <c r="I11" s="27" t="s">
        <v>19</v>
      </c>
      <c r="J11" s="25" t="s">
        <v>1</v>
      </c>
      <c r="K11" s="32"/>
      <c r="L11" s="42"/>
      <c r="S11" s="32"/>
      <c r="T11" s="32"/>
      <c r="U11" s="32"/>
      <c r="V11" s="32"/>
      <c r="W11" s="32"/>
      <c r="X11" s="32"/>
      <c r="Y11" s="32"/>
      <c r="Z11" s="32"/>
      <c r="AA11" s="32"/>
      <c r="AB11" s="32"/>
      <c r="AC11" s="32"/>
      <c r="AD11" s="32"/>
      <c r="AE11" s="32"/>
    </row>
    <row r="12" spans="1:46" s="2" customFormat="1" ht="12" customHeight="1">
      <c r="A12" s="32"/>
      <c r="B12" s="33"/>
      <c r="C12" s="32"/>
      <c r="D12" s="27" t="s">
        <v>20</v>
      </c>
      <c r="E12" s="32"/>
      <c r="F12" s="25" t="s">
        <v>21</v>
      </c>
      <c r="G12" s="32"/>
      <c r="H12" s="32"/>
      <c r="I12" s="27" t="s">
        <v>22</v>
      </c>
      <c r="J12" s="55" t="str">
        <f>'Rekapitulace stavby'!AN8</f>
        <v>13. 2. 2024</v>
      </c>
      <c r="K12" s="32"/>
      <c r="L12" s="42"/>
      <c r="S12" s="32"/>
      <c r="T12" s="32"/>
      <c r="U12" s="32"/>
      <c r="V12" s="32"/>
      <c r="W12" s="32"/>
      <c r="X12" s="32"/>
      <c r="Y12" s="32"/>
      <c r="Z12" s="32"/>
      <c r="AA12" s="32"/>
      <c r="AB12" s="32"/>
      <c r="AC12" s="32"/>
      <c r="AD12" s="32"/>
      <c r="AE12" s="32"/>
    </row>
    <row r="13" spans="1:46" s="2" customFormat="1" ht="10.8" customHeight="1">
      <c r="A13" s="32"/>
      <c r="B13" s="33"/>
      <c r="C13" s="32"/>
      <c r="D13" s="32"/>
      <c r="E13" s="32"/>
      <c r="F13" s="32"/>
      <c r="G13" s="32"/>
      <c r="H13" s="32"/>
      <c r="I13" s="32"/>
      <c r="J13" s="32"/>
      <c r="K13" s="32"/>
      <c r="L13" s="42"/>
      <c r="S13" s="32"/>
      <c r="T13" s="32"/>
      <c r="U13" s="32"/>
      <c r="V13" s="32"/>
      <c r="W13" s="32"/>
      <c r="X13" s="32"/>
      <c r="Y13" s="32"/>
      <c r="Z13" s="32"/>
      <c r="AA13" s="32"/>
      <c r="AB13" s="32"/>
      <c r="AC13" s="32"/>
      <c r="AD13" s="32"/>
      <c r="AE13" s="32"/>
    </row>
    <row r="14" spans="1:46" s="2" customFormat="1" ht="12" customHeight="1">
      <c r="A14" s="32"/>
      <c r="B14" s="33"/>
      <c r="C14" s="32"/>
      <c r="D14" s="27" t="s">
        <v>24</v>
      </c>
      <c r="E14" s="32"/>
      <c r="F14" s="32"/>
      <c r="G14" s="32"/>
      <c r="H14" s="32"/>
      <c r="I14" s="27" t="s">
        <v>25</v>
      </c>
      <c r="J14" s="25" t="s">
        <v>26</v>
      </c>
      <c r="K14" s="32"/>
      <c r="L14" s="42"/>
      <c r="S14" s="32"/>
      <c r="T14" s="32"/>
      <c r="U14" s="32"/>
      <c r="V14" s="32"/>
      <c r="W14" s="32"/>
      <c r="X14" s="32"/>
      <c r="Y14" s="32"/>
      <c r="Z14" s="32"/>
      <c r="AA14" s="32"/>
      <c r="AB14" s="32"/>
      <c r="AC14" s="32"/>
      <c r="AD14" s="32"/>
      <c r="AE14" s="32"/>
    </row>
    <row r="15" spans="1:46" s="2" customFormat="1" ht="18" customHeight="1">
      <c r="A15" s="32"/>
      <c r="B15" s="33"/>
      <c r="C15" s="32"/>
      <c r="D15" s="32"/>
      <c r="E15" s="25" t="s">
        <v>27</v>
      </c>
      <c r="F15" s="32"/>
      <c r="G15" s="32"/>
      <c r="H15" s="32"/>
      <c r="I15" s="27" t="s">
        <v>28</v>
      </c>
      <c r="J15" s="25" t="s">
        <v>29</v>
      </c>
      <c r="K15" s="32"/>
      <c r="L15" s="42"/>
      <c r="S15" s="32"/>
      <c r="T15" s="32"/>
      <c r="U15" s="32"/>
      <c r="V15" s="32"/>
      <c r="W15" s="32"/>
      <c r="X15" s="32"/>
      <c r="Y15" s="32"/>
      <c r="Z15" s="32"/>
      <c r="AA15" s="32"/>
      <c r="AB15" s="32"/>
      <c r="AC15" s="32"/>
      <c r="AD15" s="32"/>
      <c r="AE15" s="32"/>
    </row>
    <row r="16" spans="1:46" s="2" customFormat="1" ht="6.9" customHeight="1">
      <c r="A16" s="32"/>
      <c r="B16" s="33"/>
      <c r="C16" s="32"/>
      <c r="D16" s="32"/>
      <c r="E16" s="32"/>
      <c r="F16" s="32"/>
      <c r="G16" s="32"/>
      <c r="H16" s="32"/>
      <c r="I16" s="32"/>
      <c r="J16" s="32"/>
      <c r="K16" s="32"/>
      <c r="L16" s="42"/>
      <c r="S16" s="32"/>
      <c r="T16" s="32"/>
      <c r="U16" s="32"/>
      <c r="V16" s="32"/>
      <c r="W16" s="32"/>
      <c r="X16" s="32"/>
      <c r="Y16" s="32"/>
      <c r="Z16" s="32"/>
      <c r="AA16" s="32"/>
      <c r="AB16" s="32"/>
      <c r="AC16" s="32"/>
      <c r="AD16" s="32"/>
      <c r="AE16" s="32"/>
    </row>
    <row r="17" spans="1:31" s="2" customFormat="1" ht="12" customHeight="1">
      <c r="A17" s="32"/>
      <c r="B17" s="33"/>
      <c r="C17" s="32"/>
      <c r="D17" s="27" t="s">
        <v>30</v>
      </c>
      <c r="E17" s="32"/>
      <c r="F17" s="32"/>
      <c r="G17" s="32"/>
      <c r="H17" s="32"/>
      <c r="I17" s="27" t="s">
        <v>25</v>
      </c>
      <c r="J17" s="28" t="str">
        <f>'Rekapitulace stavby'!AN13</f>
        <v>Vyplň údaj</v>
      </c>
      <c r="K17" s="32"/>
      <c r="L17" s="42"/>
      <c r="S17" s="32"/>
      <c r="T17" s="32"/>
      <c r="U17" s="32"/>
      <c r="V17" s="32"/>
      <c r="W17" s="32"/>
      <c r="X17" s="32"/>
      <c r="Y17" s="32"/>
      <c r="Z17" s="32"/>
      <c r="AA17" s="32"/>
      <c r="AB17" s="32"/>
      <c r="AC17" s="32"/>
      <c r="AD17" s="32"/>
      <c r="AE17" s="32"/>
    </row>
    <row r="18" spans="1:31" s="2" customFormat="1" ht="18" customHeight="1">
      <c r="A18" s="32"/>
      <c r="B18" s="33"/>
      <c r="C18" s="32"/>
      <c r="D18" s="32"/>
      <c r="E18" s="257" t="str">
        <f>'Rekapitulace stavby'!E14</f>
        <v>Vyplň údaj</v>
      </c>
      <c r="F18" s="223"/>
      <c r="G18" s="223"/>
      <c r="H18" s="223"/>
      <c r="I18" s="27" t="s">
        <v>28</v>
      </c>
      <c r="J18" s="28" t="str">
        <f>'Rekapitulace stavby'!AN14</f>
        <v>Vyplň údaj</v>
      </c>
      <c r="K18" s="32"/>
      <c r="L18" s="42"/>
      <c r="S18" s="32"/>
      <c r="T18" s="32"/>
      <c r="U18" s="32"/>
      <c r="V18" s="32"/>
      <c r="W18" s="32"/>
      <c r="X18" s="32"/>
      <c r="Y18" s="32"/>
      <c r="Z18" s="32"/>
      <c r="AA18" s="32"/>
      <c r="AB18" s="32"/>
      <c r="AC18" s="32"/>
      <c r="AD18" s="32"/>
      <c r="AE18" s="32"/>
    </row>
    <row r="19" spans="1:31" s="2" customFormat="1" ht="6.9" customHeight="1">
      <c r="A19" s="32"/>
      <c r="B19" s="33"/>
      <c r="C19" s="32"/>
      <c r="D19" s="32"/>
      <c r="E19" s="32"/>
      <c r="F19" s="32"/>
      <c r="G19" s="32"/>
      <c r="H19" s="32"/>
      <c r="I19" s="32"/>
      <c r="J19" s="32"/>
      <c r="K19" s="32"/>
      <c r="L19" s="42"/>
      <c r="S19" s="32"/>
      <c r="T19" s="32"/>
      <c r="U19" s="32"/>
      <c r="V19" s="32"/>
      <c r="W19" s="32"/>
      <c r="X19" s="32"/>
      <c r="Y19" s="32"/>
      <c r="Z19" s="32"/>
      <c r="AA19" s="32"/>
      <c r="AB19" s="32"/>
      <c r="AC19" s="32"/>
      <c r="AD19" s="32"/>
      <c r="AE19" s="32"/>
    </row>
    <row r="20" spans="1:31" s="2" customFormat="1" ht="12" customHeight="1">
      <c r="A20" s="32"/>
      <c r="B20" s="33"/>
      <c r="C20" s="32"/>
      <c r="D20" s="27" t="s">
        <v>32</v>
      </c>
      <c r="E20" s="32"/>
      <c r="F20" s="32"/>
      <c r="G20" s="32"/>
      <c r="H20" s="32"/>
      <c r="I20" s="27" t="s">
        <v>25</v>
      </c>
      <c r="J20" s="25" t="str">
        <f>IF('Rekapitulace stavby'!AN16="","",'Rekapitulace stavby'!AN16)</f>
        <v/>
      </c>
      <c r="K20" s="32"/>
      <c r="L20" s="42"/>
      <c r="S20" s="32"/>
      <c r="T20" s="32"/>
      <c r="U20" s="32"/>
      <c r="V20" s="32"/>
      <c r="W20" s="32"/>
      <c r="X20" s="32"/>
      <c r="Y20" s="32"/>
      <c r="Z20" s="32"/>
      <c r="AA20" s="32"/>
      <c r="AB20" s="32"/>
      <c r="AC20" s="32"/>
      <c r="AD20" s="32"/>
      <c r="AE20" s="32"/>
    </row>
    <row r="21" spans="1:31" s="2" customFormat="1" ht="18" customHeight="1">
      <c r="A21" s="32"/>
      <c r="B21" s="33"/>
      <c r="C21" s="32"/>
      <c r="D21" s="32"/>
      <c r="E21" s="25" t="str">
        <f>IF('Rekapitulace stavby'!E17="","",'Rekapitulace stavby'!E17)</f>
        <v xml:space="preserve"> </v>
      </c>
      <c r="F21" s="32"/>
      <c r="G21" s="32"/>
      <c r="H21" s="32"/>
      <c r="I21" s="27" t="s">
        <v>28</v>
      </c>
      <c r="J21" s="25" t="str">
        <f>IF('Rekapitulace stavby'!AN17="","",'Rekapitulace stavby'!AN17)</f>
        <v/>
      </c>
      <c r="K21" s="32"/>
      <c r="L21" s="42"/>
      <c r="S21" s="32"/>
      <c r="T21" s="32"/>
      <c r="U21" s="32"/>
      <c r="V21" s="32"/>
      <c r="W21" s="32"/>
      <c r="X21" s="32"/>
      <c r="Y21" s="32"/>
      <c r="Z21" s="32"/>
      <c r="AA21" s="32"/>
      <c r="AB21" s="32"/>
      <c r="AC21" s="32"/>
      <c r="AD21" s="32"/>
      <c r="AE21" s="32"/>
    </row>
    <row r="22" spans="1:31" s="2" customFormat="1" ht="6.9" customHeight="1">
      <c r="A22" s="32"/>
      <c r="B22" s="33"/>
      <c r="C22" s="32"/>
      <c r="D22" s="32"/>
      <c r="E22" s="32"/>
      <c r="F22" s="32"/>
      <c r="G22" s="32"/>
      <c r="H22" s="32"/>
      <c r="I22" s="32"/>
      <c r="J22" s="32"/>
      <c r="K22" s="32"/>
      <c r="L22" s="42"/>
      <c r="S22" s="32"/>
      <c r="T22" s="32"/>
      <c r="U22" s="32"/>
      <c r="V22" s="32"/>
      <c r="W22" s="32"/>
      <c r="X22" s="32"/>
      <c r="Y22" s="32"/>
      <c r="Z22" s="32"/>
      <c r="AA22" s="32"/>
      <c r="AB22" s="32"/>
      <c r="AC22" s="32"/>
      <c r="AD22" s="32"/>
      <c r="AE22" s="32"/>
    </row>
    <row r="23" spans="1:31" s="2" customFormat="1" ht="12" customHeight="1">
      <c r="A23" s="32"/>
      <c r="B23" s="33"/>
      <c r="C23" s="32"/>
      <c r="D23" s="27" t="s">
        <v>35</v>
      </c>
      <c r="E23" s="32"/>
      <c r="F23" s="32"/>
      <c r="G23" s="32"/>
      <c r="H23" s="32"/>
      <c r="I23" s="27" t="s">
        <v>25</v>
      </c>
      <c r="J23" s="25" t="str">
        <f>IF('Rekapitulace stavby'!AN19="","",'Rekapitulace stavby'!AN19)</f>
        <v/>
      </c>
      <c r="K23" s="32"/>
      <c r="L23" s="42"/>
      <c r="S23" s="32"/>
      <c r="T23" s="32"/>
      <c r="U23" s="32"/>
      <c r="V23" s="32"/>
      <c r="W23" s="32"/>
      <c r="X23" s="32"/>
      <c r="Y23" s="32"/>
      <c r="Z23" s="32"/>
      <c r="AA23" s="32"/>
      <c r="AB23" s="32"/>
      <c r="AC23" s="32"/>
      <c r="AD23" s="32"/>
      <c r="AE23" s="32"/>
    </row>
    <row r="24" spans="1:31" s="2" customFormat="1" ht="18" customHeight="1">
      <c r="A24" s="32"/>
      <c r="B24" s="33"/>
      <c r="C24" s="32"/>
      <c r="D24" s="32"/>
      <c r="E24" s="25" t="str">
        <f>IF('Rekapitulace stavby'!E20="","",'Rekapitulace stavby'!E20)</f>
        <v xml:space="preserve"> </v>
      </c>
      <c r="F24" s="32"/>
      <c r="G24" s="32"/>
      <c r="H24" s="32"/>
      <c r="I24" s="27" t="s">
        <v>28</v>
      </c>
      <c r="J24" s="25" t="str">
        <f>IF('Rekapitulace stavby'!AN20="","",'Rekapitulace stavby'!AN20)</f>
        <v/>
      </c>
      <c r="K24" s="32"/>
      <c r="L24" s="42"/>
      <c r="S24" s="32"/>
      <c r="T24" s="32"/>
      <c r="U24" s="32"/>
      <c r="V24" s="32"/>
      <c r="W24" s="32"/>
      <c r="X24" s="32"/>
      <c r="Y24" s="32"/>
      <c r="Z24" s="32"/>
      <c r="AA24" s="32"/>
      <c r="AB24" s="32"/>
      <c r="AC24" s="32"/>
      <c r="AD24" s="32"/>
      <c r="AE24" s="32"/>
    </row>
    <row r="25" spans="1:31" s="2" customFormat="1" ht="6.9" customHeight="1">
      <c r="A25" s="32"/>
      <c r="B25" s="33"/>
      <c r="C25" s="32"/>
      <c r="D25" s="32"/>
      <c r="E25" s="32"/>
      <c r="F25" s="32"/>
      <c r="G25" s="32"/>
      <c r="H25" s="32"/>
      <c r="I25" s="32"/>
      <c r="J25" s="32"/>
      <c r="K25" s="32"/>
      <c r="L25" s="42"/>
      <c r="S25" s="32"/>
      <c r="T25" s="32"/>
      <c r="U25" s="32"/>
      <c r="V25" s="32"/>
      <c r="W25" s="32"/>
      <c r="X25" s="32"/>
      <c r="Y25" s="32"/>
      <c r="Z25" s="32"/>
      <c r="AA25" s="32"/>
      <c r="AB25" s="32"/>
      <c r="AC25" s="32"/>
      <c r="AD25" s="32"/>
      <c r="AE25" s="32"/>
    </row>
    <row r="26" spans="1:31" s="2" customFormat="1" ht="12" customHeight="1">
      <c r="A26" s="32"/>
      <c r="B26" s="33"/>
      <c r="C26" s="32"/>
      <c r="D26" s="27" t="s">
        <v>36</v>
      </c>
      <c r="E26" s="32"/>
      <c r="F26" s="32"/>
      <c r="G26" s="32"/>
      <c r="H26" s="32"/>
      <c r="I26" s="32"/>
      <c r="J26" s="32"/>
      <c r="K26" s="32"/>
      <c r="L26" s="42"/>
      <c r="S26" s="32"/>
      <c r="T26" s="32"/>
      <c r="U26" s="32"/>
      <c r="V26" s="32"/>
      <c r="W26" s="32"/>
      <c r="X26" s="32"/>
      <c r="Y26" s="32"/>
      <c r="Z26" s="32"/>
      <c r="AA26" s="32"/>
      <c r="AB26" s="32"/>
      <c r="AC26" s="32"/>
      <c r="AD26" s="32"/>
      <c r="AE26" s="32"/>
    </row>
    <row r="27" spans="1:31" s="8" customFormat="1" ht="16.5" customHeight="1">
      <c r="A27" s="99"/>
      <c r="B27" s="100"/>
      <c r="C27" s="99"/>
      <c r="D27" s="99"/>
      <c r="E27" s="227" t="s">
        <v>1</v>
      </c>
      <c r="F27" s="227"/>
      <c r="G27" s="227"/>
      <c r="H27" s="227"/>
      <c r="I27" s="99"/>
      <c r="J27" s="99"/>
      <c r="K27" s="99"/>
      <c r="L27" s="101"/>
      <c r="S27" s="99"/>
      <c r="T27" s="99"/>
      <c r="U27" s="99"/>
      <c r="V27" s="99"/>
      <c r="W27" s="99"/>
      <c r="X27" s="99"/>
      <c r="Y27" s="99"/>
      <c r="Z27" s="99"/>
      <c r="AA27" s="99"/>
      <c r="AB27" s="99"/>
      <c r="AC27" s="99"/>
      <c r="AD27" s="99"/>
      <c r="AE27" s="99"/>
    </row>
    <row r="28" spans="1:31" s="2" customFormat="1" ht="6.9" customHeight="1">
      <c r="A28" s="32"/>
      <c r="B28" s="33"/>
      <c r="C28" s="32"/>
      <c r="D28" s="32"/>
      <c r="E28" s="32"/>
      <c r="F28" s="32"/>
      <c r="G28" s="32"/>
      <c r="H28" s="32"/>
      <c r="I28" s="32"/>
      <c r="J28" s="32"/>
      <c r="K28" s="32"/>
      <c r="L28" s="42"/>
      <c r="S28" s="32"/>
      <c r="T28" s="32"/>
      <c r="U28" s="32"/>
      <c r="V28" s="32"/>
      <c r="W28" s="32"/>
      <c r="X28" s="32"/>
      <c r="Y28" s="32"/>
      <c r="Z28" s="32"/>
      <c r="AA28" s="32"/>
      <c r="AB28" s="32"/>
      <c r="AC28" s="32"/>
      <c r="AD28" s="32"/>
      <c r="AE28" s="32"/>
    </row>
    <row r="29" spans="1:31" s="2" customFormat="1" ht="6.9" customHeight="1">
      <c r="A29" s="32"/>
      <c r="B29" s="33"/>
      <c r="C29" s="32"/>
      <c r="D29" s="66"/>
      <c r="E29" s="66"/>
      <c r="F29" s="66"/>
      <c r="G29" s="66"/>
      <c r="H29" s="66"/>
      <c r="I29" s="66"/>
      <c r="J29" s="66"/>
      <c r="K29" s="66"/>
      <c r="L29" s="42"/>
      <c r="S29" s="32"/>
      <c r="T29" s="32"/>
      <c r="U29" s="32"/>
      <c r="V29" s="32"/>
      <c r="W29" s="32"/>
      <c r="X29" s="32"/>
      <c r="Y29" s="32"/>
      <c r="Z29" s="32"/>
      <c r="AA29" s="32"/>
      <c r="AB29" s="32"/>
      <c r="AC29" s="32"/>
      <c r="AD29" s="32"/>
      <c r="AE29" s="32"/>
    </row>
    <row r="30" spans="1:31" s="2" customFormat="1" ht="25.35" customHeight="1">
      <c r="A30" s="32"/>
      <c r="B30" s="33"/>
      <c r="C30" s="32"/>
      <c r="D30" s="102" t="s">
        <v>37</v>
      </c>
      <c r="E30" s="32"/>
      <c r="F30" s="32"/>
      <c r="G30" s="32"/>
      <c r="H30" s="32"/>
      <c r="I30" s="32"/>
      <c r="J30" s="71">
        <f>ROUND(J117, 2)</f>
        <v>0</v>
      </c>
      <c r="K30" s="32"/>
      <c r="L30" s="42"/>
      <c r="S30" s="32"/>
      <c r="T30" s="32"/>
      <c r="U30" s="32"/>
      <c r="V30" s="32"/>
      <c r="W30" s="32"/>
      <c r="X30" s="32"/>
      <c r="Y30" s="32"/>
      <c r="Z30" s="32"/>
      <c r="AA30" s="32"/>
      <c r="AB30" s="32"/>
      <c r="AC30" s="32"/>
      <c r="AD30" s="32"/>
      <c r="AE30" s="32"/>
    </row>
    <row r="31" spans="1:31" s="2" customFormat="1" ht="6.9"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14.4" customHeight="1">
      <c r="A32" s="32"/>
      <c r="B32" s="33"/>
      <c r="C32" s="32"/>
      <c r="D32" s="32"/>
      <c r="E32" s="32"/>
      <c r="F32" s="36" t="s">
        <v>39</v>
      </c>
      <c r="G32" s="32"/>
      <c r="H32" s="32"/>
      <c r="I32" s="36" t="s">
        <v>38</v>
      </c>
      <c r="J32" s="36" t="s">
        <v>40</v>
      </c>
      <c r="K32" s="32"/>
      <c r="L32" s="42"/>
      <c r="S32" s="32"/>
      <c r="T32" s="32"/>
      <c r="U32" s="32"/>
      <c r="V32" s="32"/>
      <c r="W32" s="32"/>
      <c r="X32" s="32"/>
      <c r="Y32" s="32"/>
      <c r="Z32" s="32"/>
      <c r="AA32" s="32"/>
      <c r="AB32" s="32"/>
      <c r="AC32" s="32"/>
      <c r="AD32" s="32"/>
      <c r="AE32" s="32"/>
    </row>
    <row r="33" spans="1:31" s="2" customFormat="1" ht="14.4" customHeight="1">
      <c r="A33" s="32"/>
      <c r="B33" s="33"/>
      <c r="C33" s="32"/>
      <c r="D33" s="103" t="s">
        <v>41</v>
      </c>
      <c r="E33" s="27" t="s">
        <v>42</v>
      </c>
      <c r="F33" s="104">
        <f>ROUND((SUM(BE117:BE168)),  2)</f>
        <v>0</v>
      </c>
      <c r="G33" s="32"/>
      <c r="H33" s="32"/>
      <c r="I33" s="105">
        <v>0.21</v>
      </c>
      <c r="J33" s="104">
        <f>ROUND(((SUM(BE117:BE168))*I33),  2)</f>
        <v>0</v>
      </c>
      <c r="K33" s="32"/>
      <c r="L33" s="42"/>
      <c r="S33" s="32"/>
      <c r="T33" s="32"/>
      <c r="U33" s="32"/>
      <c r="V33" s="32"/>
      <c r="W33" s="32"/>
      <c r="X33" s="32"/>
      <c r="Y33" s="32"/>
      <c r="Z33" s="32"/>
      <c r="AA33" s="32"/>
      <c r="AB33" s="32"/>
      <c r="AC33" s="32"/>
      <c r="AD33" s="32"/>
      <c r="AE33" s="32"/>
    </row>
    <row r="34" spans="1:31" s="2" customFormat="1" ht="14.4" customHeight="1">
      <c r="A34" s="32"/>
      <c r="B34" s="33"/>
      <c r="C34" s="32"/>
      <c r="D34" s="32"/>
      <c r="E34" s="27" t="s">
        <v>43</v>
      </c>
      <c r="F34" s="104">
        <f>ROUND((SUM(BF117:BF168)),  2)</f>
        <v>0</v>
      </c>
      <c r="G34" s="32"/>
      <c r="H34" s="32"/>
      <c r="I34" s="105">
        <v>0.12</v>
      </c>
      <c r="J34" s="104">
        <f>ROUND(((SUM(BF117:BF168))*I34),  2)</f>
        <v>0</v>
      </c>
      <c r="K34" s="32"/>
      <c r="L34" s="42"/>
      <c r="S34" s="32"/>
      <c r="T34" s="32"/>
      <c r="U34" s="32"/>
      <c r="V34" s="32"/>
      <c r="W34" s="32"/>
      <c r="X34" s="32"/>
      <c r="Y34" s="32"/>
      <c r="Z34" s="32"/>
      <c r="AA34" s="32"/>
      <c r="AB34" s="32"/>
      <c r="AC34" s="32"/>
      <c r="AD34" s="32"/>
      <c r="AE34" s="32"/>
    </row>
    <row r="35" spans="1:31" s="2" customFormat="1" ht="14.4" hidden="1" customHeight="1">
      <c r="A35" s="32"/>
      <c r="B35" s="33"/>
      <c r="C35" s="32"/>
      <c r="D35" s="32"/>
      <c r="E35" s="27" t="s">
        <v>44</v>
      </c>
      <c r="F35" s="104">
        <f>ROUND((SUM(BG117:BG168)),  2)</f>
        <v>0</v>
      </c>
      <c r="G35" s="32"/>
      <c r="H35" s="32"/>
      <c r="I35" s="105">
        <v>0.21</v>
      </c>
      <c r="J35" s="104">
        <f>0</f>
        <v>0</v>
      </c>
      <c r="K35" s="32"/>
      <c r="L35" s="42"/>
      <c r="S35" s="32"/>
      <c r="T35" s="32"/>
      <c r="U35" s="32"/>
      <c r="V35" s="32"/>
      <c r="W35" s="32"/>
      <c r="X35" s="32"/>
      <c r="Y35" s="32"/>
      <c r="Z35" s="32"/>
      <c r="AA35" s="32"/>
      <c r="AB35" s="32"/>
      <c r="AC35" s="32"/>
      <c r="AD35" s="32"/>
      <c r="AE35" s="32"/>
    </row>
    <row r="36" spans="1:31" s="2" customFormat="1" ht="14.4" hidden="1" customHeight="1">
      <c r="A36" s="32"/>
      <c r="B36" s="33"/>
      <c r="C36" s="32"/>
      <c r="D36" s="32"/>
      <c r="E36" s="27" t="s">
        <v>45</v>
      </c>
      <c r="F36" s="104">
        <f>ROUND((SUM(BH117:BH168)),  2)</f>
        <v>0</v>
      </c>
      <c r="G36" s="32"/>
      <c r="H36" s="32"/>
      <c r="I36" s="105">
        <v>0.12</v>
      </c>
      <c r="J36" s="104">
        <f>0</f>
        <v>0</v>
      </c>
      <c r="K36" s="32"/>
      <c r="L36" s="42"/>
      <c r="S36" s="32"/>
      <c r="T36" s="32"/>
      <c r="U36" s="32"/>
      <c r="V36" s="32"/>
      <c r="W36" s="32"/>
      <c r="X36" s="32"/>
      <c r="Y36" s="32"/>
      <c r="Z36" s="32"/>
      <c r="AA36" s="32"/>
      <c r="AB36" s="32"/>
      <c r="AC36" s="32"/>
      <c r="AD36" s="32"/>
      <c r="AE36" s="32"/>
    </row>
    <row r="37" spans="1:31" s="2" customFormat="1" ht="14.4" hidden="1" customHeight="1">
      <c r="A37" s="32"/>
      <c r="B37" s="33"/>
      <c r="C37" s="32"/>
      <c r="D37" s="32"/>
      <c r="E37" s="27" t="s">
        <v>46</v>
      </c>
      <c r="F37" s="104">
        <f>ROUND((SUM(BI117:BI168)),  2)</f>
        <v>0</v>
      </c>
      <c r="G37" s="32"/>
      <c r="H37" s="32"/>
      <c r="I37" s="105">
        <v>0</v>
      </c>
      <c r="J37" s="104">
        <f>0</f>
        <v>0</v>
      </c>
      <c r="K37" s="32"/>
      <c r="L37" s="42"/>
      <c r="S37" s="32"/>
      <c r="T37" s="32"/>
      <c r="U37" s="32"/>
      <c r="V37" s="32"/>
      <c r="W37" s="32"/>
      <c r="X37" s="32"/>
      <c r="Y37" s="32"/>
      <c r="Z37" s="32"/>
      <c r="AA37" s="32"/>
      <c r="AB37" s="32"/>
      <c r="AC37" s="32"/>
      <c r="AD37" s="32"/>
      <c r="AE37" s="32"/>
    </row>
    <row r="38" spans="1:31" s="2" customFormat="1" ht="6.9" customHeight="1">
      <c r="A38" s="32"/>
      <c r="B38" s="33"/>
      <c r="C38" s="32"/>
      <c r="D38" s="32"/>
      <c r="E38" s="32"/>
      <c r="F38" s="32"/>
      <c r="G38" s="32"/>
      <c r="H38" s="32"/>
      <c r="I38" s="32"/>
      <c r="J38" s="32"/>
      <c r="K38" s="32"/>
      <c r="L38" s="42"/>
      <c r="S38" s="32"/>
      <c r="T38" s="32"/>
      <c r="U38" s="32"/>
      <c r="V38" s="32"/>
      <c r="W38" s="32"/>
      <c r="X38" s="32"/>
      <c r="Y38" s="32"/>
      <c r="Z38" s="32"/>
      <c r="AA38" s="32"/>
      <c r="AB38" s="32"/>
      <c r="AC38" s="32"/>
      <c r="AD38" s="32"/>
      <c r="AE38" s="32"/>
    </row>
    <row r="39" spans="1:31" s="2" customFormat="1" ht="25.35" customHeight="1">
      <c r="A39" s="32"/>
      <c r="B39" s="33"/>
      <c r="C39" s="106"/>
      <c r="D39" s="107" t="s">
        <v>47</v>
      </c>
      <c r="E39" s="60"/>
      <c r="F39" s="60"/>
      <c r="G39" s="108" t="s">
        <v>48</v>
      </c>
      <c r="H39" s="109" t="s">
        <v>49</v>
      </c>
      <c r="I39" s="60"/>
      <c r="J39" s="110">
        <f>SUM(J30:J37)</f>
        <v>0</v>
      </c>
      <c r="K39" s="111"/>
      <c r="L39" s="42"/>
      <c r="S39" s="32"/>
      <c r="T39" s="32"/>
      <c r="U39" s="32"/>
      <c r="V39" s="32"/>
      <c r="W39" s="32"/>
      <c r="X39" s="32"/>
      <c r="Y39" s="32"/>
      <c r="Z39" s="32"/>
      <c r="AA39" s="32"/>
      <c r="AB39" s="32"/>
      <c r="AC39" s="32"/>
      <c r="AD39" s="32"/>
      <c r="AE39" s="32"/>
    </row>
    <row r="40" spans="1:31" s="2" customFormat="1" ht="14.4"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42"/>
      <c r="D50" s="43" t="s">
        <v>50</v>
      </c>
      <c r="E50" s="44"/>
      <c r="F50" s="44"/>
      <c r="G50" s="43" t="s">
        <v>51</v>
      </c>
      <c r="H50" s="44"/>
      <c r="I50" s="44"/>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32"/>
      <c r="B61" s="33"/>
      <c r="C61" s="32"/>
      <c r="D61" s="45" t="s">
        <v>52</v>
      </c>
      <c r="E61" s="35"/>
      <c r="F61" s="112" t="s">
        <v>53</v>
      </c>
      <c r="G61" s="45" t="s">
        <v>52</v>
      </c>
      <c r="H61" s="35"/>
      <c r="I61" s="35"/>
      <c r="J61" s="113" t="s">
        <v>53</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3.2">
      <c r="A65" s="32"/>
      <c r="B65" s="33"/>
      <c r="C65" s="32"/>
      <c r="D65" s="43" t="s">
        <v>54</v>
      </c>
      <c r="E65" s="46"/>
      <c r="F65" s="46"/>
      <c r="G65" s="43" t="s">
        <v>55</v>
      </c>
      <c r="H65" s="46"/>
      <c r="I65" s="46"/>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32"/>
      <c r="B76" s="33"/>
      <c r="C76" s="32"/>
      <c r="D76" s="45" t="s">
        <v>52</v>
      </c>
      <c r="E76" s="35"/>
      <c r="F76" s="112" t="s">
        <v>53</v>
      </c>
      <c r="G76" s="45" t="s">
        <v>52</v>
      </c>
      <c r="H76" s="35"/>
      <c r="I76" s="35"/>
      <c r="J76" s="113" t="s">
        <v>53</v>
      </c>
      <c r="K76" s="35"/>
      <c r="L76" s="42"/>
      <c r="S76" s="32"/>
      <c r="T76" s="32"/>
      <c r="U76" s="32"/>
      <c r="V76" s="32"/>
      <c r="W76" s="32"/>
      <c r="X76" s="32"/>
      <c r="Y76" s="32"/>
      <c r="Z76" s="32"/>
      <c r="AA76" s="32"/>
      <c r="AB76" s="32"/>
      <c r="AC76" s="32"/>
      <c r="AD76" s="32"/>
      <c r="AE76" s="32"/>
    </row>
    <row r="77" spans="1:31" s="2" customFormat="1" ht="14.4"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47" s="2" customFormat="1" ht="6.9"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47" s="2" customFormat="1" ht="24.9" customHeight="1">
      <c r="A82" s="32"/>
      <c r="B82" s="33"/>
      <c r="C82" s="21" t="s">
        <v>108</v>
      </c>
      <c r="D82" s="32"/>
      <c r="E82" s="32"/>
      <c r="F82" s="32"/>
      <c r="G82" s="32"/>
      <c r="H82" s="32"/>
      <c r="I82" s="32"/>
      <c r="J82" s="32"/>
      <c r="K82" s="32"/>
      <c r="L82" s="42"/>
      <c r="S82" s="32"/>
      <c r="T82" s="32"/>
      <c r="U82" s="32"/>
      <c r="V82" s="32"/>
      <c r="W82" s="32"/>
      <c r="X82" s="32"/>
      <c r="Y82" s="32"/>
      <c r="Z82" s="32"/>
      <c r="AA82" s="32"/>
      <c r="AB82" s="32"/>
      <c r="AC82" s="32"/>
      <c r="AD82" s="32"/>
      <c r="AE82" s="32"/>
    </row>
    <row r="83" spans="1:47" s="2" customFormat="1" ht="6.9"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55" t="str">
        <f>E7</f>
        <v>Oprava výhybek ve výhybně Polanka nad Odrou</v>
      </c>
      <c r="F85" s="256"/>
      <c r="G85" s="256"/>
      <c r="H85" s="256"/>
      <c r="I85" s="32"/>
      <c r="J85" s="32"/>
      <c r="K85" s="32"/>
      <c r="L85" s="42"/>
      <c r="S85" s="32"/>
      <c r="T85" s="32"/>
      <c r="U85" s="32"/>
      <c r="V85" s="32"/>
      <c r="W85" s="32"/>
      <c r="X85" s="32"/>
      <c r="Y85" s="32"/>
      <c r="Z85" s="32"/>
      <c r="AA85" s="32"/>
      <c r="AB85" s="32"/>
      <c r="AC85" s="32"/>
      <c r="AD85" s="32"/>
      <c r="AE85" s="32"/>
    </row>
    <row r="86" spans="1:47" s="2" customFormat="1" ht="12" customHeight="1">
      <c r="A86" s="32"/>
      <c r="B86" s="33"/>
      <c r="C86" s="27" t="s">
        <v>106</v>
      </c>
      <c r="D86" s="32"/>
      <c r="E86" s="32"/>
      <c r="F86" s="32"/>
      <c r="G86" s="32"/>
      <c r="H86" s="32"/>
      <c r="I86" s="32"/>
      <c r="J86" s="32"/>
      <c r="K86" s="32"/>
      <c r="L86" s="42"/>
      <c r="S86" s="32"/>
      <c r="T86" s="32"/>
      <c r="U86" s="32"/>
      <c r="V86" s="32"/>
      <c r="W86" s="32"/>
      <c r="X86" s="32"/>
      <c r="Y86" s="32"/>
      <c r="Z86" s="32"/>
      <c r="AA86" s="32"/>
      <c r="AB86" s="32"/>
      <c r="AC86" s="32"/>
      <c r="AD86" s="32"/>
      <c r="AE86" s="32"/>
    </row>
    <row r="87" spans="1:47" s="2" customFormat="1" ht="16.5" customHeight="1">
      <c r="A87" s="32"/>
      <c r="B87" s="33"/>
      <c r="C87" s="32"/>
      <c r="D87" s="32"/>
      <c r="E87" s="245" t="str">
        <f>E9</f>
        <v>SO 03 - Oprava EOV výhybek č. 26, 28, 29 ve výhybně Polanka nad Odrou - SEE</v>
      </c>
      <c r="F87" s="254"/>
      <c r="G87" s="254"/>
      <c r="H87" s="254"/>
      <c r="I87" s="32"/>
      <c r="J87" s="32"/>
      <c r="K87" s="32"/>
      <c r="L87" s="42"/>
      <c r="S87" s="32"/>
      <c r="T87" s="32"/>
      <c r="U87" s="32"/>
      <c r="V87" s="32"/>
      <c r="W87" s="32"/>
      <c r="X87" s="32"/>
      <c r="Y87" s="32"/>
      <c r="Z87" s="32"/>
      <c r="AA87" s="32"/>
      <c r="AB87" s="32"/>
      <c r="AC87" s="32"/>
      <c r="AD87" s="32"/>
      <c r="AE87" s="32"/>
    </row>
    <row r="88" spans="1:47" s="2" customFormat="1" ht="6.9" customHeight="1">
      <c r="A88" s="32"/>
      <c r="B88" s="33"/>
      <c r="C88" s="32"/>
      <c r="D88" s="32"/>
      <c r="E88" s="32"/>
      <c r="F88" s="32"/>
      <c r="G88" s="32"/>
      <c r="H88" s="32"/>
      <c r="I88" s="32"/>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PS Svinov</v>
      </c>
      <c r="G89" s="32"/>
      <c r="H89" s="32"/>
      <c r="I89" s="27" t="s">
        <v>22</v>
      </c>
      <c r="J89" s="55" t="str">
        <f>IF(J12="","",J12)</f>
        <v>13. 2. 2024</v>
      </c>
      <c r="K89" s="32"/>
      <c r="L89" s="42"/>
      <c r="S89" s="32"/>
      <c r="T89" s="32"/>
      <c r="U89" s="32"/>
      <c r="V89" s="32"/>
      <c r="W89" s="32"/>
      <c r="X89" s="32"/>
      <c r="Y89" s="32"/>
      <c r="Z89" s="32"/>
      <c r="AA89" s="32"/>
      <c r="AB89" s="32"/>
      <c r="AC89" s="32"/>
      <c r="AD89" s="32"/>
      <c r="AE89" s="32"/>
    </row>
    <row r="90" spans="1:47" s="2" customFormat="1" ht="6.9"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47" s="2" customFormat="1" ht="15.15" customHeight="1">
      <c r="A91" s="32"/>
      <c r="B91" s="33"/>
      <c r="C91" s="27" t="s">
        <v>24</v>
      </c>
      <c r="D91" s="32"/>
      <c r="E91" s="32"/>
      <c r="F91" s="25" t="str">
        <f>E15</f>
        <v>Správa železnic, státní organizace, OŘ Ostrava</v>
      </c>
      <c r="G91" s="32"/>
      <c r="H91" s="32"/>
      <c r="I91" s="27" t="s">
        <v>32</v>
      </c>
      <c r="J91" s="30" t="str">
        <f>E21</f>
        <v xml:space="preserve"> </v>
      </c>
      <c r="K91" s="32"/>
      <c r="L91" s="42"/>
      <c r="S91" s="32"/>
      <c r="T91" s="32"/>
      <c r="U91" s="32"/>
      <c r="V91" s="32"/>
      <c r="W91" s="32"/>
      <c r="X91" s="32"/>
      <c r="Y91" s="32"/>
      <c r="Z91" s="32"/>
      <c r="AA91" s="32"/>
      <c r="AB91" s="32"/>
      <c r="AC91" s="32"/>
      <c r="AD91" s="32"/>
      <c r="AE91" s="32"/>
    </row>
    <row r="92" spans="1:47" s="2" customFormat="1" ht="15.15" customHeight="1">
      <c r="A92" s="32"/>
      <c r="B92" s="33"/>
      <c r="C92" s="27" t="s">
        <v>30</v>
      </c>
      <c r="D92" s="32"/>
      <c r="E92" s="32"/>
      <c r="F92" s="25" t="str">
        <f>IF(E18="","",E18)</f>
        <v>Vyplň údaj</v>
      </c>
      <c r="G92" s="32"/>
      <c r="H92" s="32"/>
      <c r="I92" s="27" t="s">
        <v>35</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32"/>
      <c r="J93" s="32"/>
      <c r="K93" s="32"/>
      <c r="L93" s="42"/>
      <c r="S93" s="32"/>
      <c r="T93" s="32"/>
      <c r="U93" s="32"/>
      <c r="V93" s="32"/>
      <c r="W93" s="32"/>
      <c r="X93" s="32"/>
      <c r="Y93" s="32"/>
      <c r="Z93" s="32"/>
      <c r="AA93" s="32"/>
      <c r="AB93" s="32"/>
      <c r="AC93" s="32"/>
      <c r="AD93" s="32"/>
      <c r="AE93" s="32"/>
    </row>
    <row r="94" spans="1:47" s="2" customFormat="1" ht="29.25" customHeight="1">
      <c r="A94" s="32"/>
      <c r="B94" s="33"/>
      <c r="C94" s="114" t="s">
        <v>109</v>
      </c>
      <c r="D94" s="106"/>
      <c r="E94" s="106"/>
      <c r="F94" s="106"/>
      <c r="G94" s="106"/>
      <c r="H94" s="106"/>
      <c r="I94" s="106"/>
      <c r="J94" s="115" t="s">
        <v>110</v>
      </c>
      <c r="K94" s="106"/>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47" s="2" customFormat="1" ht="22.8" customHeight="1">
      <c r="A96" s="32"/>
      <c r="B96" s="33"/>
      <c r="C96" s="116" t="s">
        <v>111</v>
      </c>
      <c r="D96" s="32"/>
      <c r="E96" s="32"/>
      <c r="F96" s="32"/>
      <c r="G96" s="32"/>
      <c r="H96" s="32"/>
      <c r="I96" s="32"/>
      <c r="J96" s="71">
        <f>J117</f>
        <v>0</v>
      </c>
      <c r="K96" s="32"/>
      <c r="L96" s="42"/>
      <c r="S96" s="32"/>
      <c r="T96" s="32"/>
      <c r="U96" s="32"/>
      <c r="V96" s="32"/>
      <c r="W96" s="32"/>
      <c r="X96" s="32"/>
      <c r="Y96" s="32"/>
      <c r="Z96" s="32"/>
      <c r="AA96" s="32"/>
      <c r="AB96" s="32"/>
      <c r="AC96" s="32"/>
      <c r="AD96" s="32"/>
      <c r="AE96" s="32"/>
      <c r="AU96" s="17" t="s">
        <v>112</v>
      </c>
    </row>
    <row r="97" spans="1:31" s="9" customFormat="1" ht="24.9" customHeight="1">
      <c r="B97" s="117"/>
      <c r="D97" s="118" t="s">
        <v>115</v>
      </c>
      <c r="E97" s="119"/>
      <c r="F97" s="119"/>
      <c r="G97" s="119"/>
      <c r="H97" s="119"/>
      <c r="I97" s="119"/>
      <c r="J97" s="120">
        <f>J118</f>
        <v>0</v>
      </c>
      <c r="L97" s="117"/>
    </row>
    <row r="98" spans="1:31" s="2" customFormat="1" ht="21.75" customHeight="1">
      <c r="A98" s="32"/>
      <c r="B98" s="33"/>
      <c r="C98" s="32"/>
      <c r="D98" s="32"/>
      <c r="E98" s="32"/>
      <c r="F98" s="32"/>
      <c r="G98" s="32"/>
      <c r="H98" s="32"/>
      <c r="I98" s="32"/>
      <c r="J98" s="32"/>
      <c r="K98" s="32"/>
      <c r="L98" s="42"/>
      <c r="S98" s="32"/>
      <c r="T98" s="32"/>
      <c r="U98" s="32"/>
      <c r="V98" s="32"/>
      <c r="W98" s="32"/>
      <c r="X98" s="32"/>
      <c r="Y98" s="32"/>
      <c r="Z98" s="32"/>
      <c r="AA98" s="32"/>
      <c r="AB98" s="32"/>
      <c r="AC98" s="32"/>
      <c r="AD98" s="32"/>
      <c r="AE98" s="32"/>
    </row>
    <row r="99" spans="1:31" s="2" customFormat="1" ht="6.9" customHeight="1">
      <c r="A99" s="32"/>
      <c r="B99" s="47"/>
      <c r="C99" s="48"/>
      <c r="D99" s="48"/>
      <c r="E99" s="48"/>
      <c r="F99" s="48"/>
      <c r="G99" s="48"/>
      <c r="H99" s="48"/>
      <c r="I99" s="48"/>
      <c r="J99" s="48"/>
      <c r="K99" s="48"/>
      <c r="L99" s="42"/>
      <c r="S99" s="32"/>
      <c r="T99" s="32"/>
      <c r="U99" s="32"/>
      <c r="V99" s="32"/>
      <c r="W99" s="32"/>
      <c r="X99" s="32"/>
      <c r="Y99" s="32"/>
      <c r="Z99" s="32"/>
      <c r="AA99" s="32"/>
      <c r="AB99" s="32"/>
      <c r="AC99" s="32"/>
      <c r="AD99" s="32"/>
      <c r="AE99" s="32"/>
    </row>
    <row r="103" spans="1:31" s="2" customFormat="1" ht="6.9" customHeight="1">
      <c r="A103" s="32"/>
      <c r="B103" s="49"/>
      <c r="C103" s="50"/>
      <c r="D103" s="50"/>
      <c r="E103" s="50"/>
      <c r="F103" s="50"/>
      <c r="G103" s="50"/>
      <c r="H103" s="50"/>
      <c r="I103" s="50"/>
      <c r="J103" s="50"/>
      <c r="K103" s="50"/>
      <c r="L103" s="42"/>
      <c r="S103" s="32"/>
      <c r="T103" s="32"/>
      <c r="U103" s="32"/>
      <c r="V103" s="32"/>
      <c r="W103" s="32"/>
      <c r="X103" s="32"/>
      <c r="Y103" s="32"/>
      <c r="Z103" s="32"/>
      <c r="AA103" s="32"/>
      <c r="AB103" s="32"/>
      <c r="AC103" s="32"/>
      <c r="AD103" s="32"/>
      <c r="AE103" s="32"/>
    </row>
    <row r="104" spans="1:31" s="2" customFormat="1" ht="24.9" customHeight="1">
      <c r="A104" s="32"/>
      <c r="B104" s="33"/>
      <c r="C104" s="21" t="s">
        <v>116</v>
      </c>
      <c r="D104" s="32"/>
      <c r="E104" s="32"/>
      <c r="F104" s="32"/>
      <c r="G104" s="32"/>
      <c r="H104" s="32"/>
      <c r="I104" s="32"/>
      <c r="J104" s="32"/>
      <c r="K104" s="32"/>
      <c r="L104" s="42"/>
      <c r="S104" s="32"/>
      <c r="T104" s="32"/>
      <c r="U104" s="32"/>
      <c r="V104" s="32"/>
      <c r="W104" s="32"/>
      <c r="X104" s="32"/>
      <c r="Y104" s="32"/>
      <c r="Z104" s="32"/>
      <c r="AA104" s="32"/>
      <c r="AB104" s="32"/>
      <c r="AC104" s="32"/>
      <c r="AD104" s="32"/>
      <c r="AE104" s="32"/>
    </row>
    <row r="105" spans="1:31" s="2" customFormat="1" ht="6.9" customHeight="1">
      <c r="A105" s="32"/>
      <c r="B105" s="33"/>
      <c r="C105" s="32"/>
      <c r="D105" s="32"/>
      <c r="E105" s="32"/>
      <c r="F105" s="32"/>
      <c r="G105" s="32"/>
      <c r="H105" s="32"/>
      <c r="I105" s="32"/>
      <c r="J105" s="32"/>
      <c r="K105" s="32"/>
      <c r="L105" s="42"/>
      <c r="S105" s="32"/>
      <c r="T105" s="32"/>
      <c r="U105" s="32"/>
      <c r="V105" s="32"/>
      <c r="W105" s="32"/>
      <c r="X105" s="32"/>
      <c r="Y105" s="32"/>
      <c r="Z105" s="32"/>
      <c r="AA105" s="32"/>
      <c r="AB105" s="32"/>
      <c r="AC105" s="32"/>
      <c r="AD105" s="32"/>
      <c r="AE105" s="32"/>
    </row>
    <row r="106" spans="1:31" s="2" customFormat="1" ht="12" customHeight="1">
      <c r="A106" s="32"/>
      <c r="B106" s="33"/>
      <c r="C106" s="27" t="s">
        <v>16</v>
      </c>
      <c r="D106" s="32"/>
      <c r="E106" s="32"/>
      <c r="F106" s="32"/>
      <c r="G106" s="32"/>
      <c r="H106" s="32"/>
      <c r="I106" s="32"/>
      <c r="J106" s="32"/>
      <c r="K106" s="32"/>
      <c r="L106" s="42"/>
      <c r="S106" s="32"/>
      <c r="T106" s="32"/>
      <c r="U106" s="32"/>
      <c r="V106" s="32"/>
      <c r="W106" s="32"/>
      <c r="X106" s="32"/>
      <c r="Y106" s="32"/>
      <c r="Z106" s="32"/>
      <c r="AA106" s="32"/>
      <c r="AB106" s="32"/>
      <c r="AC106" s="32"/>
      <c r="AD106" s="32"/>
      <c r="AE106" s="32"/>
    </row>
    <row r="107" spans="1:31" s="2" customFormat="1" ht="16.5" customHeight="1">
      <c r="A107" s="32"/>
      <c r="B107" s="33"/>
      <c r="C107" s="32"/>
      <c r="D107" s="32"/>
      <c r="E107" s="255" t="str">
        <f>E7</f>
        <v>Oprava výhybek ve výhybně Polanka nad Odrou</v>
      </c>
      <c r="F107" s="256"/>
      <c r="G107" s="256"/>
      <c r="H107" s="256"/>
      <c r="I107" s="32"/>
      <c r="J107" s="32"/>
      <c r="K107" s="32"/>
      <c r="L107" s="42"/>
      <c r="S107" s="32"/>
      <c r="T107" s="32"/>
      <c r="U107" s="32"/>
      <c r="V107" s="32"/>
      <c r="W107" s="32"/>
      <c r="X107" s="32"/>
      <c r="Y107" s="32"/>
      <c r="Z107" s="32"/>
      <c r="AA107" s="32"/>
      <c r="AB107" s="32"/>
      <c r="AC107" s="32"/>
      <c r="AD107" s="32"/>
      <c r="AE107" s="32"/>
    </row>
    <row r="108" spans="1:31" s="2" customFormat="1" ht="12" customHeight="1">
      <c r="A108" s="32"/>
      <c r="B108" s="33"/>
      <c r="C108" s="27" t="s">
        <v>106</v>
      </c>
      <c r="D108" s="32"/>
      <c r="E108" s="32"/>
      <c r="F108" s="32"/>
      <c r="G108" s="32"/>
      <c r="H108" s="32"/>
      <c r="I108" s="32"/>
      <c r="J108" s="32"/>
      <c r="K108" s="32"/>
      <c r="L108" s="42"/>
      <c r="S108" s="32"/>
      <c r="T108" s="32"/>
      <c r="U108" s="32"/>
      <c r="V108" s="32"/>
      <c r="W108" s="32"/>
      <c r="X108" s="32"/>
      <c r="Y108" s="32"/>
      <c r="Z108" s="32"/>
      <c r="AA108" s="32"/>
      <c r="AB108" s="32"/>
      <c r="AC108" s="32"/>
      <c r="AD108" s="32"/>
      <c r="AE108" s="32"/>
    </row>
    <row r="109" spans="1:31" s="2" customFormat="1" ht="16.5" customHeight="1">
      <c r="A109" s="32"/>
      <c r="B109" s="33"/>
      <c r="C109" s="32"/>
      <c r="D109" s="32"/>
      <c r="E109" s="245" t="str">
        <f>E9</f>
        <v>SO 03 - Oprava EOV výhybek č. 26, 28, 29 ve výhybně Polanka nad Odrou - SEE</v>
      </c>
      <c r="F109" s="254"/>
      <c r="G109" s="254"/>
      <c r="H109" s="254"/>
      <c r="I109" s="32"/>
      <c r="J109" s="32"/>
      <c r="K109" s="32"/>
      <c r="L109" s="42"/>
      <c r="S109" s="32"/>
      <c r="T109" s="32"/>
      <c r="U109" s="32"/>
      <c r="V109" s="32"/>
      <c r="W109" s="32"/>
      <c r="X109" s="32"/>
      <c r="Y109" s="32"/>
      <c r="Z109" s="32"/>
      <c r="AA109" s="32"/>
      <c r="AB109" s="32"/>
      <c r="AC109" s="32"/>
      <c r="AD109" s="32"/>
      <c r="AE109" s="32"/>
    </row>
    <row r="110" spans="1:31" s="2" customFormat="1" ht="6.9" customHeight="1">
      <c r="A110" s="32"/>
      <c r="B110" s="33"/>
      <c r="C110" s="32"/>
      <c r="D110" s="32"/>
      <c r="E110" s="32"/>
      <c r="F110" s="32"/>
      <c r="G110" s="32"/>
      <c r="H110" s="32"/>
      <c r="I110" s="32"/>
      <c r="J110" s="32"/>
      <c r="K110" s="32"/>
      <c r="L110" s="42"/>
      <c r="S110" s="32"/>
      <c r="T110" s="32"/>
      <c r="U110" s="32"/>
      <c r="V110" s="32"/>
      <c r="W110" s="32"/>
      <c r="X110" s="32"/>
      <c r="Y110" s="32"/>
      <c r="Z110" s="32"/>
      <c r="AA110" s="32"/>
      <c r="AB110" s="32"/>
      <c r="AC110" s="32"/>
      <c r="AD110" s="32"/>
      <c r="AE110" s="32"/>
    </row>
    <row r="111" spans="1:31" s="2" customFormat="1" ht="12" customHeight="1">
      <c r="A111" s="32"/>
      <c r="B111" s="33"/>
      <c r="C111" s="27" t="s">
        <v>20</v>
      </c>
      <c r="D111" s="32"/>
      <c r="E111" s="32"/>
      <c r="F111" s="25" t="str">
        <f>F12</f>
        <v>PS Svinov</v>
      </c>
      <c r="G111" s="32"/>
      <c r="H111" s="32"/>
      <c r="I111" s="27" t="s">
        <v>22</v>
      </c>
      <c r="J111" s="55" t="str">
        <f>IF(J12="","",J12)</f>
        <v>13. 2. 2024</v>
      </c>
      <c r="K111" s="32"/>
      <c r="L111" s="42"/>
      <c r="S111" s="32"/>
      <c r="T111" s="32"/>
      <c r="U111" s="32"/>
      <c r="V111" s="32"/>
      <c r="W111" s="32"/>
      <c r="X111" s="32"/>
      <c r="Y111" s="32"/>
      <c r="Z111" s="32"/>
      <c r="AA111" s="32"/>
      <c r="AB111" s="32"/>
      <c r="AC111" s="32"/>
      <c r="AD111" s="32"/>
      <c r="AE111" s="32"/>
    </row>
    <row r="112" spans="1:31" s="2" customFormat="1" ht="6.9" customHeight="1">
      <c r="A112" s="32"/>
      <c r="B112" s="33"/>
      <c r="C112" s="32"/>
      <c r="D112" s="32"/>
      <c r="E112" s="32"/>
      <c r="F112" s="32"/>
      <c r="G112" s="32"/>
      <c r="H112" s="32"/>
      <c r="I112" s="32"/>
      <c r="J112" s="32"/>
      <c r="K112" s="32"/>
      <c r="L112" s="42"/>
      <c r="S112" s="32"/>
      <c r="T112" s="32"/>
      <c r="U112" s="32"/>
      <c r="V112" s="32"/>
      <c r="W112" s="32"/>
      <c r="X112" s="32"/>
      <c r="Y112" s="32"/>
      <c r="Z112" s="32"/>
      <c r="AA112" s="32"/>
      <c r="AB112" s="32"/>
      <c r="AC112" s="32"/>
      <c r="AD112" s="32"/>
      <c r="AE112" s="32"/>
    </row>
    <row r="113" spans="1:65" s="2" customFormat="1" ht="15.15" customHeight="1">
      <c r="A113" s="32"/>
      <c r="B113" s="33"/>
      <c r="C113" s="27" t="s">
        <v>24</v>
      </c>
      <c r="D113" s="32"/>
      <c r="E113" s="32"/>
      <c r="F113" s="25" t="str">
        <f>E15</f>
        <v>Správa železnic, státní organizace, OŘ Ostrava</v>
      </c>
      <c r="G113" s="32"/>
      <c r="H113" s="32"/>
      <c r="I113" s="27" t="s">
        <v>32</v>
      </c>
      <c r="J113" s="30" t="str">
        <f>E21</f>
        <v xml:space="preserve"> </v>
      </c>
      <c r="K113" s="32"/>
      <c r="L113" s="42"/>
      <c r="S113" s="32"/>
      <c r="T113" s="32"/>
      <c r="U113" s="32"/>
      <c r="V113" s="32"/>
      <c r="W113" s="32"/>
      <c r="X113" s="32"/>
      <c r="Y113" s="32"/>
      <c r="Z113" s="32"/>
      <c r="AA113" s="32"/>
      <c r="AB113" s="32"/>
      <c r="AC113" s="32"/>
      <c r="AD113" s="32"/>
      <c r="AE113" s="32"/>
    </row>
    <row r="114" spans="1:65" s="2" customFormat="1" ht="15.15" customHeight="1">
      <c r="A114" s="32"/>
      <c r="B114" s="33"/>
      <c r="C114" s="27" t="s">
        <v>30</v>
      </c>
      <c r="D114" s="32"/>
      <c r="E114" s="32"/>
      <c r="F114" s="25" t="str">
        <f>IF(E18="","",E18)</f>
        <v>Vyplň údaj</v>
      </c>
      <c r="G114" s="32"/>
      <c r="H114" s="32"/>
      <c r="I114" s="27" t="s">
        <v>35</v>
      </c>
      <c r="J114" s="30" t="str">
        <f>E24</f>
        <v xml:space="preserve"> </v>
      </c>
      <c r="K114" s="32"/>
      <c r="L114" s="42"/>
      <c r="S114" s="32"/>
      <c r="T114" s="32"/>
      <c r="U114" s="32"/>
      <c r="V114" s="32"/>
      <c r="W114" s="32"/>
      <c r="X114" s="32"/>
      <c r="Y114" s="32"/>
      <c r="Z114" s="32"/>
      <c r="AA114" s="32"/>
      <c r="AB114" s="32"/>
      <c r="AC114" s="32"/>
      <c r="AD114" s="32"/>
      <c r="AE114" s="32"/>
    </row>
    <row r="115" spans="1:65" s="2" customFormat="1" ht="10.35" customHeight="1">
      <c r="A115" s="32"/>
      <c r="B115" s="33"/>
      <c r="C115" s="32"/>
      <c r="D115" s="32"/>
      <c r="E115" s="32"/>
      <c r="F115" s="32"/>
      <c r="G115" s="32"/>
      <c r="H115" s="32"/>
      <c r="I115" s="32"/>
      <c r="J115" s="32"/>
      <c r="K115" s="32"/>
      <c r="L115" s="42"/>
      <c r="S115" s="32"/>
      <c r="T115" s="32"/>
      <c r="U115" s="32"/>
      <c r="V115" s="32"/>
      <c r="W115" s="32"/>
      <c r="X115" s="32"/>
      <c r="Y115" s="32"/>
      <c r="Z115" s="32"/>
      <c r="AA115" s="32"/>
      <c r="AB115" s="32"/>
      <c r="AC115" s="32"/>
      <c r="AD115" s="32"/>
      <c r="AE115" s="32"/>
    </row>
    <row r="116" spans="1:65" s="11" customFormat="1" ht="29.25" customHeight="1">
      <c r="A116" s="125"/>
      <c r="B116" s="126"/>
      <c r="C116" s="127" t="s">
        <v>117</v>
      </c>
      <c r="D116" s="128" t="s">
        <v>62</v>
      </c>
      <c r="E116" s="128" t="s">
        <v>58</v>
      </c>
      <c r="F116" s="128" t="s">
        <v>59</v>
      </c>
      <c r="G116" s="128" t="s">
        <v>118</v>
      </c>
      <c r="H116" s="128" t="s">
        <v>119</v>
      </c>
      <c r="I116" s="128" t="s">
        <v>120</v>
      </c>
      <c r="J116" s="128" t="s">
        <v>110</v>
      </c>
      <c r="K116" s="129" t="s">
        <v>121</v>
      </c>
      <c r="L116" s="130"/>
      <c r="M116" s="62" t="s">
        <v>1</v>
      </c>
      <c r="N116" s="63" t="s">
        <v>41</v>
      </c>
      <c r="O116" s="63" t="s">
        <v>122</v>
      </c>
      <c r="P116" s="63" t="s">
        <v>123</v>
      </c>
      <c r="Q116" s="63" t="s">
        <v>124</v>
      </c>
      <c r="R116" s="63" t="s">
        <v>125</v>
      </c>
      <c r="S116" s="63" t="s">
        <v>126</v>
      </c>
      <c r="T116" s="64" t="s">
        <v>127</v>
      </c>
      <c r="U116" s="125"/>
      <c r="V116" s="125"/>
      <c r="W116" s="125"/>
      <c r="X116" s="125"/>
      <c r="Y116" s="125"/>
      <c r="Z116" s="125"/>
      <c r="AA116" s="125"/>
      <c r="AB116" s="125"/>
      <c r="AC116" s="125"/>
      <c r="AD116" s="125"/>
      <c r="AE116" s="125"/>
    </row>
    <row r="117" spans="1:65" s="2" customFormat="1" ht="22.8" customHeight="1">
      <c r="A117" s="32"/>
      <c r="B117" s="33"/>
      <c r="C117" s="69" t="s">
        <v>128</v>
      </c>
      <c r="D117" s="32"/>
      <c r="E117" s="32"/>
      <c r="F117" s="32"/>
      <c r="G117" s="32"/>
      <c r="H117" s="32"/>
      <c r="I117" s="32"/>
      <c r="J117" s="131">
        <f>BK117</f>
        <v>0</v>
      </c>
      <c r="K117" s="32"/>
      <c r="L117" s="33"/>
      <c r="M117" s="65"/>
      <c r="N117" s="56"/>
      <c r="O117" s="66"/>
      <c r="P117" s="132">
        <f>P118</f>
        <v>0</v>
      </c>
      <c r="Q117" s="66"/>
      <c r="R117" s="132">
        <f>R118</f>
        <v>0</v>
      </c>
      <c r="S117" s="66"/>
      <c r="T117" s="133">
        <f>T118</f>
        <v>0</v>
      </c>
      <c r="U117" s="32"/>
      <c r="V117" s="32"/>
      <c r="W117" s="32"/>
      <c r="X117" s="32"/>
      <c r="Y117" s="32"/>
      <c r="Z117" s="32"/>
      <c r="AA117" s="32"/>
      <c r="AB117" s="32"/>
      <c r="AC117" s="32"/>
      <c r="AD117" s="32"/>
      <c r="AE117" s="32"/>
      <c r="AT117" s="17" t="s">
        <v>76</v>
      </c>
      <c r="AU117" s="17" t="s">
        <v>112</v>
      </c>
      <c r="BK117" s="134">
        <f>BK118</f>
        <v>0</v>
      </c>
    </row>
    <row r="118" spans="1:65" s="12" customFormat="1" ht="25.95" customHeight="1">
      <c r="B118" s="135"/>
      <c r="D118" s="136" t="s">
        <v>76</v>
      </c>
      <c r="E118" s="137" t="s">
        <v>513</v>
      </c>
      <c r="F118" s="137" t="s">
        <v>514</v>
      </c>
      <c r="I118" s="138"/>
      <c r="J118" s="139">
        <f>BK118</f>
        <v>0</v>
      </c>
      <c r="L118" s="135"/>
      <c r="M118" s="140"/>
      <c r="N118" s="141"/>
      <c r="O118" s="141"/>
      <c r="P118" s="142">
        <f>SUM(P119:P168)</f>
        <v>0</v>
      </c>
      <c r="Q118" s="141"/>
      <c r="R118" s="142">
        <f>SUM(R119:R168)</f>
        <v>0</v>
      </c>
      <c r="S118" s="141"/>
      <c r="T118" s="143">
        <f>SUM(T119:T168)</f>
        <v>0</v>
      </c>
      <c r="AR118" s="136" t="s">
        <v>139</v>
      </c>
      <c r="AT118" s="144" t="s">
        <v>76</v>
      </c>
      <c r="AU118" s="144" t="s">
        <v>77</v>
      </c>
      <c r="AY118" s="136" t="s">
        <v>131</v>
      </c>
      <c r="BK118" s="145">
        <f>SUM(BK119:BK168)</f>
        <v>0</v>
      </c>
    </row>
    <row r="119" spans="1:65" s="2" customFormat="1" ht="24.15" customHeight="1">
      <c r="A119" s="32"/>
      <c r="B119" s="148"/>
      <c r="C119" s="149" t="s">
        <v>85</v>
      </c>
      <c r="D119" s="149" t="s">
        <v>134</v>
      </c>
      <c r="E119" s="150" t="s">
        <v>877</v>
      </c>
      <c r="F119" s="151" t="s">
        <v>878</v>
      </c>
      <c r="G119" s="152" t="s">
        <v>228</v>
      </c>
      <c r="H119" s="153">
        <v>300</v>
      </c>
      <c r="I119" s="154"/>
      <c r="J119" s="155">
        <f>ROUND(I119*H119,2)</f>
        <v>0</v>
      </c>
      <c r="K119" s="151" t="s">
        <v>138</v>
      </c>
      <c r="L119" s="33"/>
      <c r="M119" s="156" t="s">
        <v>1</v>
      </c>
      <c r="N119" s="157" t="s">
        <v>42</v>
      </c>
      <c r="O119" s="58"/>
      <c r="P119" s="158">
        <f>O119*H119</f>
        <v>0</v>
      </c>
      <c r="Q119" s="158">
        <v>0</v>
      </c>
      <c r="R119" s="158">
        <f>Q119*H119</f>
        <v>0</v>
      </c>
      <c r="S119" s="158">
        <v>0</v>
      </c>
      <c r="T119" s="159">
        <f>S119*H119</f>
        <v>0</v>
      </c>
      <c r="U119" s="32"/>
      <c r="V119" s="32"/>
      <c r="W119" s="32"/>
      <c r="X119" s="32"/>
      <c r="Y119" s="32"/>
      <c r="Z119" s="32"/>
      <c r="AA119" s="32"/>
      <c r="AB119" s="32"/>
      <c r="AC119" s="32"/>
      <c r="AD119" s="32"/>
      <c r="AE119" s="32"/>
      <c r="AR119" s="160" t="s">
        <v>139</v>
      </c>
      <c r="AT119" s="160" t="s">
        <v>134</v>
      </c>
      <c r="AU119" s="160" t="s">
        <v>85</v>
      </c>
      <c r="AY119" s="17" t="s">
        <v>131</v>
      </c>
      <c r="BE119" s="161">
        <f>IF(N119="základní",J119,0)</f>
        <v>0</v>
      </c>
      <c r="BF119" s="161">
        <f>IF(N119="snížená",J119,0)</f>
        <v>0</v>
      </c>
      <c r="BG119" s="161">
        <f>IF(N119="zákl. přenesená",J119,0)</f>
        <v>0</v>
      </c>
      <c r="BH119" s="161">
        <f>IF(N119="sníž. přenesená",J119,0)</f>
        <v>0</v>
      </c>
      <c r="BI119" s="161">
        <f>IF(N119="nulová",J119,0)</f>
        <v>0</v>
      </c>
      <c r="BJ119" s="17" t="s">
        <v>85</v>
      </c>
      <c r="BK119" s="161">
        <f>ROUND(I119*H119,2)</f>
        <v>0</v>
      </c>
      <c r="BL119" s="17" t="s">
        <v>139</v>
      </c>
      <c r="BM119" s="160" t="s">
        <v>879</v>
      </c>
    </row>
    <row r="120" spans="1:65" s="2" customFormat="1" ht="19.2">
      <c r="A120" s="32"/>
      <c r="B120" s="33"/>
      <c r="C120" s="32"/>
      <c r="D120" s="162" t="s">
        <v>141</v>
      </c>
      <c r="E120" s="32"/>
      <c r="F120" s="163" t="s">
        <v>880</v>
      </c>
      <c r="G120" s="32"/>
      <c r="H120" s="32"/>
      <c r="I120" s="164"/>
      <c r="J120" s="32"/>
      <c r="K120" s="32"/>
      <c r="L120" s="33"/>
      <c r="M120" s="165"/>
      <c r="N120" s="166"/>
      <c r="O120" s="58"/>
      <c r="P120" s="58"/>
      <c r="Q120" s="58"/>
      <c r="R120" s="58"/>
      <c r="S120" s="58"/>
      <c r="T120" s="59"/>
      <c r="U120" s="32"/>
      <c r="V120" s="32"/>
      <c r="W120" s="32"/>
      <c r="X120" s="32"/>
      <c r="Y120" s="32"/>
      <c r="Z120" s="32"/>
      <c r="AA120" s="32"/>
      <c r="AB120" s="32"/>
      <c r="AC120" s="32"/>
      <c r="AD120" s="32"/>
      <c r="AE120" s="32"/>
      <c r="AT120" s="17" t="s">
        <v>141</v>
      </c>
      <c r="AU120" s="17" t="s">
        <v>85</v>
      </c>
    </row>
    <row r="121" spans="1:65" s="2" customFormat="1" ht="16.5" customHeight="1">
      <c r="A121" s="32"/>
      <c r="B121" s="148"/>
      <c r="C121" s="184" t="s">
        <v>87</v>
      </c>
      <c r="D121" s="184" t="s">
        <v>427</v>
      </c>
      <c r="E121" s="185" t="s">
        <v>881</v>
      </c>
      <c r="F121" s="186" t="s">
        <v>882</v>
      </c>
      <c r="G121" s="187" t="s">
        <v>228</v>
      </c>
      <c r="H121" s="188">
        <v>300</v>
      </c>
      <c r="I121" s="189"/>
      <c r="J121" s="190">
        <f>ROUND(I121*H121,2)</f>
        <v>0</v>
      </c>
      <c r="K121" s="186" t="s">
        <v>138</v>
      </c>
      <c r="L121" s="191"/>
      <c r="M121" s="192" t="s">
        <v>1</v>
      </c>
      <c r="N121" s="193" t="s">
        <v>42</v>
      </c>
      <c r="O121" s="58"/>
      <c r="P121" s="158">
        <f>O121*H121</f>
        <v>0</v>
      </c>
      <c r="Q121" s="158">
        <v>0</v>
      </c>
      <c r="R121" s="158">
        <f>Q121*H121</f>
        <v>0</v>
      </c>
      <c r="S121" s="158">
        <v>0</v>
      </c>
      <c r="T121" s="159">
        <f>S121*H121</f>
        <v>0</v>
      </c>
      <c r="U121" s="32"/>
      <c r="V121" s="32"/>
      <c r="W121" s="32"/>
      <c r="X121" s="32"/>
      <c r="Y121" s="32"/>
      <c r="Z121" s="32"/>
      <c r="AA121" s="32"/>
      <c r="AB121" s="32"/>
      <c r="AC121" s="32"/>
      <c r="AD121" s="32"/>
      <c r="AE121" s="32"/>
      <c r="AR121" s="160" t="s">
        <v>883</v>
      </c>
      <c r="AT121" s="160" t="s">
        <v>427</v>
      </c>
      <c r="AU121" s="160" t="s">
        <v>85</v>
      </c>
      <c r="AY121" s="17" t="s">
        <v>131</v>
      </c>
      <c r="BE121" s="161">
        <f>IF(N121="základní",J121,0)</f>
        <v>0</v>
      </c>
      <c r="BF121" s="161">
        <f>IF(N121="snížená",J121,0)</f>
        <v>0</v>
      </c>
      <c r="BG121" s="161">
        <f>IF(N121="zákl. přenesená",J121,0)</f>
        <v>0</v>
      </c>
      <c r="BH121" s="161">
        <f>IF(N121="sníž. přenesená",J121,0)</f>
        <v>0</v>
      </c>
      <c r="BI121" s="161">
        <f>IF(N121="nulová",J121,0)</f>
        <v>0</v>
      </c>
      <c r="BJ121" s="17" t="s">
        <v>85</v>
      </c>
      <c r="BK121" s="161">
        <f>ROUND(I121*H121,2)</f>
        <v>0</v>
      </c>
      <c r="BL121" s="17" t="s">
        <v>484</v>
      </c>
      <c r="BM121" s="160" t="s">
        <v>884</v>
      </c>
    </row>
    <row r="122" spans="1:65" s="2" customFormat="1">
      <c r="A122" s="32"/>
      <c r="B122" s="33"/>
      <c r="C122" s="32"/>
      <c r="D122" s="162" t="s">
        <v>141</v>
      </c>
      <c r="E122" s="32"/>
      <c r="F122" s="163" t="s">
        <v>882</v>
      </c>
      <c r="G122" s="32"/>
      <c r="H122" s="32"/>
      <c r="I122" s="164"/>
      <c r="J122" s="32"/>
      <c r="K122" s="32"/>
      <c r="L122" s="33"/>
      <c r="M122" s="165"/>
      <c r="N122" s="166"/>
      <c r="O122" s="58"/>
      <c r="P122" s="58"/>
      <c r="Q122" s="58"/>
      <c r="R122" s="58"/>
      <c r="S122" s="58"/>
      <c r="T122" s="59"/>
      <c r="U122" s="32"/>
      <c r="V122" s="32"/>
      <c r="W122" s="32"/>
      <c r="X122" s="32"/>
      <c r="Y122" s="32"/>
      <c r="Z122" s="32"/>
      <c r="AA122" s="32"/>
      <c r="AB122" s="32"/>
      <c r="AC122" s="32"/>
      <c r="AD122" s="32"/>
      <c r="AE122" s="32"/>
      <c r="AT122" s="17" t="s">
        <v>141</v>
      </c>
      <c r="AU122" s="17" t="s">
        <v>85</v>
      </c>
    </row>
    <row r="123" spans="1:65" s="2" customFormat="1" ht="16.5" customHeight="1">
      <c r="A123" s="32"/>
      <c r="B123" s="148"/>
      <c r="C123" s="149" t="s">
        <v>146</v>
      </c>
      <c r="D123" s="149" t="s">
        <v>134</v>
      </c>
      <c r="E123" s="150" t="s">
        <v>885</v>
      </c>
      <c r="F123" s="151" t="s">
        <v>886</v>
      </c>
      <c r="G123" s="152" t="s">
        <v>228</v>
      </c>
      <c r="H123" s="153">
        <v>300</v>
      </c>
      <c r="I123" s="154"/>
      <c r="J123" s="155">
        <f>ROUND(I123*H123,2)</f>
        <v>0</v>
      </c>
      <c r="K123" s="151" t="s">
        <v>138</v>
      </c>
      <c r="L123" s="33"/>
      <c r="M123" s="156" t="s">
        <v>1</v>
      </c>
      <c r="N123" s="157" t="s">
        <v>42</v>
      </c>
      <c r="O123" s="58"/>
      <c r="P123" s="158">
        <f>O123*H123</f>
        <v>0</v>
      </c>
      <c r="Q123" s="158">
        <v>0</v>
      </c>
      <c r="R123" s="158">
        <f>Q123*H123</f>
        <v>0</v>
      </c>
      <c r="S123" s="158">
        <v>0</v>
      </c>
      <c r="T123" s="159">
        <f>S123*H123</f>
        <v>0</v>
      </c>
      <c r="U123" s="32"/>
      <c r="V123" s="32"/>
      <c r="W123" s="32"/>
      <c r="X123" s="32"/>
      <c r="Y123" s="32"/>
      <c r="Z123" s="32"/>
      <c r="AA123" s="32"/>
      <c r="AB123" s="32"/>
      <c r="AC123" s="32"/>
      <c r="AD123" s="32"/>
      <c r="AE123" s="32"/>
      <c r="AR123" s="160" t="s">
        <v>139</v>
      </c>
      <c r="AT123" s="160" t="s">
        <v>134</v>
      </c>
      <c r="AU123" s="160" t="s">
        <v>85</v>
      </c>
      <c r="AY123" s="17" t="s">
        <v>131</v>
      </c>
      <c r="BE123" s="161">
        <f>IF(N123="základní",J123,0)</f>
        <v>0</v>
      </c>
      <c r="BF123" s="161">
        <f>IF(N123="snížená",J123,0)</f>
        <v>0</v>
      </c>
      <c r="BG123" s="161">
        <f>IF(N123="zákl. přenesená",J123,0)</f>
        <v>0</v>
      </c>
      <c r="BH123" s="161">
        <f>IF(N123="sníž. přenesená",J123,0)</f>
        <v>0</v>
      </c>
      <c r="BI123" s="161">
        <f>IF(N123="nulová",J123,0)</f>
        <v>0</v>
      </c>
      <c r="BJ123" s="17" t="s">
        <v>85</v>
      </c>
      <c r="BK123" s="161">
        <f>ROUND(I123*H123,2)</f>
        <v>0</v>
      </c>
      <c r="BL123" s="17" t="s">
        <v>139</v>
      </c>
      <c r="BM123" s="160" t="s">
        <v>887</v>
      </c>
    </row>
    <row r="124" spans="1:65" s="2" customFormat="1">
      <c r="A124" s="32"/>
      <c r="B124" s="33"/>
      <c r="C124" s="32"/>
      <c r="D124" s="162" t="s">
        <v>141</v>
      </c>
      <c r="E124" s="32"/>
      <c r="F124" s="163" t="s">
        <v>886</v>
      </c>
      <c r="G124" s="32"/>
      <c r="H124" s="32"/>
      <c r="I124" s="164"/>
      <c r="J124" s="32"/>
      <c r="K124" s="32"/>
      <c r="L124" s="33"/>
      <c r="M124" s="165"/>
      <c r="N124" s="166"/>
      <c r="O124" s="58"/>
      <c r="P124" s="58"/>
      <c r="Q124" s="58"/>
      <c r="R124" s="58"/>
      <c r="S124" s="58"/>
      <c r="T124" s="59"/>
      <c r="U124" s="32"/>
      <c r="V124" s="32"/>
      <c r="W124" s="32"/>
      <c r="X124" s="32"/>
      <c r="Y124" s="32"/>
      <c r="Z124" s="32"/>
      <c r="AA124" s="32"/>
      <c r="AB124" s="32"/>
      <c r="AC124" s="32"/>
      <c r="AD124" s="32"/>
      <c r="AE124" s="32"/>
      <c r="AT124" s="17" t="s">
        <v>141</v>
      </c>
      <c r="AU124" s="17" t="s">
        <v>85</v>
      </c>
    </row>
    <row r="125" spans="1:65" s="2" customFormat="1" ht="21.75" customHeight="1">
      <c r="A125" s="32"/>
      <c r="B125" s="148"/>
      <c r="C125" s="184" t="s">
        <v>139</v>
      </c>
      <c r="D125" s="184" t="s">
        <v>427</v>
      </c>
      <c r="E125" s="185" t="s">
        <v>888</v>
      </c>
      <c r="F125" s="186" t="s">
        <v>889</v>
      </c>
      <c r="G125" s="187" t="s">
        <v>228</v>
      </c>
      <c r="H125" s="188">
        <v>300</v>
      </c>
      <c r="I125" s="189"/>
      <c r="J125" s="190">
        <f>ROUND(I125*H125,2)</f>
        <v>0</v>
      </c>
      <c r="K125" s="186" t="s">
        <v>138</v>
      </c>
      <c r="L125" s="191"/>
      <c r="M125" s="192" t="s">
        <v>1</v>
      </c>
      <c r="N125" s="193" t="s">
        <v>42</v>
      </c>
      <c r="O125" s="58"/>
      <c r="P125" s="158">
        <f>O125*H125</f>
        <v>0</v>
      </c>
      <c r="Q125" s="158">
        <v>0</v>
      </c>
      <c r="R125" s="158">
        <f>Q125*H125</f>
        <v>0</v>
      </c>
      <c r="S125" s="158">
        <v>0</v>
      </c>
      <c r="T125" s="159">
        <f>S125*H125</f>
        <v>0</v>
      </c>
      <c r="U125" s="32"/>
      <c r="V125" s="32"/>
      <c r="W125" s="32"/>
      <c r="X125" s="32"/>
      <c r="Y125" s="32"/>
      <c r="Z125" s="32"/>
      <c r="AA125" s="32"/>
      <c r="AB125" s="32"/>
      <c r="AC125" s="32"/>
      <c r="AD125" s="32"/>
      <c r="AE125" s="32"/>
      <c r="AR125" s="160" t="s">
        <v>883</v>
      </c>
      <c r="AT125" s="160" t="s">
        <v>427</v>
      </c>
      <c r="AU125" s="160" t="s">
        <v>85</v>
      </c>
      <c r="AY125" s="17" t="s">
        <v>131</v>
      </c>
      <c r="BE125" s="161">
        <f>IF(N125="základní",J125,0)</f>
        <v>0</v>
      </c>
      <c r="BF125" s="161">
        <f>IF(N125="snížená",J125,0)</f>
        <v>0</v>
      </c>
      <c r="BG125" s="161">
        <f>IF(N125="zákl. přenesená",J125,0)</f>
        <v>0</v>
      </c>
      <c r="BH125" s="161">
        <f>IF(N125="sníž. přenesená",J125,0)</f>
        <v>0</v>
      </c>
      <c r="BI125" s="161">
        <f>IF(N125="nulová",J125,0)</f>
        <v>0</v>
      </c>
      <c r="BJ125" s="17" t="s">
        <v>85</v>
      </c>
      <c r="BK125" s="161">
        <f>ROUND(I125*H125,2)</f>
        <v>0</v>
      </c>
      <c r="BL125" s="17" t="s">
        <v>484</v>
      </c>
      <c r="BM125" s="160" t="s">
        <v>890</v>
      </c>
    </row>
    <row r="126" spans="1:65" s="2" customFormat="1">
      <c r="A126" s="32"/>
      <c r="B126" s="33"/>
      <c r="C126" s="32"/>
      <c r="D126" s="162" t="s">
        <v>141</v>
      </c>
      <c r="E126" s="32"/>
      <c r="F126" s="163" t="s">
        <v>889</v>
      </c>
      <c r="G126" s="32"/>
      <c r="H126" s="32"/>
      <c r="I126" s="164"/>
      <c r="J126" s="32"/>
      <c r="K126" s="32"/>
      <c r="L126" s="33"/>
      <c r="M126" s="165"/>
      <c r="N126" s="166"/>
      <c r="O126" s="58"/>
      <c r="P126" s="58"/>
      <c r="Q126" s="58"/>
      <c r="R126" s="58"/>
      <c r="S126" s="58"/>
      <c r="T126" s="59"/>
      <c r="U126" s="32"/>
      <c r="V126" s="32"/>
      <c r="W126" s="32"/>
      <c r="X126" s="32"/>
      <c r="Y126" s="32"/>
      <c r="Z126" s="32"/>
      <c r="AA126" s="32"/>
      <c r="AB126" s="32"/>
      <c r="AC126" s="32"/>
      <c r="AD126" s="32"/>
      <c r="AE126" s="32"/>
      <c r="AT126" s="17" t="s">
        <v>141</v>
      </c>
      <c r="AU126" s="17" t="s">
        <v>85</v>
      </c>
    </row>
    <row r="127" spans="1:65" s="2" customFormat="1" ht="16.5" customHeight="1">
      <c r="A127" s="32"/>
      <c r="B127" s="148"/>
      <c r="C127" s="149" t="s">
        <v>132</v>
      </c>
      <c r="D127" s="149" t="s">
        <v>134</v>
      </c>
      <c r="E127" s="150" t="s">
        <v>891</v>
      </c>
      <c r="F127" s="151" t="s">
        <v>892</v>
      </c>
      <c r="G127" s="152" t="s">
        <v>228</v>
      </c>
      <c r="H127" s="153">
        <v>150</v>
      </c>
      <c r="I127" s="154"/>
      <c r="J127" s="155">
        <f>ROUND(I127*H127,2)</f>
        <v>0</v>
      </c>
      <c r="K127" s="151" t="s">
        <v>138</v>
      </c>
      <c r="L127" s="33"/>
      <c r="M127" s="156" t="s">
        <v>1</v>
      </c>
      <c r="N127" s="157" t="s">
        <v>42</v>
      </c>
      <c r="O127" s="58"/>
      <c r="P127" s="158">
        <f>O127*H127</f>
        <v>0</v>
      </c>
      <c r="Q127" s="158">
        <v>0</v>
      </c>
      <c r="R127" s="158">
        <f>Q127*H127</f>
        <v>0</v>
      </c>
      <c r="S127" s="158">
        <v>0</v>
      </c>
      <c r="T127" s="159">
        <f>S127*H127</f>
        <v>0</v>
      </c>
      <c r="U127" s="32"/>
      <c r="V127" s="32"/>
      <c r="W127" s="32"/>
      <c r="X127" s="32"/>
      <c r="Y127" s="32"/>
      <c r="Z127" s="32"/>
      <c r="AA127" s="32"/>
      <c r="AB127" s="32"/>
      <c r="AC127" s="32"/>
      <c r="AD127" s="32"/>
      <c r="AE127" s="32"/>
      <c r="AR127" s="160" t="s">
        <v>139</v>
      </c>
      <c r="AT127" s="160" t="s">
        <v>134</v>
      </c>
      <c r="AU127" s="160" t="s">
        <v>85</v>
      </c>
      <c r="AY127" s="17" t="s">
        <v>131</v>
      </c>
      <c r="BE127" s="161">
        <f>IF(N127="základní",J127,0)</f>
        <v>0</v>
      </c>
      <c r="BF127" s="161">
        <f>IF(N127="snížená",J127,0)</f>
        <v>0</v>
      </c>
      <c r="BG127" s="161">
        <f>IF(N127="zákl. přenesená",J127,0)</f>
        <v>0</v>
      </c>
      <c r="BH127" s="161">
        <f>IF(N127="sníž. přenesená",J127,0)</f>
        <v>0</v>
      </c>
      <c r="BI127" s="161">
        <f>IF(N127="nulová",J127,0)</f>
        <v>0</v>
      </c>
      <c r="BJ127" s="17" t="s">
        <v>85</v>
      </c>
      <c r="BK127" s="161">
        <f>ROUND(I127*H127,2)</f>
        <v>0</v>
      </c>
      <c r="BL127" s="17" t="s">
        <v>139</v>
      </c>
      <c r="BM127" s="160" t="s">
        <v>893</v>
      </c>
    </row>
    <row r="128" spans="1:65" s="2" customFormat="1">
      <c r="A128" s="32"/>
      <c r="B128" s="33"/>
      <c r="C128" s="32"/>
      <c r="D128" s="162" t="s">
        <v>141</v>
      </c>
      <c r="E128" s="32"/>
      <c r="F128" s="163" t="s">
        <v>894</v>
      </c>
      <c r="G128" s="32"/>
      <c r="H128" s="32"/>
      <c r="I128" s="164"/>
      <c r="J128" s="32"/>
      <c r="K128" s="32"/>
      <c r="L128" s="33"/>
      <c r="M128" s="165"/>
      <c r="N128" s="166"/>
      <c r="O128" s="58"/>
      <c r="P128" s="58"/>
      <c r="Q128" s="58"/>
      <c r="R128" s="58"/>
      <c r="S128" s="58"/>
      <c r="T128" s="59"/>
      <c r="U128" s="32"/>
      <c r="V128" s="32"/>
      <c r="W128" s="32"/>
      <c r="X128" s="32"/>
      <c r="Y128" s="32"/>
      <c r="Z128" s="32"/>
      <c r="AA128" s="32"/>
      <c r="AB128" s="32"/>
      <c r="AC128" s="32"/>
      <c r="AD128" s="32"/>
      <c r="AE128" s="32"/>
      <c r="AT128" s="17" t="s">
        <v>141</v>
      </c>
      <c r="AU128" s="17" t="s">
        <v>85</v>
      </c>
    </row>
    <row r="129" spans="1:65" s="2" customFormat="1" ht="16.5" customHeight="1">
      <c r="A129" s="32"/>
      <c r="B129" s="148"/>
      <c r="C129" s="184" t="s">
        <v>166</v>
      </c>
      <c r="D129" s="184" t="s">
        <v>427</v>
      </c>
      <c r="E129" s="185" t="s">
        <v>895</v>
      </c>
      <c r="F129" s="186" t="s">
        <v>896</v>
      </c>
      <c r="G129" s="187" t="s">
        <v>228</v>
      </c>
      <c r="H129" s="188">
        <v>150</v>
      </c>
      <c r="I129" s="189"/>
      <c r="J129" s="190">
        <f>ROUND(I129*H129,2)</f>
        <v>0</v>
      </c>
      <c r="K129" s="186" t="s">
        <v>138</v>
      </c>
      <c r="L129" s="191"/>
      <c r="M129" s="192" t="s">
        <v>1</v>
      </c>
      <c r="N129" s="193" t="s">
        <v>42</v>
      </c>
      <c r="O129" s="58"/>
      <c r="P129" s="158">
        <f>O129*H129</f>
        <v>0</v>
      </c>
      <c r="Q129" s="158">
        <v>0</v>
      </c>
      <c r="R129" s="158">
        <f>Q129*H129</f>
        <v>0</v>
      </c>
      <c r="S129" s="158">
        <v>0</v>
      </c>
      <c r="T129" s="159">
        <f>S129*H129</f>
        <v>0</v>
      </c>
      <c r="U129" s="32"/>
      <c r="V129" s="32"/>
      <c r="W129" s="32"/>
      <c r="X129" s="32"/>
      <c r="Y129" s="32"/>
      <c r="Z129" s="32"/>
      <c r="AA129" s="32"/>
      <c r="AB129" s="32"/>
      <c r="AC129" s="32"/>
      <c r="AD129" s="32"/>
      <c r="AE129" s="32"/>
      <c r="AR129" s="160" t="s">
        <v>883</v>
      </c>
      <c r="AT129" s="160" t="s">
        <v>427</v>
      </c>
      <c r="AU129" s="160" t="s">
        <v>85</v>
      </c>
      <c r="AY129" s="17" t="s">
        <v>131</v>
      </c>
      <c r="BE129" s="161">
        <f>IF(N129="základní",J129,0)</f>
        <v>0</v>
      </c>
      <c r="BF129" s="161">
        <f>IF(N129="snížená",J129,0)</f>
        <v>0</v>
      </c>
      <c r="BG129" s="161">
        <f>IF(N129="zákl. přenesená",J129,0)</f>
        <v>0</v>
      </c>
      <c r="BH129" s="161">
        <f>IF(N129="sníž. přenesená",J129,0)</f>
        <v>0</v>
      </c>
      <c r="BI129" s="161">
        <f>IF(N129="nulová",J129,0)</f>
        <v>0</v>
      </c>
      <c r="BJ129" s="17" t="s">
        <v>85</v>
      </c>
      <c r="BK129" s="161">
        <f>ROUND(I129*H129,2)</f>
        <v>0</v>
      </c>
      <c r="BL129" s="17" t="s">
        <v>484</v>
      </c>
      <c r="BM129" s="160" t="s">
        <v>897</v>
      </c>
    </row>
    <row r="130" spans="1:65" s="2" customFormat="1">
      <c r="A130" s="32"/>
      <c r="B130" s="33"/>
      <c r="C130" s="32"/>
      <c r="D130" s="162" t="s">
        <v>141</v>
      </c>
      <c r="E130" s="32"/>
      <c r="F130" s="163" t="s">
        <v>896</v>
      </c>
      <c r="G130" s="32"/>
      <c r="H130" s="32"/>
      <c r="I130" s="164"/>
      <c r="J130" s="32"/>
      <c r="K130" s="32"/>
      <c r="L130" s="33"/>
      <c r="M130" s="165"/>
      <c r="N130" s="166"/>
      <c r="O130" s="58"/>
      <c r="P130" s="58"/>
      <c r="Q130" s="58"/>
      <c r="R130" s="58"/>
      <c r="S130" s="58"/>
      <c r="T130" s="59"/>
      <c r="U130" s="32"/>
      <c r="V130" s="32"/>
      <c r="W130" s="32"/>
      <c r="X130" s="32"/>
      <c r="Y130" s="32"/>
      <c r="Z130" s="32"/>
      <c r="AA130" s="32"/>
      <c r="AB130" s="32"/>
      <c r="AC130" s="32"/>
      <c r="AD130" s="32"/>
      <c r="AE130" s="32"/>
      <c r="AT130" s="17" t="s">
        <v>141</v>
      </c>
      <c r="AU130" s="17" t="s">
        <v>85</v>
      </c>
    </row>
    <row r="131" spans="1:65" s="2" customFormat="1" ht="16.5" customHeight="1">
      <c r="A131" s="32"/>
      <c r="B131" s="148"/>
      <c r="C131" s="149" t="s">
        <v>172</v>
      </c>
      <c r="D131" s="149" t="s">
        <v>134</v>
      </c>
      <c r="E131" s="150" t="s">
        <v>898</v>
      </c>
      <c r="F131" s="151" t="s">
        <v>899</v>
      </c>
      <c r="G131" s="152" t="s">
        <v>228</v>
      </c>
      <c r="H131" s="153">
        <v>250</v>
      </c>
      <c r="I131" s="154"/>
      <c r="J131" s="155">
        <f>ROUND(I131*H131,2)</f>
        <v>0</v>
      </c>
      <c r="K131" s="151" t="s">
        <v>138</v>
      </c>
      <c r="L131" s="33"/>
      <c r="M131" s="156" t="s">
        <v>1</v>
      </c>
      <c r="N131" s="157" t="s">
        <v>42</v>
      </c>
      <c r="O131" s="58"/>
      <c r="P131" s="158">
        <f>O131*H131</f>
        <v>0</v>
      </c>
      <c r="Q131" s="158">
        <v>0</v>
      </c>
      <c r="R131" s="158">
        <f>Q131*H131</f>
        <v>0</v>
      </c>
      <c r="S131" s="158">
        <v>0</v>
      </c>
      <c r="T131" s="159">
        <f>S131*H131</f>
        <v>0</v>
      </c>
      <c r="U131" s="32"/>
      <c r="V131" s="32"/>
      <c r="W131" s="32"/>
      <c r="X131" s="32"/>
      <c r="Y131" s="32"/>
      <c r="Z131" s="32"/>
      <c r="AA131" s="32"/>
      <c r="AB131" s="32"/>
      <c r="AC131" s="32"/>
      <c r="AD131" s="32"/>
      <c r="AE131" s="32"/>
      <c r="AR131" s="160" t="s">
        <v>139</v>
      </c>
      <c r="AT131" s="160" t="s">
        <v>134</v>
      </c>
      <c r="AU131" s="160" t="s">
        <v>85</v>
      </c>
      <c r="AY131" s="17" t="s">
        <v>131</v>
      </c>
      <c r="BE131" s="161">
        <f>IF(N131="základní",J131,0)</f>
        <v>0</v>
      </c>
      <c r="BF131" s="161">
        <f>IF(N131="snížená",J131,0)</f>
        <v>0</v>
      </c>
      <c r="BG131" s="161">
        <f>IF(N131="zákl. přenesená",J131,0)</f>
        <v>0</v>
      </c>
      <c r="BH131" s="161">
        <f>IF(N131="sníž. přenesená",J131,0)</f>
        <v>0</v>
      </c>
      <c r="BI131" s="161">
        <f>IF(N131="nulová",J131,0)</f>
        <v>0</v>
      </c>
      <c r="BJ131" s="17" t="s">
        <v>85</v>
      </c>
      <c r="BK131" s="161">
        <f>ROUND(I131*H131,2)</f>
        <v>0</v>
      </c>
      <c r="BL131" s="17" t="s">
        <v>139</v>
      </c>
      <c r="BM131" s="160" t="s">
        <v>900</v>
      </c>
    </row>
    <row r="132" spans="1:65" s="2" customFormat="1">
      <c r="A132" s="32"/>
      <c r="B132" s="33"/>
      <c r="C132" s="32"/>
      <c r="D132" s="162" t="s">
        <v>141</v>
      </c>
      <c r="E132" s="32"/>
      <c r="F132" s="163" t="s">
        <v>901</v>
      </c>
      <c r="G132" s="32"/>
      <c r="H132" s="32"/>
      <c r="I132" s="164"/>
      <c r="J132" s="32"/>
      <c r="K132" s="32"/>
      <c r="L132" s="33"/>
      <c r="M132" s="165"/>
      <c r="N132" s="166"/>
      <c r="O132" s="58"/>
      <c r="P132" s="58"/>
      <c r="Q132" s="58"/>
      <c r="R132" s="58"/>
      <c r="S132" s="58"/>
      <c r="T132" s="59"/>
      <c r="U132" s="32"/>
      <c r="V132" s="32"/>
      <c r="W132" s="32"/>
      <c r="X132" s="32"/>
      <c r="Y132" s="32"/>
      <c r="Z132" s="32"/>
      <c r="AA132" s="32"/>
      <c r="AB132" s="32"/>
      <c r="AC132" s="32"/>
      <c r="AD132" s="32"/>
      <c r="AE132" s="32"/>
      <c r="AT132" s="17" t="s">
        <v>141</v>
      </c>
      <c r="AU132" s="17" t="s">
        <v>85</v>
      </c>
    </row>
    <row r="133" spans="1:65" s="2" customFormat="1" ht="21.75" customHeight="1">
      <c r="A133" s="32"/>
      <c r="B133" s="148"/>
      <c r="C133" s="184" t="s">
        <v>180</v>
      </c>
      <c r="D133" s="184" t="s">
        <v>427</v>
      </c>
      <c r="E133" s="185" t="s">
        <v>902</v>
      </c>
      <c r="F133" s="186" t="s">
        <v>903</v>
      </c>
      <c r="G133" s="187" t="s">
        <v>228</v>
      </c>
      <c r="H133" s="188">
        <v>50</v>
      </c>
      <c r="I133" s="189"/>
      <c r="J133" s="190">
        <f>ROUND(I133*H133,2)</f>
        <v>0</v>
      </c>
      <c r="K133" s="186" t="s">
        <v>1</v>
      </c>
      <c r="L133" s="191"/>
      <c r="M133" s="192" t="s">
        <v>1</v>
      </c>
      <c r="N133" s="193" t="s">
        <v>42</v>
      </c>
      <c r="O133" s="58"/>
      <c r="P133" s="158">
        <f>O133*H133</f>
        <v>0</v>
      </c>
      <c r="Q133" s="158">
        <v>0</v>
      </c>
      <c r="R133" s="158">
        <f>Q133*H133</f>
        <v>0</v>
      </c>
      <c r="S133" s="158">
        <v>0</v>
      </c>
      <c r="T133" s="159">
        <f>S133*H133</f>
        <v>0</v>
      </c>
      <c r="U133" s="32"/>
      <c r="V133" s="32"/>
      <c r="W133" s="32"/>
      <c r="X133" s="32"/>
      <c r="Y133" s="32"/>
      <c r="Z133" s="32"/>
      <c r="AA133" s="32"/>
      <c r="AB133" s="32"/>
      <c r="AC133" s="32"/>
      <c r="AD133" s="32"/>
      <c r="AE133" s="32"/>
      <c r="AR133" s="160" t="s">
        <v>883</v>
      </c>
      <c r="AT133" s="160" t="s">
        <v>427</v>
      </c>
      <c r="AU133" s="160" t="s">
        <v>85</v>
      </c>
      <c r="AY133" s="17" t="s">
        <v>131</v>
      </c>
      <c r="BE133" s="161">
        <f>IF(N133="základní",J133,0)</f>
        <v>0</v>
      </c>
      <c r="BF133" s="161">
        <f>IF(N133="snížená",J133,0)</f>
        <v>0</v>
      </c>
      <c r="BG133" s="161">
        <f>IF(N133="zákl. přenesená",J133,0)</f>
        <v>0</v>
      </c>
      <c r="BH133" s="161">
        <f>IF(N133="sníž. přenesená",J133,0)</f>
        <v>0</v>
      </c>
      <c r="BI133" s="161">
        <f>IF(N133="nulová",J133,0)</f>
        <v>0</v>
      </c>
      <c r="BJ133" s="17" t="s">
        <v>85</v>
      </c>
      <c r="BK133" s="161">
        <f>ROUND(I133*H133,2)</f>
        <v>0</v>
      </c>
      <c r="BL133" s="17" t="s">
        <v>484</v>
      </c>
      <c r="BM133" s="160" t="s">
        <v>904</v>
      </c>
    </row>
    <row r="134" spans="1:65" s="2" customFormat="1" ht="19.2">
      <c r="A134" s="32"/>
      <c r="B134" s="33"/>
      <c r="C134" s="32"/>
      <c r="D134" s="162" t="s">
        <v>141</v>
      </c>
      <c r="E134" s="32"/>
      <c r="F134" s="163" t="s">
        <v>905</v>
      </c>
      <c r="G134" s="32"/>
      <c r="H134" s="32"/>
      <c r="I134" s="164"/>
      <c r="J134" s="32"/>
      <c r="K134" s="32"/>
      <c r="L134" s="33"/>
      <c r="M134" s="165"/>
      <c r="N134" s="166"/>
      <c r="O134" s="58"/>
      <c r="P134" s="58"/>
      <c r="Q134" s="58"/>
      <c r="R134" s="58"/>
      <c r="S134" s="58"/>
      <c r="T134" s="59"/>
      <c r="U134" s="32"/>
      <c r="V134" s="32"/>
      <c r="W134" s="32"/>
      <c r="X134" s="32"/>
      <c r="Y134" s="32"/>
      <c r="Z134" s="32"/>
      <c r="AA134" s="32"/>
      <c r="AB134" s="32"/>
      <c r="AC134" s="32"/>
      <c r="AD134" s="32"/>
      <c r="AE134" s="32"/>
      <c r="AT134" s="17" t="s">
        <v>141</v>
      </c>
      <c r="AU134" s="17" t="s">
        <v>85</v>
      </c>
    </row>
    <row r="135" spans="1:65" s="2" customFormat="1" ht="16.5" customHeight="1">
      <c r="A135" s="32"/>
      <c r="B135" s="148"/>
      <c r="C135" s="184" t="s">
        <v>189</v>
      </c>
      <c r="D135" s="184" t="s">
        <v>427</v>
      </c>
      <c r="E135" s="185" t="s">
        <v>906</v>
      </c>
      <c r="F135" s="186" t="s">
        <v>907</v>
      </c>
      <c r="G135" s="187" t="s">
        <v>228</v>
      </c>
      <c r="H135" s="188">
        <v>200</v>
      </c>
      <c r="I135" s="189"/>
      <c r="J135" s="190">
        <f>ROUND(I135*H135,2)</f>
        <v>0</v>
      </c>
      <c r="K135" s="186" t="s">
        <v>138</v>
      </c>
      <c r="L135" s="191"/>
      <c r="M135" s="192" t="s">
        <v>1</v>
      </c>
      <c r="N135" s="193" t="s">
        <v>42</v>
      </c>
      <c r="O135" s="58"/>
      <c r="P135" s="158">
        <f>O135*H135</f>
        <v>0</v>
      </c>
      <c r="Q135" s="158">
        <v>0</v>
      </c>
      <c r="R135" s="158">
        <f>Q135*H135</f>
        <v>0</v>
      </c>
      <c r="S135" s="158">
        <v>0</v>
      </c>
      <c r="T135" s="159">
        <f>S135*H135</f>
        <v>0</v>
      </c>
      <c r="U135" s="32"/>
      <c r="V135" s="32"/>
      <c r="W135" s="32"/>
      <c r="X135" s="32"/>
      <c r="Y135" s="32"/>
      <c r="Z135" s="32"/>
      <c r="AA135" s="32"/>
      <c r="AB135" s="32"/>
      <c r="AC135" s="32"/>
      <c r="AD135" s="32"/>
      <c r="AE135" s="32"/>
      <c r="AR135" s="160" t="s">
        <v>883</v>
      </c>
      <c r="AT135" s="160" t="s">
        <v>427</v>
      </c>
      <c r="AU135" s="160" t="s">
        <v>85</v>
      </c>
      <c r="AY135" s="17" t="s">
        <v>131</v>
      </c>
      <c r="BE135" s="161">
        <f>IF(N135="základní",J135,0)</f>
        <v>0</v>
      </c>
      <c r="BF135" s="161">
        <f>IF(N135="snížená",J135,0)</f>
        <v>0</v>
      </c>
      <c r="BG135" s="161">
        <f>IF(N135="zákl. přenesená",J135,0)</f>
        <v>0</v>
      </c>
      <c r="BH135" s="161">
        <f>IF(N135="sníž. přenesená",J135,0)</f>
        <v>0</v>
      </c>
      <c r="BI135" s="161">
        <f>IF(N135="nulová",J135,0)</f>
        <v>0</v>
      </c>
      <c r="BJ135" s="17" t="s">
        <v>85</v>
      </c>
      <c r="BK135" s="161">
        <f>ROUND(I135*H135,2)</f>
        <v>0</v>
      </c>
      <c r="BL135" s="17" t="s">
        <v>484</v>
      </c>
      <c r="BM135" s="160" t="s">
        <v>908</v>
      </c>
    </row>
    <row r="136" spans="1:65" s="2" customFormat="1">
      <c r="A136" s="32"/>
      <c r="B136" s="33"/>
      <c r="C136" s="32"/>
      <c r="D136" s="162" t="s">
        <v>141</v>
      </c>
      <c r="E136" s="32"/>
      <c r="F136" s="163" t="s">
        <v>907</v>
      </c>
      <c r="G136" s="32"/>
      <c r="H136" s="32"/>
      <c r="I136" s="164"/>
      <c r="J136" s="32"/>
      <c r="K136" s="32"/>
      <c r="L136" s="33"/>
      <c r="M136" s="165"/>
      <c r="N136" s="166"/>
      <c r="O136" s="58"/>
      <c r="P136" s="58"/>
      <c r="Q136" s="58"/>
      <c r="R136" s="58"/>
      <c r="S136" s="58"/>
      <c r="T136" s="59"/>
      <c r="U136" s="32"/>
      <c r="V136" s="32"/>
      <c r="W136" s="32"/>
      <c r="X136" s="32"/>
      <c r="Y136" s="32"/>
      <c r="Z136" s="32"/>
      <c r="AA136" s="32"/>
      <c r="AB136" s="32"/>
      <c r="AC136" s="32"/>
      <c r="AD136" s="32"/>
      <c r="AE136" s="32"/>
      <c r="AT136" s="17" t="s">
        <v>141</v>
      </c>
      <c r="AU136" s="17" t="s">
        <v>85</v>
      </c>
    </row>
    <row r="137" spans="1:65" s="2" customFormat="1" ht="21.75" customHeight="1">
      <c r="A137" s="32"/>
      <c r="B137" s="148"/>
      <c r="C137" s="149" t="s">
        <v>194</v>
      </c>
      <c r="D137" s="149" t="s">
        <v>134</v>
      </c>
      <c r="E137" s="150" t="s">
        <v>909</v>
      </c>
      <c r="F137" s="151" t="s">
        <v>910</v>
      </c>
      <c r="G137" s="152" t="s">
        <v>137</v>
      </c>
      <c r="H137" s="153">
        <v>6</v>
      </c>
      <c r="I137" s="154"/>
      <c r="J137" s="155">
        <f>ROUND(I137*H137,2)</f>
        <v>0</v>
      </c>
      <c r="K137" s="151" t="s">
        <v>138</v>
      </c>
      <c r="L137" s="33"/>
      <c r="M137" s="156" t="s">
        <v>1</v>
      </c>
      <c r="N137" s="157" t="s">
        <v>42</v>
      </c>
      <c r="O137" s="58"/>
      <c r="P137" s="158">
        <f>O137*H137</f>
        <v>0</v>
      </c>
      <c r="Q137" s="158">
        <v>0</v>
      </c>
      <c r="R137" s="158">
        <f>Q137*H137</f>
        <v>0</v>
      </c>
      <c r="S137" s="158">
        <v>0</v>
      </c>
      <c r="T137" s="159">
        <f>S137*H137</f>
        <v>0</v>
      </c>
      <c r="U137" s="32"/>
      <c r="V137" s="32"/>
      <c r="W137" s="32"/>
      <c r="X137" s="32"/>
      <c r="Y137" s="32"/>
      <c r="Z137" s="32"/>
      <c r="AA137" s="32"/>
      <c r="AB137" s="32"/>
      <c r="AC137" s="32"/>
      <c r="AD137" s="32"/>
      <c r="AE137" s="32"/>
      <c r="AR137" s="160" t="s">
        <v>139</v>
      </c>
      <c r="AT137" s="160" t="s">
        <v>134</v>
      </c>
      <c r="AU137" s="160" t="s">
        <v>85</v>
      </c>
      <c r="AY137" s="17" t="s">
        <v>131</v>
      </c>
      <c r="BE137" s="161">
        <f>IF(N137="základní",J137,0)</f>
        <v>0</v>
      </c>
      <c r="BF137" s="161">
        <f>IF(N137="snížená",J137,0)</f>
        <v>0</v>
      </c>
      <c r="BG137" s="161">
        <f>IF(N137="zákl. přenesená",J137,0)</f>
        <v>0</v>
      </c>
      <c r="BH137" s="161">
        <f>IF(N137="sníž. přenesená",J137,0)</f>
        <v>0</v>
      </c>
      <c r="BI137" s="161">
        <f>IF(N137="nulová",J137,0)</f>
        <v>0</v>
      </c>
      <c r="BJ137" s="17" t="s">
        <v>85</v>
      </c>
      <c r="BK137" s="161">
        <f>ROUND(I137*H137,2)</f>
        <v>0</v>
      </c>
      <c r="BL137" s="17" t="s">
        <v>139</v>
      </c>
      <c r="BM137" s="160" t="s">
        <v>911</v>
      </c>
    </row>
    <row r="138" spans="1:65" s="2" customFormat="1" ht="28.8">
      <c r="A138" s="32"/>
      <c r="B138" s="33"/>
      <c r="C138" s="32"/>
      <c r="D138" s="162" t="s">
        <v>141</v>
      </c>
      <c r="E138" s="32"/>
      <c r="F138" s="163" t="s">
        <v>912</v>
      </c>
      <c r="G138" s="32"/>
      <c r="H138" s="32"/>
      <c r="I138" s="164"/>
      <c r="J138" s="32"/>
      <c r="K138" s="32"/>
      <c r="L138" s="33"/>
      <c r="M138" s="165"/>
      <c r="N138" s="166"/>
      <c r="O138" s="58"/>
      <c r="P138" s="58"/>
      <c r="Q138" s="58"/>
      <c r="R138" s="58"/>
      <c r="S138" s="58"/>
      <c r="T138" s="59"/>
      <c r="U138" s="32"/>
      <c r="V138" s="32"/>
      <c r="W138" s="32"/>
      <c r="X138" s="32"/>
      <c r="Y138" s="32"/>
      <c r="Z138" s="32"/>
      <c r="AA138" s="32"/>
      <c r="AB138" s="32"/>
      <c r="AC138" s="32"/>
      <c r="AD138" s="32"/>
      <c r="AE138" s="32"/>
      <c r="AT138" s="17" t="s">
        <v>141</v>
      </c>
      <c r="AU138" s="17" t="s">
        <v>85</v>
      </c>
    </row>
    <row r="139" spans="1:65" s="2" customFormat="1" ht="21.75" customHeight="1">
      <c r="A139" s="32"/>
      <c r="B139" s="148"/>
      <c r="C139" s="149" t="s">
        <v>199</v>
      </c>
      <c r="D139" s="149" t="s">
        <v>134</v>
      </c>
      <c r="E139" s="150" t="s">
        <v>913</v>
      </c>
      <c r="F139" s="151" t="s">
        <v>914</v>
      </c>
      <c r="G139" s="152" t="s">
        <v>137</v>
      </c>
      <c r="H139" s="153">
        <v>6</v>
      </c>
      <c r="I139" s="154"/>
      <c r="J139" s="155">
        <f>ROUND(I139*H139,2)</f>
        <v>0</v>
      </c>
      <c r="K139" s="151" t="s">
        <v>138</v>
      </c>
      <c r="L139" s="33"/>
      <c r="M139" s="156" t="s">
        <v>1</v>
      </c>
      <c r="N139" s="157" t="s">
        <v>42</v>
      </c>
      <c r="O139" s="58"/>
      <c r="P139" s="158">
        <f>O139*H139</f>
        <v>0</v>
      </c>
      <c r="Q139" s="158">
        <v>0</v>
      </c>
      <c r="R139" s="158">
        <f>Q139*H139</f>
        <v>0</v>
      </c>
      <c r="S139" s="158">
        <v>0</v>
      </c>
      <c r="T139" s="159">
        <f>S139*H139</f>
        <v>0</v>
      </c>
      <c r="U139" s="32"/>
      <c r="V139" s="32"/>
      <c r="W139" s="32"/>
      <c r="X139" s="32"/>
      <c r="Y139" s="32"/>
      <c r="Z139" s="32"/>
      <c r="AA139" s="32"/>
      <c r="AB139" s="32"/>
      <c r="AC139" s="32"/>
      <c r="AD139" s="32"/>
      <c r="AE139" s="32"/>
      <c r="AR139" s="160" t="s">
        <v>139</v>
      </c>
      <c r="AT139" s="160" t="s">
        <v>134</v>
      </c>
      <c r="AU139" s="160" t="s">
        <v>85</v>
      </c>
      <c r="AY139" s="17" t="s">
        <v>131</v>
      </c>
      <c r="BE139" s="161">
        <f>IF(N139="základní",J139,0)</f>
        <v>0</v>
      </c>
      <c r="BF139" s="161">
        <f>IF(N139="snížená",J139,0)</f>
        <v>0</v>
      </c>
      <c r="BG139" s="161">
        <f>IF(N139="zákl. přenesená",J139,0)</f>
        <v>0</v>
      </c>
      <c r="BH139" s="161">
        <f>IF(N139="sníž. přenesená",J139,0)</f>
        <v>0</v>
      </c>
      <c r="BI139" s="161">
        <f>IF(N139="nulová",J139,0)</f>
        <v>0</v>
      </c>
      <c r="BJ139" s="17" t="s">
        <v>85</v>
      </c>
      <c r="BK139" s="161">
        <f>ROUND(I139*H139,2)</f>
        <v>0</v>
      </c>
      <c r="BL139" s="17" t="s">
        <v>139</v>
      </c>
      <c r="BM139" s="160" t="s">
        <v>915</v>
      </c>
    </row>
    <row r="140" spans="1:65" s="2" customFormat="1" ht="19.2">
      <c r="A140" s="32"/>
      <c r="B140" s="33"/>
      <c r="C140" s="32"/>
      <c r="D140" s="162" t="s">
        <v>141</v>
      </c>
      <c r="E140" s="32"/>
      <c r="F140" s="163" t="s">
        <v>916</v>
      </c>
      <c r="G140" s="32"/>
      <c r="H140" s="32"/>
      <c r="I140" s="164"/>
      <c r="J140" s="32"/>
      <c r="K140" s="32"/>
      <c r="L140" s="33"/>
      <c r="M140" s="165"/>
      <c r="N140" s="166"/>
      <c r="O140" s="58"/>
      <c r="P140" s="58"/>
      <c r="Q140" s="58"/>
      <c r="R140" s="58"/>
      <c r="S140" s="58"/>
      <c r="T140" s="59"/>
      <c r="U140" s="32"/>
      <c r="V140" s="32"/>
      <c r="W140" s="32"/>
      <c r="X140" s="32"/>
      <c r="Y140" s="32"/>
      <c r="Z140" s="32"/>
      <c r="AA140" s="32"/>
      <c r="AB140" s="32"/>
      <c r="AC140" s="32"/>
      <c r="AD140" s="32"/>
      <c r="AE140" s="32"/>
      <c r="AT140" s="17" t="s">
        <v>141</v>
      </c>
      <c r="AU140" s="17" t="s">
        <v>85</v>
      </c>
    </row>
    <row r="141" spans="1:65" s="2" customFormat="1" ht="21.75" customHeight="1">
      <c r="A141" s="32"/>
      <c r="B141" s="148"/>
      <c r="C141" s="184" t="s">
        <v>8</v>
      </c>
      <c r="D141" s="184" t="s">
        <v>427</v>
      </c>
      <c r="E141" s="185" t="s">
        <v>917</v>
      </c>
      <c r="F141" s="186" t="s">
        <v>918</v>
      </c>
      <c r="G141" s="187" t="s">
        <v>137</v>
      </c>
      <c r="H141" s="188">
        <v>6</v>
      </c>
      <c r="I141" s="189"/>
      <c r="J141" s="190">
        <f>ROUND(I141*H141,2)</f>
        <v>0</v>
      </c>
      <c r="K141" s="186" t="s">
        <v>138</v>
      </c>
      <c r="L141" s="191"/>
      <c r="M141" s="192" t="s">
        <v>1</v>
      </c>
      <c r="N141" s="193" t="s">
        <v>42</v>
      </c>
      <c r="O141" s="58"/>
      <c r="P141" s="158">
        <f>O141*H141</f>
        <v>0</v>
      </c>
      <c r="Q141" s="158">
        <v>0</v>
      </c>
      <c r="R141" s="158">
        <f>Q141*H141</f>
        <v>0</v>
      </c>
      <c r="S141" s="158">
        <v>0</v>
      </c>
      <c r="T141" s="159">
        <f>S141*H141</f>
        <v>0</v>
      </c>
      <c r="U141" s="32"/>
      <c r="V141" s="32"/>
      <c r="W141" s="32"/>
      <c r="X141" s="32"/>
      <c r="Y141" s="32"/>
      <c r="Z141" s="32"/>
      <c r="AA141" s="32"/>
      <c r="AB141" s="32"/>
      <c r="AC141" s="32"/>
      <c r="AD141" s="32"/>
      <c r="AE141" s="32"/>
      <c r="AR141" s="160" t="s">
        <v>883</v>
      </c>
      <c r="AT141" s="160" t="s">
        <v>427</v>
      </c>
      <c r="AU141" s="160" t="s">
        <v>85</v>
      </c>
      <c r="AY141" s="17" t="s">
        <v>131</v>
      </c>
      <c r="BE141" s="161">
        <f>IF(N141="základní",J141,0)</f>
        <v>0</v>
      </c>
      <c r="BF141" s="161">
        <f>IF(N141="snížená",J141,0)</f>
        <v>0</v>
      </c>
      <c r="BG141" s="161">
        <f>IF(N141="zákl. přenesená",J141,0)</f>
        <v>0</v>
      </c>
      <c r="BH141" s="161">
        <f>IF(N141="sníž. přenesená",J141,0)</f>
        <v>0</v>
      </c>
      <c r="BI141" s="161">
        <f>IF(N141="nulová",J141,0)</f>
        <v>0</v>
      </c>
      <c r="BJ141" s="17" t="s">
        <v>85</v>
      </c>
      <c r="BK141" s="161">
        <f>ROUND(I141*H141,2)</f>
        <v>0</v>
      </c>
      <c r="BL141" s="17" t="s">
        <v>484</v>
      </c>
      <c r="BM141" s="160" t="s">
        <v>919</v>
      </c>
    </row>
    <row r="142" spans="1:65" s="2" customFormat="1">
      <c r="A142" s="32"/>
      <c r="B142" s="33"/>
      <c r="C142" s="32"/>
      <c r="D142" s="162" t="s">
        <v>141</v>
      </c>
      <c r="E142" s="32"/>
      <c r="F142" s="163" t="s">
        <v>918</v>
      </c>
      <c r="G142" s="32"/>
      <c r="H142" s="32"/>
      <c r="I142" s="164"/>
      <c r="J142" s="32"/>
      <c r="K142" s="32"/>
      <c r="L142" s="33"/>
      <c r="M142" s="165"/>
      <c r="N142" s="166"/>
      <c r="O142" s="58"/>
      <c r="P142" s="58"/>
      <c r="Q142" s="58"/>
      <c r="R142" s="58"/>
      <c r="S142" s="58"/>
      <c r="T142" s="59"/>
      <c r="U142" s="32"/>
      <c r="V142" s="32"/>
      <c r="W142" s="32"/>
      <c r="X142" s="32"/>
      <c r="Y142" s="32"/>
      <c r="Z142" s="32"/>
      <c r="AA142" s="32"/>
      <c r="AB142" s="32"/>
      <c r="AC142" s="32"/>
      <c r="AD142" s="32"/>
      <c r="AE142" s="32"/>
      <c r="AT142" s="17" t="s">
        <v>141</v>
      </c>
      <c r="AU142" s="17" t="s">
        <v>85</v>
      </c>
    </row>
    <row r="143" spans="1:65" s="2" customFormat="1" ht="16.5" customHeight="1">
      <c r="A143" s="32"/>
      <c r="B143" s="148"/>
      <c r="C143" s="149" t="s">
        <v>210</v>
      </c>
      <c r="D143" s="149" t="s">
        <v>134</v>
      </c>
      <c r="E143" s="150" t="s">
        <v>920</v>
      </c>
      <c r="F143" s="151" t="s">
        <v>921</v>
      </c>
      <c r="G143" s="152" t="s">
        <v>228</v>
      </c>
      <c r="H143" s="153">
        <v>50</v>
      </c>
      <c r="I143" s="154"/>
      <c r="J143" s="155">
        <f>ROUND(I143*H143,2)</f>
        <v>0</v>
      </c>
      <c r="K143" s="151" t="s">
        <v>138</v>
      </c>
      <c r="L143" s="33"/>
      <c r="M143" s="156" t="s">
        <v>1</v>
      </c>
      <c r="N143" s="157" t="s">
        <v>42</v>
      </c>
      <c r="O143" s="58"/>
      <c r="P143" s="158">
        <f>O143*H143</f>
        <v>0</v>
      </c>
      <c r="Q143" s="158">
        <v>0</v>
      </c>
      <c r="R143" s="158">
        <f>Q143*H143</f>
        <v>0</v>
      </c>
      <c r="S143" s="158">
        <v>0</v>
      </c>
      <c r="T143" s="159">
        <f>S143*H143</f>
        <v>0</v>
      </c>
      <c r="U143" s="32"/>
      <c r="V143" s="32"/>
      <c r="W143" s="32"/>
      <c r="X143" s="32"/>
      <c r="Y143" s="32"/>
      <c r="Z143" s="32"/>
      <c r="AA143" s="32"/>
      <c r="AB143" s="32"/>
      <c r="AC143" s="32"/>
      <c r="AD143" s="32"/>
      <c r="AE143" s="32"/>
      <c r="AR143" s="160" t="s">
        <v>139</v>
      </c>
      <c r="AT143" s="160" t="s">
        <v>134</v>
      </c>
      <c r="AU143" s="160" t="s">
        <v>85</v>
      </c>
      <c r="AY143" s="17" t="s">
        <v>131</v>
      </c>
      <c r="BE143" s="161">
        <f>IF(N143="základní",J143,0)</f>
        <v>0</v>
      </c>
      <c r="BF143" s="161">
        <f>IF(N143="snížená",J143,0)</f>
        <v>0</v>
      </c>
      <c r="BG143" s="161">
        <f>IF(N143="zákl. přenesená",J143,0)</f>
        <v>0</v>
      </c>
      <c r="BH143" s="161">
        <f>IF(N143="sníž. přenesená",J143,0)</f>
        <v>0</v>
      </c>
      <c r="BI143" s="161">
        <f>IF(N143="nulová",J143,0)</f>
        <v>0</v>
      </c>
      <c r="BJ143" s="17" t="s">
        <v>85</v>
      </c>
      <c r="BK143" s="161">
        <f>ROUND(I143*H143,2)</f>
        <v>0</v>
      </c>
      <c r="BL143" s="17" t="s">
        <v>139</v>
      </c>
      <c r="BM143" s="160" t="s">
        <v>922</v>
      </c>
    </row>
    <row r="144" spans="1:65" s="2" customFormat="1">
      <c r="A144" s="32"/>
      <c r="B144" s="33"/>
      <c r="C144" s="32"/>
      <c r="D144" s="162" t="s">
        <v>141</v>
      </c>
      <c r="E144" s="32"/>
      <c r="F144" s="163" t="s">
        <v>923</v>
      </c>
      <c r="G144" s="32"/>
      <c r="H144" s="32"/>
      <c r="I144" s="164"/>
      <c r="J144" s="32"/>
      <c r="K144" s="32"/>
      <c r="L144" s="33"/>
      <c r="M144" s="165"/>
      <c r="N144" s="166"/>
      <c r="O144" s="58"/>
      <c r="P144" s="58"/>
      <c r="Q144" s="58"/>
      <c r="R144" s="58"/>
      <c r="S144" s="58"/>
      <c r="T144" s="59"/>
      <c r="U144" s="32"/>
      <c r="V144" s="32"/>
      <c r="W144" s="32"/>
      <c r="X144" s="32"/>
      <c r="Y144" s="32"/>
      <c r="Z144" s="32"/>
      <c r="AA144" s="32"/>
      <c r="AB144" s="32"/>
      <c r="AC144" s="32"/>
      <c r="AD144" s="32"/>
      <c r="AE144" s="32"/>
      <c r="AT144" s="17" t="s">
        <v>141</v>
      </c>
      <c r="AU144" s="17" t="s">
        <v>85</v>
      </c>
    </row>
    <row r="145" spans="1:65" s="2" customFormat="1" ht="16.5" customHeight="1">
      <c r="A145" s="32"/>
      <c r="B145" s="148"/>
      <c r="C145" s="184" t="s">
        <v>215</v>
      </c>
      <c r="D145" s="184" t="s">
        <v>427</v>
      </c>
      <c r="E145" s="185" t="s">
        <v>924</v>
      </c>
      <c r="F145" s="186" t="s">
        <v>925</v>
      </c>
      <c r="G145" s="187" t="s">
        <v>228</v>
      </c>
      <c r="H145" s="188">
        <v>50</v>
      </c>
      <c r="I145" s="189"/>
      <c r="J145" s="190">
        <f>ROUND(I145*H145,2)</f>
        <v>0</v>
      </c>
      <c r="K145" s="186" t="s">
        <v>1</v>
      </c>
      <c r="L145" s="191"/>
      <c r="M145" s="192" t="s">
        <v>1</v>
      </c>
      <c r="N145" s="193" t="s">
        <v>42</v>
      </c>
      <c r="O145" s="58"/>
      <c r="P145" s="158">
        <f>O145*H145</f>
        <v>0</v>
      </c>
      <c r="Q145" s="158">
        <v>0</v>
      </c>
      <c r="R145" s="158">
        <f>Q145*H145</f>
        <v>0</v>
      </c>
      <c r="S145" s="158">
        <v>0</v>
      </c>
      <c r="T145" s="159">
        <f>S145*H145</f>
        <v>0</v>
      </c>
      <c r="U145" s="32"/>
      <c r="V145" s="32"/>
      <c r="W145" s="32"/>
      <c r="X145" s="32"/>
      <c r="Y145" s="32"/>
      <c r="Z145" s="32"/>
      <c r="AA145" s="32"/>
      <c r="AB145" s="32"/>
      <c r="AC145" s="32"/>
      <c r="AD145" s="32"/>
      <c r="AE145" s="32"/>
      <c r="AR145" s="160" t="s">
        <v>883</v>
      </c>
      <c r="AT145" s="160" t="s">
        <v>427</v>
      </c>
      <c r="AU145" s="160" t="s">
        <v>85</v>
      </c>
      <c r="AY145" s="17" t="s">
        <v>131</v>
      </c>
      <c r="BE145" s="161">
        <f>IF(N145="základní",J145,0)</f>
        <v>0</v>
      </c>
      <c r="BF145" s="161">
        <f>IF(N145="snížená",J145,0)</f>
        <v>0</v>
      </c>
      <c r="BG145" s="161">
        <f>IF(N145="zákl. přenesená",J145,0)</f>
        <v>0</v>
      </c>
      <c r="BH145" s="161">
        <f>IF(N145="sníž. přenesená",J145,0)</f>
        <v>0</v>
      </c>
      <c r="BI145" s="161">
        <f>IF(N145="nulová",J145,0)</f>
        <v>0</v>
      </c>
      <c r="BJ145" s="17" t="s">
        <v>85</v>
      </c>
      <c r="BK145" s="161">
        <f>ROUND(I145*H145,2)</f>
        <v>0</v>
      </c>
      <c r="BL145" s="17" t="s">
        <v>484</v>
      </c>
      <c r="BM145" s="160" t="s">
        <v>926</v>
      </c>
    </row>
    <row r="146" spans="1:65" s="2" customFormat="1" ht="19.2">
      <c r="A146" s="32"/>
      <c r="B146" s="33"/>
      <c r="C146" s="32"/>
      <c r="D146" s="162" t="s">
        <v>141</v>
      </c>
      <c r="E146" s="32"/>
      <c r="F146" s="163" t="s">
        <v>927</v>
      </c>
      <c r="G146" s="32"/>
      <c r="H146" s="32"/>
      <c r="I146" s="164"/>
      <c r="J146" s="32"/>
      <c r="K146" s="32"/>
      <c r="L146" s="33"/>
      <c r="M146" s="165"/>
      <c r="N146" s="166"/>
      <c r="O146" s="58"/>
      <c r="P146" s="58"/>
      <c r="Q146" s="58"/>
      <c r="R146" s="58"/>
      <c r="S146" s="58"/>
      <c r="T146" s="59"/>
      <c r="U146" s="32"/>
      <c r="V146" s="32"/>
      <c r="W146" s="32"/>
      <c r="X146" s="32"/>
      <c r="Y146" s="32"/>
      <c r="Z146" s="32"/>
      <c r="AA146" s="32"/>
      <c r="AB146" s="32"/>
      <c r="AC146" s="32"/>
      <c r="AD146" s="32"/>
      <c r="AE146" s="32"/>
      <c r="AT146" s="17" t="s">
        <v>141</v>
      </c>
      <c r="AU146" s="17" t="s">
        <v>85</v>
      </c>
    </row>
    <row r="147" spans="1:65" s="2" customFormat="1" ht="24.15" customHeight="1">
      <c r="A147" s="32"/>
      <c r="B147" s="148"/>
      <c r="C147" s="149" t="s">
        <v>220</v>
      </c>
      <c r="D147" s="149" t="s">
        <v>134</v>
      </c>
      <c r="E147" s="150" t="s">
        <v>928</v>
      </c>
      <c r="F147" s="151" t="s">
        <v>929</v>
      </c>
      <c r="G147" s="152" t="s">
        <v>137</v>
      </c>
      <c r="H147" s="153">
        <v>2</v>
      </c>
      <c r="I147" s="154"/>
      <c r="J147" s="155">
        <f>ROUND(I147*H147,2)</f>
        <v>0</v>
      </c>
      <c r="K147" s="151" t="s">
        <v>138</v>
      </c>
      <c r="L147" s="33"/>
      <c r="M147" s="156" t="s">
        <v>1</v>
      </c>
      <c r="N147" s="157" t="s">
        <v>42</v>
      </c>
      <c r="O147" s="58"/>
      <c r="P147" s="158">
        <f>O147*H147</f>
        <v>0</v>
      </c>
      <c r="Q147" s="158">
        <v>0</v>
      </c>
      <c r="R147" s="158">
        <f>Q147*H147</f>
        <v>0</v>
      </c>
      <c r="S147" s="158">
        <v>0</v>
      </c>
      <c r="T147" s="159">
        <f>S147*H147</f>
        <v>0</v>
      </c>
      <c r="U147" s="32"/>
      <c r="V147" s="32"/>
      <c r="W147" s="32"/>
      <c r="X147" s="32"/>
      <c r="Y147" s="32"/>
      <c r="Z147" s="32"/>
      <c r="AA147" s="32"/>
      <c r="AB147" s="32"/>
      <c r="AC147" s="32"/>
      <c r="AD147" s="32"/>
      <c r="AE147" s="32"/>
      <c r="AR147" s="160" t="s">
        <v>139</v>
      </c>
      <c r="AT147" s="160" t="s">
        <v>134</v>
      </c>
      <c r="AU147" s="160" t="s">
        <v>85</v>
      </c>
      <c r="AY147" s="17" t="s">
        <v>131</v>
      </c>
      <c r="BE147" s="161">
        <f>IF(N147="základní",J147,0)</f>
        <v>0</v>
      </c>
      <c r="BF147" s="161">
        <f>IF(N147="snížená",J147,0)</f>
        <v>0</v>
      </c>
      <c r="BG147" s="161">
        <f>IF(N147="zákl. přenesená",J147,0)</f>
        <v>0</v>
      </c>
      <c r="BH147" s="161">
        <f>IF(N147="sníž. přenesená",J147,0)</f>
        <v>0</v>
      </c>
      <c r="BI147" s="161">
        <f>IF(N147="nulová",J147,0)</f>
        <v>0</v>
      </c>
      <c r="BJ147" s="17" t="s">
        <v>85</v>
      </c>
      <c r="BK147" s="161">
        <f>ROUND(I147*H147,2)</f>
        <v>0</v>
      </c>
      <c r="BL147" s="17" t="s">
        <v>139</v>
      </c>
      <c r="BM147" s="160" t="s">
        <v>930</v>
      </c>
    </row>
    <row r="148" spans="1:65" s="2" customFormat="1" ht="19.2">
      <c r="A148" s="32"/>
      <c r="B148" s="33"/>
      <c r="C148" s="32"/>
      <c r="D148" s="162" t="s">
        <v>141</v>
      </c>
      <c r="E148" s="32"/>
      <c r="F148" s="163" t="s">
        <v>931</v>
      </c>
      <c r="G148" s="32"/>
      <c r="H148" s="32"/>
      <c r="I148" s="164"/>
      <c r="J148" s="32"/>
      <c r="K148" s="32"/>
      <c r="L148" s="33"/>
      <c r="M148" s="165"/>
      <c r="N148" s="166"/>
      <c r="O148" s="58"/>
      <c r="P148" s="58"/>
      <c r="Q148" s="58"/>
      <c r="R148" s="58"/>
      <c r="S148" s="58"/>
      <c r="T148" s="59"/>
      <c r="U148" s="32"/>
      <c r="V148" s="32"/>
      <c r="W148" s="32"/>
      <c r="X148" s="32"/>
      <c r="Y148" s="32"/>
      <c r="Z148" s="32"/>
      <c r="AA148" s="32"/>
      <c r="AB148" s="32"/>
      <c r="AC148" s="32"/>
      <c r="AD148" s="32"/>
      <c r="AE148" s="32"/>
      <c r="AT148" s="17" t="s">
        <v>141</v>
      </c>
      <c r="AU148" s="17" t="s">
        <v>85</v>
      </c>
    </row>
    <row r="149" spans="1:65" s="2" customFormat="1" ht="16.5" customHeight="1">
      <c r="A149" s="32"/>
      <c r="B149" s="148"/>
      <c r="C149" s="184" t="s">
        <v>225</v>
      </c>
      <c r="D149" s="184" t="s">
        <v>427</v>
      </c>
      <c r="E149" s="185" t="s">
        <v>932</v>
      </c>
      <c r="F149" s="186" t="s">
        <v>933</v>
      </c>
      <c r="G149" s="187" t="s">
        <v>137</v>
      </c>
      <c r="H149" s="188">
        <v>2</v>
      </c>
      <c r="I149" s="189"/>
      <c r="J149" s="190">
        <f>ROUND(I149*H149,2)</f>
        <v>0</v>
      </c>
      <c r="K149" s="186" t="s">
        <v>1</v>
      </c>
      <c r="L149" s="191"/>
      <c r="M149" s="192" t="s">
        <v>1</v>
      </c>
      <c r="N149" s="193" t="s">
        <v>42</v>
      </c>
      <c r="O149" s="58"/>
      <c r="P149" s="158">
        <f>O149*H149</f>
        <v>0</v>
      </c>
      <c r="Q149" s="158">
        <v>0</v>
      </c>
      <c r="R149" s="158">
        <f>Q149*H149</f>
        <v>0</v>
      </c>
      <c r="S149" s="158">
        <v>0</v>
      </c>
      <c r="T149" s="159">
        <f>S149*H149</f>
        <v>0</v>
      </c>
      <c r="U149" s="32"/>
      <c r="V149" s="32"/>
      <c r="W149" s="32"/>
      <c r="X149" s="32"/>
      <c r="Y149" s="32"/>
      <c r="Z149" s="32"/>
      <c r="AA149" s="32"/>
      <c r="AB149" s="32"/>
      <c r="AC149" s="32"/>
      <c r="AD149" s="32"/>
      <c r="AE149" s="32"/>
      <c r="AR149" s="160" t="s">
        <v>883</v>
      </c>
      <c r="AT149" s="160" t="s">
        <v>427</v>
      </c>
      <c r="AU149" s="160" t="s">
        <v>85</v>
      </c>
      <c r="AY149" s="17" t="s">
        <v>131</v>
      </c>
      <c r="BE149" s="161">
        <f>IF(N149="základní",J149,0)</f>
        <v>0</v>
      </c>
      <c r="BF149" s="161">
        <f>IF(N149="snížená",J149,0)</f>
        <v>0</v>
      </c>
      <c r="BG149" s="161">
        <f>IF(N149="zákl. přenesená",J149,0)</f>
        <v>0</v>
      </c>
      <c r="BH149" s="161">
        <f>IF(N149="sníž. přenesená",J149,0)</f>
        <v>0</v>
      </c>
      <c r="BI149" s="161">
        <f>IF(N149="nulová",J149,0)</f>
        <v>0</v>
      </c>
      <c r="BJ149" s="17" t="s">
        <v>85</v>
      </c>
      <c r="BK149" s="161">
        <f>ROUND(I149*H149,2)</f>
        <v>0</v>
      </c>
      <c r="BL149" s="17" t="s">
        <v>484</v>
      </c>
      <c r="BM149" s="160" t="s">
        <v>934</v>
      </c>
    </row>
    <row r="150" spans="1:65" s="2" customFormat="1" ht="19.2">
      <c r="A150" s="32"/>
      <c r="B150" s="33"/>
      <c r="C150" s="32"/>
      <c r="D150" s="162" t="s">
        <v>141</v>
      </c>
      <c r="E150" s="32"/>
      <c r="F150" s="163" t="s">
        <v>935</v>
      </c>
      <c r="G150" s="32"/>
      <c r="H150" s="32"/>
      <c r="I150" s="164"/>
      <c r="J150" s="32"/>
      <c r="K150" s="32"/>
      <c r="L150" s="33"/>
      <c r="M150" s="165"/>
      <c r="N150" s="166"/>
      <c r="O150" s="58"/>
      <c r="P150" s="58"/>
      <c r="Q150" s="58"/>
      <c r="R150" s="58"/>
      <c r="S150" s="58"/>
      <c r="T150" s="59"/>
      <c r="U150" s="32"/>
      <c r="V150" s="32"/>
      <c r="W150" s="32"/>
      <c r="X150" s="32"/>
      <c r="Y150" s="32"/>
      <c r="Z150" s="32"/>
      <c r="AA150" s="32"/>
      <c r="AB150" s="32"/>
      <c r="AC150" s="32"/>
      <c r="AD150" s="32"/>
      <c r="AE150" s="32"/>
      <c r="AT150" s="17" t="s">
        <v>141</v>
      </c>
      <c r="AU150" s="17" t="s">
        <v>85</v>
      </c>
    </row>
    <row r="151" spans="1:65" s="2" customFormat="1" ht="16.5" customHeight="1">
      <c r="A151" s="32"/>
      <c r="B151" s="148"/>
      <c r="C151" s="149" t="s">
        <v>232</v>
      </c>
      <c r="D151" s="149" t="s">
        <v>134</v>
      </c>
      <c r="E151" s="150" t="s">
        <v>936</v>
      </c>
      <c r="F151" s="151" t="s">
        <v>937</v>
      </c>
      <c r="G151" s="152" t="s">
        <v>137</v>
      </c>
      <c r="H151" s="153">
        <v>6</v>
      </c>
      <c r="I151" s="154"/>
      <c r="J151" s="155">
        <f>ROUND(I151*H151,2)</f>
        <v>0</v>
      </c>
      <c r="K151" s="151" t="s">
        <v>138</v>
      </c>
      <c r="L151" s="33"/>
      <c r="M151" s="156" t="s">
        <v>1</v>
      </c>
      <c r="N151" s="157" t="s">
        <v>42</v>
      </c>
      <c r="O151" s="58"/>
      <c r="P151" s="158">
        <f>O151*H151</f>
        <v>0</v>
      </c>
      <c r="Q151" s="158">
        <v>0</v>
      </c>
      <c r="R151" s="158">
        <f>Q151*H151</f>
        <v>0</v>
      </c>
      <c r="S151" s="158">
        <v>0</v>
      </c>
      <c r="T151" s="159">
        <f>S151*H151</f>
        <v>0</v>
      </c>
      <c r="U151" s="32"/>
      <c r="V151" s="32"/>
      <c r="W151" s="32"/>
      <c r="X151" s="32"/>
      <c r="Y151" s="32"/>
      <c r="Z151" s="32"/>
      <c r="AA151" s="32"/>
      <c r="AB151" s="32"/>
      <c r="AC151" s="32"/>
      <c r="AD151" s="32"/>
      <c r="AE151" s="32"/>
      <c r="AR151" s="160" t="s">
        <v>139</v>
      </c>
      <c r="AT151" s="160" t="s">
        <v>134</v>
      </c>
      <c r="AU151" s="160" t="s">
        <v>85</v>
      </c>
      <c r="AY151" s="17" t="s">
        <v>131</v>
      </c>
      <c r="BE151" s="161">
        <f>IF(N151="základní",J151,0)</f>
        <v>0</v>
      </c>
      <c r="BF151" s="161">
        <f>IF(N151="snížená",J151,0)</f>
        <v>0</v>
      </c>
      <c r="BG151" s="161">
        <f>IF(N151="zákl. přenesená",J151,0)</f>
        <v>0</v>
      </c>
      <c r="BH151" s="161">
        <f>IF(N151="sníž. přenesená",J151,0)</f>
        <v>0</v>
      </c>
      <c r="BI151" s="161">
        <f>IF(N151="nulová",J151,0)</f>
        <v>0</v>
      </c>
      <c r="BJ151" s="17" t="s">
        <v>85</v>
      </c>
      <c r="BK151" s="161">
        <f>ROUND(I151*H151,2)</f>
        <v>0</v>
      </c>
      <c r="BL151" s="17" t="s">
        <v>139</v>
      </c>
      <c r="BM151" s="160" t="s">
        <v>938</v>
      </c>
    </row>
    <row r="152" spans="1:65" s="2" customFormat="1">
      <c r="A152" s="32"/>
      <c r="B152" s="33"/>
      <c r="C152" s="32"/>
      <c r="D152" s="162" t="s">
        <v>141</v>
      </c>
      <c r="E152" s="32"/>
      <c r="F152" s="163" t="s">
        <v>937</v>
      </c>
      <c r="G152" s="32"/>
      <c r="H152" s="32"/>
      <c r="I152" s="164"/>
      <c r="J152" s="32"/>
      <c r="K152" s="32"/>
      <c r="L152" s="33"/>
      <c r="M152" s="165"/>
      <c r="N152" s="166"/>
      <c r="O152" s="58"/>
      <c r="P152" s="58"/>
      <c r="Q152" s="58"/>
      <c r="R152" s="58"/>
      <c r="S152" s="58"/>
      <c r="T152" s="59"/>
      <c r="U152" s="32"/>
      <c r="V152" s="32"/>
      <c r="W152" s="32"/>
      <c r="X152" s="32"/>
      <c r="Y152" s="32"/>
      <c r="Z152" s="32"/>
      <c r="AA152" s="32"/>
      <c r="AB152" s="32"/>
      <c r="AC152" s="32"/>
      <c r="AD152" s="32"/>
      <c r="AE152" s="32"/>
      <c r="AT152" s="17" t="s">
        <v>141</v>
      </c>
      <c r="AU152" s="17" t="s">
        <v>85</v>
      </c>
    </row>
    <row r="153" spans="1:65" s="2" customFormat="1" ht="16.5" customHeight="1">
      <c r="A153" s="32"/>
      <c r="B153" s="148"/>
      <c r="C153" s="149" t="s">
        <v>238</v>
      </c>
      <c r="D153" s="149" t="s">
        <v>134</v>
      </c>
      <c r="E153" s="150" t="s">
        <v>939</v>
      </c>
      <c r="F153" s="151" t="s">
        <v>940</v>
      </c>
      <c r="G153" s="152" t="s">
        <v>228</v>
      </c>
      <c r="H153" s="153">
        <v>450</v>
      </c>
      <c r="I153" s="154"/>
      <c r="J153" s="155">
        <f>ROUND(I153*H153,2)</f>
        <v>0</v>
      </c>
      <c r="K153" s="151" t="s">
        <v>138</v>
      </c>
      <c r="L153" s="33"/>
      <c r="M153" s="156" t="s">
        <v>1</v>
      </c>
      <c r="N153" s="157" t="s">
        <v>42</v>
      </c>
      <c r="O153" s="58"/>
      <c r="P153" s="158">
        <f>O153*H153</f>
        <v>0</v>
      </c>
      <c r="Q153" s="158">
        <v>0</v>
      </c>
      <c r="R153" s="158">
        <f>Q153*H153</f>
        <v>0</v>
      </c>
      <c r="S153" s="158">
        <v>0</v>
      </c>
      <c r="T153" s="159">
        <f>S153*H153</f>
        <v>0</v>
      </c>
      <c r="U153" s="32"/>
      <c r="V153" s="32"/>
      <c r="W153" s="32"/>
      <c r="X153" s="32"/>
      <c r="Y153" s="32"/>
      <c r="Z153" s="32"/>
      <c r="AA153" s="32"/>
      <c r="AB153" s="32"/>
      <c r="AC153" s="32"/>
      <c r="AD153" s="32"/>
      <c r="AE153" s="32"/>
      <c r="AR153" s="160" t="s">
        <v>139</v>
      </c>
      <c r="AT153" s="160" t="s">
        <v>134</v>
      </c>
      <c r="AU153" s="160" t="s">
        <v>85</v>
      </c>
      <c r="AY153" s="17" t="s">
        <v>131</v>
      </c>
      <c r="BE153" s="161">
        <f>IF(N153="základní",J153,0)</f>
        <v>0</v>
      </c>
      <c r="BF153" s="161">
        <f>IF(N153="snížená",J153,0)</f>
        <v>0</v>
      </c>
      <c r="BG153" s="161">
        <f>IF(N153="zákl. přenesená",J153,0)</f>
        <v>0</v>
      </c>
      <c r="BH153" s="161">
        <f>IF(N153="sníž. přenesená",J153,0)</f>
        <v>0</v>
      </c>
      <c r="BI153" s="161">
        <f>IF(N153="nulová",J153,0)</f>
        <v>0</v>
      </c>
      <c r="BJ153" s="17" t="s">
        <v>85</v>
      </c>
      <c r="BK153" s="161">
        <f>ROUND(I153*H153,2)</f>
        <v>0</v>
      </c>
      <c r="BL153" s="17" t="s">
        <v>139</v>
      </c>
      <c r="BM153" s="160" t="s">
        <v>941</v>
      </c>
    </row>
    <row r="154" spans="1:65" s="2" customFormat="1">
      <c r="A154" s="32"/>
      <c r="B154" s="33"/>
      <c r="C154" s="32"/>
      <c r="D154" s="162" t="s">
        <v>141</v>
      </c>
      <c r="E154" s="32"/>
      <c r="F154" s="163" t="s">
        <v>940</v>
      </c>
      <c r="G154" s="32"/>
      <c r="H154" s="32"/>
      <c r="I154" s="164"/>
      <c r="J154" s="32"/>
      <c r="K154" s="32"/>
      <c r="L154" s="33"/>
      <c r="M154" s="165"/>
      <c r="N154" s="166"/>
      <c r="O154" s="58"/>
      <c r="P154" s="58"/>
      <c r="Q154" s="58"/>
      <c r="R154" s="58"/>
      <c r="S154" s="58"/>
      <c r="T154" s="59"/>
      <c r="U154" s="32"/>
      <c r="V154" s="32"/>
      <c r="W154" s="32"/>
      <c r="X154" s="32"/>
      <c r="Y154" s="32"/>
      <c r="Z154" s="32"/>
      <c r="AA154" s="32"/>
      <c r="AB154" s="32"/>
      <c r="AC154" s="32"/>
      <c r="AD154" s="32"/>
      <c r="AE154" s="32"/>
      <c r="AT154" s="17" t="s">
        <v>141</v>
      </c>
      <c r="AU154" s="17" t="s">
        <v>85</v>
      </c>
    </row>
    <row r="155" spans="1:65" s="2" customFormat="1" ht="21.75" customHeight="1">
      <c r="A155" s="32"/>
      <c r="B155" s="148"/>
      <c r="C155" s="149" t="s">
        <v>244</v>
      </c>
      <c r="D155" s="149" t="s">
        <v>134</v>
      </c>
      <c r="E155" s="150" t="s">
        <v>942</v>
      </c>
      <c r="F155" s="151" t="s">
        <v>943</v>
      </c>
      <c r="G155" s="152" t="s">
        <v>137</v>
      </c>
      <c r="H155" s="153">
        <v>2</v>
      </c>
      <c r="I155" s="154"/>
      <c r="J155" s="155">
        <f>ROUND(I155*H155,2)</f>
        <v>0</v>
      </c>
      <c r="K155" s="151" t="s">
        <v>138</v>
      </c>
      <c r="L155" s="33"/>
      <c r="M155" s="156" t="s">
        <v>1</v>
      </c>
      <c r="N155" s="157" t="s">
        <v>42</v>
      </c>
      <c r="O155" s="58"/>
      <c r="P155" s="158">
        <f>O155*H155</f>
        <v>0</v>
      </c>
      <c r="Q155" s="158">
        <v>0</v>
      </c>
      <c r="R155" s="158">
        <f>Q155*H155</f>
        <v>0</v>
      </c>
      <c r="S155" s="158">
        <v>0</v>
      </c>
      <c r="T155" s="159">
        <f>S155*H155</f>
        <v>0</v>
      </c>
      <c r="U155" s="32"/>
      <c r="V155" s="32"/>
      <c r="W155" s="32"/>
      <c r="X155" s="32"/>
      <c r="Y155" s="32"/>
      <c r="Z155" s="32"/>
      <c r="AA155" s="32"/>
      <c r="AB155" s="32"/>
      <c r="AC155" s="32"/>
      <c r="AD155" s="32"/>
      <c r="AE155" s="32"/>
      <c r="AR155" s="160" t="s">
        <v>139</v>
      </c>
      <c r="AT155" s="160" t="s">
        <v>134</v>
      </c>
      <c r="AU155" s="160" t="s">
        <v>85</v>
      </c>
      <c r="AY155" s="17" t="s">
        <v>131</v>
      </c>
      <c r="BE155" s="161">
        <f>IF(N155="základní",J155,0)</f>
        <v>0</v>
      </c>
      <c r="BF155" s="161">
        <f>IF(N155="snížená",J155,0)</f>
        <v>0</v>
      </c>
      <c r="BG155" s="161">
        <f>IF(N155="zákl. přenesená",J155,0)</f>
        <v>0</v>
      </c>
      <c r="BH155" s="161">
        <f>IF(N155="sníž. přenesená",J155,0)</f>
        <v>0</v>
      </c>
      <c r="BI155" s="161">
        <f>IF(N155="nulová",J155,0)</f>
        <v>0</v>
      </c>
      <c r="BJ155" s="17" t="s">
        <v>85</v>
      </c>
      <c r="BK155" s="161">
        <f>ROUND(I155*H155,2)</f>
        <v>0</v>
      </c>
      <c r="BL155" s="17" t="s">
        <v>139</v>
      </c>
      <c r="BM155" s="160" t="s">
        <v>944</v>
      </c>
    </row>
    <row r="156" spans="1:65" s="2" customFormat="1" ht="28.8">
      <c r="A156" s="32"/>
      <c r="B156" s="33"/>
      <c r="C156" s="32"/>
      <c r="D156" s="162" t="s">
        <v>141</v>
      </c>
      <c r="E156" s="32"/>
      <c r="F156" s="163" t="s">
        <v>945</v>
      </c>
      <c r="G156" s="32"/>
      <c r="H156" s="32"/>
      <c r="I156" s="164"/>
      <c r="J156" s="32"/>
      <c r="K156" s="32"/>
      <c r="L156" s="33"/>
      <c r="M156" s="165"/>
      <c r="N156" s="166"/>
      <c r="O156" s="58"/>
      <c r="P156" s="58"/>
      <c r="Q156" s="58"/>
      <c r="R156" s="58"/>
      <c r="S156" s="58"/>
      <c r="T156" s="59"/>
      <c r="U156" s="32"/>
      <c r="V156" s="32"/>
      <c r="W156" s="32"/>
      <c r="X156" s="32"/>
      <c r="Y156" s="32"/>
      <c r="Z156" s="32"/>
      <c r="AA156" s="32"/>
      <c r="AB156" s="32"/>
      <c r="AC156" s="32"/>
      <c r="AD156" s="32"/>
      <c r="AE156" s="32"/>
      <c r="AT156" s="17" t="s">
        <v>141</v>
      </c>
      <c r="AU156" s="17" t="s">
        <v>85</v>
      </c>
    </row>
    <row r="157" spans="1:65" s="2" customFormat="1" ht="21.75" customHeight="1">
      <c r="A157" s="32"/>
      <c r="B157" s="148"/>
      <c r="C157" s="149" t="s">
        <v>249</v>
      </c>
      <c r="D157" s="149" t="s">
        <v>134</v>
      </c>
      <c r="E157" s="150" t="s">
        <v>946</v>
      </c>
      <c r="F157" s="151" t="s">
        <v>947</v>
      </c>
      <c r="G157" s="152" t="s">
        <v>137</v>
      </c>
      <c r="H157" s="153">
        <v>1</v>
      </c>
      <c r="I157" s="154"/>
      <c r="J157" s="155">
        <f>ROUND(I157*H157,2)</f>
        <v>0</v>
      </c>
      <c r="K157" s="151" t="s">
        <v>1</v>
      </c>
      <c r="L157" s="33"/>
      <c r="M157" s="156" t="s">
        <v>1</v>
      </c>
      <c r="N157" s="157" t="s">
        <v>42</v>
      </c>
      <c r="O157" s="58"/>
      <c r="P157" s="158">
        <f>O157*H157</f>
        <v>0</v>
      </c>
      <c r="Q157" s="158">
        <v>0</v>
      </c>
      <c r="R157" s="158">
        <f>Q157*H157</f>
        <v>0</v>
      </c>
      <c r="S157" s="158">
        <v>0</v>
      </c>
      <c r="T157" s="159">
        <f>S157*H157</f>
        <v>0</v>
      </c>
      <c r="U157" s="32"/>
      <c r="V157" s="32"/>
      <c r="W157" s="32"/>
      <c r="X157" s="32"/>
      <c r="Y157" s="32"/>
      <c r="Z157" s="32"/>
      <c r="AA157" s="32"/>
      <c r="AB157" s="32"/>
      <c r="AC157" s="32"/>
      <c r="AD157" s="32"/>
      <c r="AE157" s="32"/>
      <c r="AR157" s="160" t="s">
        <v>139</v>
      </c>
      <c r="AT157" s="160" t="s">
        <v>134</v>
      </c>
      <c r="AU157" s="160" t="s">
        <v>85</v>
      </c>
      <c r="AY157" s="17" t="s">
        <v>131</v>
      </c>
      <c r="BE157" s="161">
        <f>IF(N157="základní",J157,0)</f>
        <v>0</v>
      </c>
      <c r="BF157" s="161">
        <f>IF(N157="snížená",J157,0)</f>
        <v>0</v>
      </c>
      <c r="BG157" s="161">
        <f>IF(N157="zákl. přenesená",J157,0)</f>
        <v>0</v>
      </c>
      <c r="BH157" s="161">
        <f>IF(N157="sníž. přenesená",J157,0)</f>
        <v>0</v>
      </c>
      <c r="BI157" s="161">
        <f>IF(N157="nulová",J157,0)</f>
        <v>0</v>
      </c>
      <c r="BJ157" s="17" t="s">
        <v>85</v>
      </c>
      <c r="BK157" s="161">
        <f>ROUND(I157*H157,2)</f>
        <v>0</v>
      </c>
      <c r="BL157" s="17" t="s">
        <v>139</v>
      </c>
      <c r="BM157" s="160" t="s">
        <v>948</v>
      </c>
    </row>
    <row r="158" spans="1:65" s="2" customFormat="1" ht="19.2">
      <c r="A158" s="32"/>
      <c r="B158" s="33"/>
      <c r="C158" s="32"/>
      <c r="D158" s="162" t="s">
        <v>141</v>
      </c>
      <c r="E158" s="32"/>
      <c r="F158" s="163" t="s">
        <v>949</v>
      </c>
      <c r="G158" s="32"/>
      <c r="H158" s="32"/>
      <c r="I158" s="164"/>
      <c r="J158" s="32"/>
      <c r="K158" s="32"/>
      <c r="L158" s="33"/>
      <c r="M158" s="165"/>
      <c r="N158" s="166"/>
      <c r="O158" s="58"/>
      <c r="P158" s="58"/>
      <c r="Q158" s="58"/>
      <c r="R158" s="58"/>
      <c r="S158" s="58"/>
      <c r="T158" s="59"/>
      <c r="U158" s="32"/>
      <c r="V158" s="32"/>
      <c r="W158" s="32"/>
      <c r="X158" s="32"/>
      <c r="Y158" s="32"/>
      <c r="Z158" s="32"/>
      <c r="AA158" s="32"/>
      <c r="AB158" s="32"/>
      <c r="AC158" s="32"/>
      <c r="AD158" s="32"/>
      <c r="AE158" s="32"/>
      <c r="AT158" s="17" t="s">
        <v>141</v>
      </c>
      <c r="AU158" s="17" t="s">
        <v>85</v>
      </c>
    </row>
    <row r="159" spans="1:65" s="2" customFormat="1" ht="24.15" customHeight="1">
      <c r="A159" s="32"/>
      <c r="B159" s="148"/>
      <c r="C159" s="149" t="s">
        <v>7</v>
      </c>
      <c r="D159" s="149" t="s">
        <v>134</v>
      </c>
      <c r="E159" s="150" t="s">
        <v>950</v>
      </c>
      <c r="F159" s="151" t="s">
        <v>951</v>
      </c>
      <c r="G159" s="152" t="s">
        <v>137</v>
      </c>
      <c r="H159" s="153">
        <v>1</v>
      </c>
      <c r="I159" s="154"/>
      <c r="J159" s="155">
        <f>ROUND(I159*H159,2)</f>
        <v>0</v>
      </c>
      <c r="K159" s="151" t="s">
        <v>138</v>
      </c>
      <c r="L159" s="33"/>
      <c r="M159" s="156" t="s">
        <v>1</v>
      </c>
      <c r="N159" s="157" t="s">
        <v>42</v>
      </c>
      <c r="O159" s="58"/>
      <c r="P159" s="158">
        <f>O159*H159</f>
        <v>0</v>
      </c>
      <c r="Q159" s="158">
        <v>0</v>
      </c>
      <c r="R159" s="158">
        <f>Q159*H159</f>
        <v>0</v>
      </c>
      <c r="S159" s="158">
        <v>0</v>
      </c>
      <c r="T159" s="159">
        <f>S159*H159</f>
        <v>0</v>
      </c>
      <c r="U159" s="32"/>
      <c r="V159" s="32"/>
      <c r="W159" s="32"/>
      <c r="X159" s="32"/>
      <c r="Y159" s="32"/>
      <c r="Z159" s="32"/>
      <c r="AA159" s="32"/>
      <c r="AB159" s="32"/>
      <c r="AC159" s="32"/>
      <c r="AD159" s="32"/>
      <c r="AE159" s="32"/>
      <c r="AR159" s="160" t="s">
        <v>139</v>
      </c>
      <c r="AT159" s="160" t="s">
        <v>134</v>
      </c>
      <c r="AU159" s="160" t="s">
        <v>85</v>
      </c>
      <c r="AY159" s="17" t="s">
        <v>131</v>
      </c>
      <c r="BE159" s="161">
        <f>IF(N159="základní",J159,0)</f>
        <v>0</v>
      </c>
      <c r="BF159" s="161">
        <f>IF(N159="snížená",J159,0)</f>
        <v>0</v>
      </c>
      <c r="BG159" s="161">
        <f>IF(N159="zákl. přenesená",J159,0)</f>
        <v>0</v>
      </c>
      <c r="BH159" s="161">
        <f>IF(N159="sníž. přenesená",J159,0)</f>
        <v>0</v>
      </c>
      <c r="BI159" s="161">
        <f>IF(N159="nulová",J159,0)</f>
        <v>0</v>
      </c>
      <c r="BJ159" s="17" t="s">
        <v>85</v>
      </c>
      <c r="BK159" s="161">
        <f>ROUND(I159*H159,2)</f>
        <v>0</v>
      </c>
      <c r="BL159" s="17" t="s">
        <v>139</v>
      </c>
      <c r="BM159" s="160" t="s">
        <v>952</v>
      </c>
    </row>
    <row r="160" spans="1:65" s="2" customFormat="1" ht="48">
      <c r="A160" s="32"/>
      <c r="B160" s="33"/>
      <c r="C160" s="32"/>
      <c r="D160" s="162" t="s">
        <v>141</v>
      </c>
      <c r="E160" s="32"/>
      <c r="F160" s="163" t="s">
        <v>953</v>
      </c>
      <c r="G160" s="32"/>
      <c r="H160" s="32"/>
      <c r="I160" s="164"/>
      <c r="J160" s="32"/>
      <c r="K160" s="32"/>
      <c r="L160" s="33"/>
      <c r="M160" s="165"/>
      <c r="N160" s="166"/>
      <c r="O160" s="58"/>
      <c r="P160" s="58"/>
      <c r="Q160" s="58"/>
      <c r="R160" s="58"/>
      <c r="S160" s="58"/>
      <c r="T160" s="59"/>
      <c r="U160" s="32"/>
      <c r="V160" s="32"/>
      <c r="W160" s="32"/>
      <c r="X160" s="32"/>
      <c r="Y160" s="32"/>
      <c r="Z160" s="32"/>
      <c r="AA160" s="32"/>
      <c r="AB160" s="32"/>
      <c r="AC160" s="32"/>
      <c r="AD160" s="32"/>
      <c r="AE160" s="32"/>
      <c r="AT160" s="17" t="s">
        <v>141</v>
      </c>
      <c r="AU160" s="17" t="s">
        <v>85</v>
      </c>
    </row>
    <row r="161" spans="1:65" s="2" customFormat="1" ht="21.75" customHeight="1">
      <c r="A161" s="32"/>
      <c r="B161" s="148"/>
      <c r="C161" s="149" t="s">
        <v>259</v>
      </c>
      <c r="D161" s="149" t="s">
        <v>134</v>
      </c>
      <c r="E161" s="150" t="s">
        <v>954</v>
      </c>
      <c r="F161" s="151" t="s">
        <v>955</v>
      </c>
      <c r="G161" s="152" t="s">
        <v>137</v>
      </c>
      <c r="H161" s="153">
        <v>2</v>
      </c>
      <c r="I161" s="154"/>
      <c r="J161" s="155">
        <f>ROUND(I161*H161,2)</f>
        <v>0</v>
      </c>
      <c r="K161" s="151" t="s">
        <v>138</v>
      </c>
      <c r="L161" s="33"/>
      <c r="M161" s="156" t="s">
        <v>1</v>
      </c>
      <c r="N161" s="157" t="s">
        <v>42</v>
      </c>
      <c r="O161" s="58"/>
      <c r="P161" s="158">
        <f>O161*H161</f>
        <v>0</v>
      </c>
      <c r="Q161" s="158">
        <v>0</v>
      </c>
      <c r="R161" s="158">
        <f>Q161*H161</f>
        <v>0</v>
      </c>
      <c r="S161" s="158">
        <v>0</v>
      </c>
      <c r="T161" s="159">
        <f>S161*H161</f>
        <v>0</v>
      </c>
      <c r="U161" s="32"/>
      <c r="V161" s="32"/>
      <c r="W161" s="32"/>
      <c r="X161" s="32"/>
      <c r="Y161" s="32"/>
      <c r="Z161" s="32"/>
      <c r="AA161" s="32"/>
      <c r="AB161" s="32"/>
      <c r="AC161" s="32"/>
      <c r="AD161" s="32"/>
      <c r="AE161" s="32"/>
      <c r="AR161" s="160" t="s">
        <v>139</v>
      </c>
      <c r="AT161" s="160" t="s">
        <v>134</v>
      </c>
      <c r="AU161" s="160" t="s">
        <v>85</v>
      </c>
      <c r="AY161" s="17" t="s">
        <v>131</v>
      </c>
      <c r="BE161" s="161">
        <f>IF(N161="základní",J161,0)</f>
        <v>0</v>
      </c>
      <c r="BF161" s="161">
        <f>IF(N161="snížená",J161,0)</f>
        <v>0</v>
      </c>
      <c r="BG161" s="161">
        <f>IF(N161="zákl. přenesená",J161,0)</f>
        <v>0</v>
      </c>
      <c r="BH161" s="161">
        <f>IF(N161="sníž. přenesená",J161,0)</f>
        <v>0</v>
      </c>
      <c r="BI161" s="161">
        <f>IF(N161="nulová",J161,0)</f>
        <v>0</v>
      </c>
      <c r="BJ161" s="17" t="s">
        <v>85</v>
      </c>
      <c r="BK161" s="161">
        <f>ROUND(I161*H161,2)</f>
        <v>0</v>
      </c>
      <c r="BL161" s="17" t="s">
        <v>139</v>
      </c>
      <c r="BM161" s="160" t="s">
        <v>956</v>
      </c>
    </row>
    <row r="162" spans="1:65" s="2" customFormat="1" ht="19.2">
      <c r="A162" s="32"/>
      <c r="B162" s="33"/>
      <c r="C162" s="32"/>
      <c r="D162" s="162" t="s">
        <v>141</v>
      </c>
      <c r="E162" s="32"/>
      <c r="F162" s="163" t="s">
        <v>957</v>
      </c>
      <c r="G162" s="32"/>
      <c r="H162" s="32"/>
      <c r="I162" s="164"/>
      <c r="J162" s="32"/>
      <c r="K162" s="32"/>
      <c r="L162" s="33"/>
      <c r="M162" s="165"/>
      <c r="N162" s="166"/>
      <c r="O162" s="58"/>
      <c r="P162" s="58"/>
      <c r="Q162" s="58"/>
      <c r="R162" s="58"/>
      <c r="S162" s="58"/>
      <c r="T162" s="59"/>
      <c r="U162" s="32"/>
      <c r="V162" s="32"/>
      <c r="W162" s="32"/>
      <c r="X162" s="32"/>
      <c r="Y162" s="32"/>
      <c r="Z162" s="32"/>
      <c r="AA162" s="32"/>
      <c r="AB162" s="32"/>
      <c r="AC162" s="32"/>
      <c r="AD162" s="32"/>
      <c r="AE162" s="32"/>
      <c r="AT162" s="17" t="s">
        <v>141</v>
      </c>
      <c r="AU162" s="17" t="s">
        <v>85</v>
      </c>
    </row>
    <row r="163" spans="1:65" s="2" customFormat="1" ht="24.15" customHeight="1">
      <c r="A163" s="32"/>
      <c r="B163" s="148"/>
      <c r="C163" s="149" t="s">
        <v>265</v>
      </c>
      <c r="D163" s="149" t="s">
        <v>134</v>
      </c>
      <c r="E163" s="150" t="s">
        <v>958</v>
      </c>
      <c r="F163" s="151" t="s">
        <v>959</v>
      </c>
      <c r="G163" s="152" t="s">
        <v>137</v>
      </c>
      <c r="H163" s="153">
        <v>2</v>
      </c>
      <c r="I163" s="154"/>
      <c r="J163" s="155">
        <f>ROUND(I163*H163,2)</f>
        <v>0</v>
      </c>
      <c r="K163" s="151" t="s">
        <v>138</v>
      </c>
      <c r="L163" s="33"/>
      <c r="M163" s="156" t="s">
        <v>1</v>
      </c>
      <c r="N163" s="157" t="s">
        <v>42</v>
      </c>
      <c r="O163" s="58"/>
      <c r="P163" s="158">
        <f>O163*H163</f>
        <v>0</v>
      </c>
      <c r="Q163" s="158">
        <v>0</v>
      </c>
      <c r="R163" s="158">
        <f>Q163*H163</f>
        <v>0</v>
      </c>
      <c r="S163" s="158">
        <v>0</v>
      </c>
      <c r="T163" s="159">
        <f>S163*H163</f>
        <v>0</v>
      </c>
      <c r="U163" s="32"/>
      <c r="V163" s="32"/>
      <c r="W163" s="32"/>
      <c r="X163" s="32"/>
      <c r="Y163" s="32"/>
      <c r="Z163" s="32"/>
      <c r="AA163" s="32"/>
      <c r="AB163" s="32"/>
      <c r="AC163" s="32"/>
      <c r="AD163" s="32"/>
      <c r="AE163" s="32"/>
      <c r="AR163" s="160" t="s">
        <v>139</v>
      </c>
      <c r="AT163" s="160" t="s">
        <v>134</v>
      </c>
      <c r="AU163" s="160" t="s">
        <v>85</v>
      </c>
      <c r="AY163" s="17" t="s">
        <v>131</v>
      </c>
      <c r="BE163" s="161">
        <f>IF(N163="základní",J163,0)</f>
        <v>0</v>
      </c>
      <c r="BF163" s="161">
        <f>IF(N163="snížená",J163,0)</f>
        <v>0</v>
      </c>
      <c r="BG163" s="161">
        <f>IF(N163="zákl. přenesená",J163,0)</f>
        <v>0</v>
      </c>
      <c r="BH163" s="161">
        <f>IF(N163="sníž. přenesená",J163,0)</f>
        <v>0</v>
      </c>
      <c r="BI163" s="161">
        <f>IF(N163="nulová",J163,0)</f>
        <v>0</v>
      </c>
      <c r="BJ163" s="17" t="s">
        <v>85</v>
      </c>
      <c r="BK163" s="161">
        <f>ROUND(I163*H163,2)</f>
        <v>0</v>
      </c>
      <c r="BL163" s="17" t="s">
        <v>139</v>
      </c>
      <c r="BM163" s="160" t="s">
        <v>960</v>
      </c>
    </row>
    <row r="164" spans="1:65" s="2" customFormat="1" ht="48">
      <c r="A164" s="32"/>
      <c r="B164" s="33"/>
      <c r="C164" s="32"/>
      <c r="D164" s="162" t="s">
        <v>141</v>
      </c>
      <c r="E164" s="32"/>
      <c r="F164" s="163" t="s">
        <v>961</v>
      </c>
      <c r="G164" s="32"/>
      <c r="H164" s="32"/>
      <c r="I164" s="164"/>
      <c r="J164" s="32"/>
      <c r="K164" s="32"/>
      <c r="L164" s="33"/>
      <c r="M164" s="165"/>
      <c r="N164" s="166"/>
      <c r="O164" s="58"/>
      <c r="P164" s="58"/>
      <c r="Q164" s="58"/>
      <c r="R164" s="58"/>
      <c r="S164" s="58"/>
      <c r="T164" s="59"/>
      <c r="U164" s="32"/>
      <c r="V164" s="32"/>
      <c r="W164" s="32"/>
      <c r="X164" s="32"/>
      <c r="Y164" s="32"/>
      <c r="Z164" s="32"/>
      <c r="AA164" s="32"/>
      <c r="AB164" s="32"/>
      <c r="AC164" s="32"/>
      <c r="AD164" s="32"/>
      <c r="AE164" s="32"/>
      <c r="AT164" s="17" t="s">
        <v>141</v>
      </c>
      <c r="AU164" s="17" t="s">
        <v>85</v>
      </c>
    </row>
    <row r="165" spans="1:65" s="2" customFormat="1" ht="16.5" customHeight="1">
      <c r="A165" s="32"/>
      <c r="B165" s="148"/>
      <c r="C165" s="149" t="s">
        <v>270</v>
      </c>
      <c r="D165" s="149" t="s">
        <v>134</v>
      </c>
      <c r="E165" s="150" t="s">
        <v>962</v>
      </c>
      <c r="F165" s="151" t="s">
        <v>963</v>
      </c>
      <c r="G165" s="152" t="s">
        <v>964</v>
      </c>
      <c r="H165" s="153">
        <v>8</v>
      </c>
      <c r="I165" s="154"/>
      <c r="J165" s="155">
        <f>ROUND(I165*H165,2)</f>
        <v>0</v>
      </c>
      <c r="K165" s="151" t="s">
        <v>1</v>
      </c>
      <c r="L165" s="33"/>
      <c r="M165" s="156" t="s">
        <v>1</v>
      </c>
      <c r="N165" s="157" t="s">
        <v>42</v>
      </c>
      <c r="O165" s="58"/>
      <c r="P165" s="158">
        <f>O165*H165</f>
        <v>0</v>
      </c>
      <c r="Q165" s="158">
        <v>0</v>
      </c>
      <c r="R165" s="158">
        <f>Q165*H165</f>
        <v>0</v>
      </c>
      <c r="S165" s="158">
        <v>0</v>
      </c>
      <c r="T165" s="159">
        <f>S165*H165</f>
        <v>0</v>
      </c>
      <c r="U165" s="32"/>
      <c r="V165" s="32"/>
      <c r="W165" s="32"/>
      <c r="X165" s="32"/>
      <c r="Y165" s="32"/>
      <c r="Z165" s="32"/>
      <c r="AA165" s="32"/>
      <c r="AB165" s="32"/>
      <c r="AC165" s="32"/>
      <c r="AD165" s="32"/>
      <c r="AE165" s="32"/>
      <c r="AR165" s="160" t="s">
        <v>139</v>
      </c>
      <c r="AT165" s="160" t="s">
        <v>134</v>
      </c>
      <c r="AU165" s="160" t="s">
        <v>85</v>
      </c>
      <c r="AY165" s="17" t="s">
        <v>131</v>
      </c>
      <c r="BE165" s="161">
        <f>IF(N165="základní",J165,0)</f>
        <v>0</v>
      </c>
      <c r="BF165" s="161">
        <f>IF(N165="snížená",J165,0)</f>
        <v>0</v>
      </c>
      <c r="BG165" s="161">
        <f>IF(N165="zákl. přenesená",J165,0)</f>
        <v>0</v>
      </c>
      <c r="BH165" s="161">
        <f>IF(N165="sníž. přenesená",J165,0)</f>
        <v>0</v>
      </c>
      <c r="BI165" s="161">
        <f>IF(N165="nulová",J165,0)</f>
        <v>0</v>
      </c>
      <c r="BJ165" s="17" t="s">
        <v>85</v>
      </c>
      <c r="BK165" s="161">
        <f>ROUND(I165*H165,2)</f>
        <v>0</v>
      </c>
      <c r="BL165" s="17" t="s">
        <v>139</v>
      </c>
      <c r="BM165" s="160" t="s">
        <v>965</v>
      </c>
    </row>
    <row r="166" spans="1:65" s="2" customFormat="1" ht="19.2">
      <c r="A166" s="32"/>
      <c r="B166" s="33"/>
      <c r="C166" s="32"/>
      <c r="D166" s="162" t="s">
        <v>141</v>
      </c>
      <c r="E166" s="32"/>
      <c r="F166" s="163" t="s">
        <v>966</v>
      </c>
      <c r="G166" s="32"/>
      <c r="H166" s="32"/>
      <c r="I166" s="164"/>
      <c r="J166" s="32"/>
      <c r="K166" s="32"/>
      <c r="L166" s="33"/>
      <c r="M166" s="165"/>
      <c r="N166" s="166"/>
      <c r="O166" s="58"/>
      <c r="P166" s="58"/>
      <c r="Q166" s="58"/>
      <c r="R166" s="58"/>
      <c r="S166" s="58"/>
      <c r="T166" s="59"/>
      <c r="U166" s="32"/>
      <c r="V166" s="32"/>
      <c r="W166" s="32"/>
      <c r="X166" s="32"/>
      <c r="Y166" s="32"/>
      <c r="Z166" s="32"/>
      <c r="AA166" s="32"/>
      <c r="AB166" s="32"/>
      <c r="AC166" s="32"/>
      <c r="AD166" s="32"/>
      <c r="AE166" s="32"/>
      <c r="AT166" s="17" t="s">
        <v>141</v>
      </c>
      <c r="AU166" s="17" t="s">
        <v>85</v>
      </c>
    </row>
    <row r="167" spans="1:65" s="2" customFormat="1" ht="21.75" customHeight="1">
      <c r="A167" s="32"/>
      <c r="B167" s="148"/>
      <c r="C167" s="149" t="s">
        <v>275</v>
      </c>
      <c r="D167" s="149" t="s">
        <v>134</v>
      </c>
      <c r="E167" s="150" t="s">
        <v>967</v>
      </c>
      <c r="F167" s="151" t="s">
        <v>968</v>
      </c>
      <c r="G167" s="152" t="s">
        <v>137</v>
      </c>
      <c r="H167" s="153">
        <v>1</v>
      </c>
      <c r="I167" s="154"/>
      <c r="J167" s="155">
        <f>ROUND(I167*H167,2)</f>
        <v>0</v>
      </c>
      <c r="K167" s="151" t="s">
        <v>138</v>
      </c>
      <c r="L167" s="33"/>
      <c r="M167" s="156" t="s">
        <v>1</v>
      </c>
      <c r="N167" s="157" t="s">
        <v>42</v>
      </c>
      <c r="O167" s="58"/>
      <c r="P167" s="158">
        <f>O167*H167</f>
        <v>0</v>
      </c>
      <c r="Q167" s="158">
        <v>0</v>
      </c>
      <c r="R167" s="158">
        <f>Q167*H167</f>
        <v>0</v>
      </c>
      <c r="S167" s="158">
        <v>0</v>
      </c>
      <c r="T167" s="159">
        <f>S167*H167</f>
        <v>0</v>
      </c>
      <c r="U167" s="32"/>
      <c r="V167" s="32"/>
      <c r="W167" s="32"/>
      <c r="X167" s="32"/>
      <c r="Y167" s="32"/>
      <c r="Z167" s="32"/>
      <c r="AA167" s="32"/>
      <c r="AB167" s="32"/>
      <c r="AC167" s="32"/>
      <c r="AD167" s="32"/>
      <c r="AE167" s="32"/>
      <c r="AR167" s="160" t="s">
        <v>139</v>
      </c>
      <c r="AT167" s="160" t="s">
        <v>134</v>
      </c>
      <c r="AU167" s="160" t="s">
        <v>85</v>
      </c>
      <c r="AY167" s="17" t="s">
        <v>131</v>
      </c>
      <c r="BE167" s="161">
        <f>IF(N167="základní",J167,0)</f>
        <v>0</v>
      </c>
      <c r="BF167" s="161">
        <f>IF(N167="snížená",J167,0)</f>
        <v>0</v>
      </c>
      <c r="BG167" s="161">
        <f>IF(N167="zákl. přenesená",J167,0)</f>
        <v>0</v>
      </c>
      <c r="BH167" s="161">
        <f>IF(N167="sníž. přenesená",J167,0)</f>
        <v>0</v>
      </c>
      <c r="BI167" s="161">
        <f>IF(N167="nulová",J167,0)</f>
        <v>0</v>
      </c>
      <c r="BJ167" s="17" t="s">
        <v>85</v>
      </c>
      <c r="BK167" s="161">
        <f>ROUND(I167*H167,2)</f>
        <v>0</v>
      </c>
      <c r="BL167" s="17" t="s">
        <v>139</v>
      </c>
      <c r="BM167" s="160" t="s">
        <v>969</v>
      </c>
    </row>
    <row r="168" spans="1:65" s="2" customFormat="1" ht="38.4">
      <c r="A168" s="32"/>
      <c r="B168" s="33"/>
      <c r="C168" s="32"/>
      <c r="D168" s="162" t="s">
        <v>141</v>
      </c>
      <c r="E168" s="32"/>
      <c r="F168" s="163" t="s">
        <v>970</v>
      </c>
      <c r="G168" s="32"/>
      <c r="H168" s="32"/>
      <c r="I168" s="164"/>
      <c r="J168" s="32"/>
      <c r="K168" s="32"/>
      <c r="L168" s="33"/>
      <c r="M168" s="207"/>
      <c r="N168" s="208"/>
      <c r="O168" s="209"/>
      <c r="P168" s="209"/>
      <c r="Q168" s="209"/>
      <c r="R168" s="209"/>
      <c r="S168" s="209"/>
      <c r="T168" s="210"/>
      <c r="U168" s="32"/>
      <c r="V168" s="32"/>
      <c r="W168" s="32"/>
      <c r="X168" s="32"/>
      <c r="Y168" s="32"/>
      <c r="Z168" s="32"/>
      <c r="AA168" s="32"/>
      <c r="AB168" s="32"/>
      <c r="AC168" s="32"/>
      <c r="AD168" s="32"/>
      <c r="AE168" s="32"/>
      <c r="AT168" s="17" t="s">
        <v>141</v>
      </c>
      <c r="AU168" s="17" t="s">
        <v>85</v>
      </c>
    </row>
    <row r="169" spans="1:65" s="2" customFormat="1" ht="6.9" customHeight="1">
      <c r="A169" s="32"/>
      <c r="B169" s="47"/>
      <c r="C169" s="48"/>
      <c r="D169" s="48"/>
      <c r="E169" s="48"/>
      <c r="F169" s="48"/>
      <c r="G169" s="48"/>
      <c r="H169" s="48"/>
      <c r="I169" s="48"/>
      <c r="J169" s="48"/>
      <c r="K169" s="48"/>
      <c r="L169" s="33"/>
      <c r="M169" s="32"/>
      <c r="O169" s="32"/>
      <c r="P169" s="32"/>
      <c r="Q169" s="32"/>
      <c r="R169" s="32"/>
      <c r="S169" s="32"/>
      <c r="T169" s="32"/>
      <c r="U169" s="32"/>
      <c r="V169" s="32"/>
      <c r="W169" s="32"/>
      <c r="X169" s="32"/>
      <c r="Y169" s="32"/>
      <c r="Z169" s="32"/>
      <c r="AA169" s="32"/>
      <c r="AB169" s="32"/>
      <c r="AC169" s="32"/>
      <c r="AD169" s="32"/>
      <c r="AE169" s="32"/>
    </row>
  </sheetData>
  <autoFilter ref="C116:K168"/>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4"/>
  <sheetViews>
    <sheetView showGridLines="0" tabSelected="1" topLeftCell="A122" workbookViewId="0">
      <selection activeCell="W129" sqref="W129"/>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11" t="s">
        <v>5</v>
      </c>
      <c r="M2" s="212"/>
      <c r="N2" s="212"/>
      <c r="O2" s="212"/>
      <c r="P2" s="212"/>
      <c r="Q2" s="212"/>
      <c r="R2" s="212"/>
      <c r="S2" s="212"/>
      <c r="T2" s="212"/>
      <c r="U2" s="212"/>
      <c r="V2" s="212"/>
      <c r="AT2" s="17" t="s">
        <v>104</v>
      </c>
    </row>
    <row r="3" spans="1:46" s="1" customFormat="1" ht="6.9" customHeight="1">
      <c r="B3" s="18"/>
      <c r="C3" s="19"/>
      <c r="D3" s="19"/>
      <c r="E3" s="19"/>
      <c r="F3" s="19"/>
      <c r="G3" s="19"/>
      <c r="H3" s="19"/>
      <c r="I3" s="19"/>
      <c r="J3" s="19"/>
      <c r="K3" s="19"/>
      <c r="L3" s="20"/>
      <c r="AT3" s="17" t="s">
        <v>87</v>
      </c>
    </row>
    <row r="4" spans="1:46" s="1" customFormat="1" ht="24.9" customHeight="1">
      <c r="B4" s="20"/>
      <c r="D4" s="21" t="s">
        <v>105</v>
      </c>
      <c r="L4" s="20"/>
      <c r="M4" s="98" t="s">
        <v>10</v>
      </c>
      <c r="AT4" s="17" t="s">
        <v>3</v>
      </c>
    </row>
    <row r="5" spans="1:46" s="1" customFormat="1" ht="6.9" customHeight="1">
      <c r="B5" s="20"/>
      <c r="L5" s="20"/>
    </row>
    <row r="6" spans="1:46" s="1" customFormat="1" ht="12" customHeight="1">
      <c r="B6" s="20"/>
      <c r="D6" s="27" t="s">
        <v>16</v>
      </c>
      <c r="L6" s="20"/>
    </row>
    <row r="7" spans="1:46" s="1" customFormat="1" ht="16.5" customHeight="1">
      <c r="B7" s="20"/>
      <c r="E7" s="255" t="str">
        <f>'Rekapitulace stavby'!K6</f>
        <v>Oprava výhybek ve výhybně Polanka nad Odrou</v>
      </c>
      <c r="F7" s="256"/>
      <c r="G7" s="256"/>
      <c r="H7" s="256"/>
      <c r="L7" s="20"/>
    </row>
    <row r="8" spans="1:46" s="2" customFormat="1" ht="12" customHeight="1">
      <c r="A8" s="32"/>
      <c r="B8" s="33"/>
      <c r="C8" s="32"/>
      <c r="D8" s="27" t="s">
        <v>106</v>
      </c>
      <c r="E8" s="32"/>
      <c r="F8" s="32"/>
      <c r="G8" s="32"/>
      <c r="H8" s="32"/>
      <c r="I8" s="32"/>
      <c r="J8" s="32"/>
      <c r="K8" s="32"/>
      <c r="L8" s="42"/>
      <c r="S8" s="32"/>
      <c r="T8" s="32"/>
      <c r="U8" s="32"/>
      <c r="V8" s="32"/>
      <c r="W8" s="32"/>
      <c r="X8" s="32"/>
      <c r="Y8" s="32"/>
      <c r="Z8" s="32"/>
      <c r="AA8" s="32"/>
      <c r="AB8" s="32"/>
      <c r="AC8" s="32"/>
      <c r="AD8" s="32"/>
      <c r="AE8" s="32"/>
    </row>
    <row r="9" spans="1:46" s="2" customFormat="1" ht="16.5" customHeight="1">
      <c r="A9" s="32"/>
      <c r="B9" s="33"/>
      <c r="C9" s="32"/>
      <c r="D9" s="32"/>
      <c r="E9" s="245" t="s">
        <v>971</v>
      </c>
      <c r="F9" s="254"/>
      <c r="G9" s="254"/>
      <c r="H9" s="254"/>
      <c r="I9" s="32"/>
      <c r="J9" s="32"/>
      <c r="K9" s="32"/>
      <c r="L9" s="42"/>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42"/>
      <c r="S10" s="32"/>
      <c r="T10" s="32"/>
      <c r="U10" s="32"/>
      <c r="V10" s="32"/>
      <c r="W10" s="32"/>
      <c r="X10" s="32"/>
      <c r="Y10" s="32"/>
      <c r="Z10" s="32"/>
      <c r="AA10" s="32"/>
      <c r="AB10" s="32"/>
      <c r="AC10" s="32"/>
      <c r="AD10" s="32"/>
      <c r="AE10" s="32"/>
    </row>
    <row r="11" spans="1:46" s="2" customFormat="1" ht="12" customHeight="1">
      <c r="A11" s="32"/>
      <c r="B11" s="33"/>
      <c r="C11" s="32"/>
      <c r="D11" s="27" t="s">
        <v>18</v>
      </c>
      <c r="E11" s="32"/>
      <c r="F11" s="25" t="s">
        <v>1</v>
      </c>
      <c r="G11" s="32"/>
      <c r="H11" s="32"/>
      <c r="I11" s="27" t="s">
        <v>19</v>
      </c>
      <c r="J11" s="25" t="s">
        <v>1</v>
      </c>
      <c r="K11" s="32"/>
      <c r="L11" s="42"/>
      <c r="S11" s="32"/>
      <c r="T11" s="32"/>
      <c r="U11" s="32"/>
      <c r="V11" s="32"/>
      <c r="W11" s="32"/>
      <c r="X11" s="32"/>
      <c r="Y11" s="32"/>
      <c r="Z11" s="32"/>
      <c r="AA11" s="32"/>
      <c r="AB11" s="32"/>
      <c r="AC11" s="32"/>
      <c r="AD11" s="32"/>
      <c r="AE11" s="32"/>
    </row>
    <row r="12" spans="1:46" s="2" customFormat="1" ht="12" customHeight="1">
      <c r="A12" s="32"/>
      <c r="B12" s="33"/>
      <c r="C12" s="32"/>
      <c r="D12" s="27" t="s">
        <v>20</v>
      </c>
      <c r="E12" s="32"/>
      <c r="F12" s="25" t="s">
        <v>21</v>
      </c>
      <c r="G12" s="32"/>
      <c r="H12" s="32"/>
      <c r="I12" s="27" t="s">
        <v>22</v>
      </c>
      <c r="J12" s="55" t="str">
        <f>'Rekapitulace stavby'!AN8</f>
        <v>13. 2. 2024</v>
      </c>
      <c r="K12" s="32"/>
      <c r="L12" s="42"/>
      <c r="S12" s="32"/>
      <c r="T12" s="32"/>
      <c r="U12" s="32"/>
      <c r="V12" s="32"/>
      <c r="W12" s="32"/>
      <c r="X12" s="32"/>
      <c r="Y12" s="32"/>
      <c r="Z12" s="32"/>
      <c r="AA12" s="32"/>
      <c r="AB12" s="32"/>
      <c r="AC12" s="32"/>
      <c r="AD12" s="32"/>
      <c r="AE12" s="32"/>
    </row>
    <row r="13" spans="1:46" s="2" customFormat="1" ht="10.8" customHeight="1">
      <c r="A13" s="32"/>
      <c r="B13" s="33"/>
      <c r="C13" s="32"/>
      <c r="D13" s="32"/>
      <c r="E13" s="32"/>
      <c r="F13" s="32"/>
      <c r="G13" s="32"/>
      <c r="H13" s="32"/>
      <c r="I13" s="32"/>
      <c r="J13" s="32"/>
      <c r="K13" s="32"/>
      <c r="L13" s="42"/>
      <c r="S13" s="32"/>
      <c r="T13" s="32"/>
      <c r="U13" s="32"/>
      <c r="V13" s="32"/>
      <c r="W13" s="32"/>
      <c r="X13" s="32"/>
      <c r="Y13" s="32"/>
      <c r="Z13" s="32"/>
      <c r="AA13" s="32"/>
      <c r="AB13" s="32"/>
      <c r="AC13" s="32"/>
      <c r="AD13" s="32"/>
      <c r="AE13" s="32"/>
    </row>
    <row r="14" spans="1:46" s="2" customFormat="1" ht="12" customHeight="1">
      <c r="A14" s="32"/>
      <c r="B14" s="33"/>
      <c r="C14" s="32"/>
      <c r="D14" s="27" t="s">
        <v>24</v>
      </c>
      <c r="E14" s="32"/>
      <c r="F14" s="32"/>
      <c r="G14" s="32"/>
      <c r="H14" s="32"/>
      <c r="I14" s="27" t="s">
        <v>25</v>
      </c>
      <c r="J14" s="25" t="s">
        <v>26</v>
      </c>
      <c r="K14" s="32"/>
      <c r="L14" s="42"/>
      <c r="S14" s="32"/>
      <c r="T14" s="32"/>
      <c r="U14" s="32"/>
      <c r="V14" s="32"/>
      <c r="W14" s="32"/>
      <c r="X14" s="32"/>
      <c r="Y14" s="32"/>
      <c r="Z14" s="32"/>
      <c r="AA14" s="32"/>
      <c r="AB14" s="32"/>
      <c r="AC14" s="32"/>
      <c r="AD14" s="32"/>
      <c r="AE14" s="32"/>
    </row>
    <row r="15" spans="1:46" s="2" customFormat="1" ht="18" customHeight="1">
      <c r="A15" s="32"/>
      <c r="B15" s="33"/>
      <c r="C15" s="32"/>
      <c r="D15" s="32"/>
      <c r="E15" s="25" t="s">
        <v>27</v>
      </c>
      <c r="F15" s="32"/>
      <c r="G15" s="32"/>
      <c r="H15" s="32"/>
      <c r="I15" s="27" t="s">
        <v>28</v>
      </c>
      <c r="J15" s="25" t="s">
        <v>29</v>
      </c>
      <c r="K15" s="32"/>
      <c r="L15" s="42"/>
      <c r="S15" s="32"/>
      <c r="T15" s="32"/>
      <c r="U15" s="32"/>
      <c r="V15" s="32"/>
      <c r="W15" s="32"/>
      <c r="X15" s="32"/>
      <c r="Y15" s="32"/>
      <c r="Z15" s="32"/>
      <c r="AA15" s="32"/>
      <c r="AB15" s="32"/>
      <c r="AC15" s="32"/>
      <c r="AD15" s="32"/>
      <c r="AE15" s="32"/>
    </row>
    <row r="16" spans="1:46" s="2" customFormat="1" ht="6.9" customHeight="1">
      <c r="A16" s="32"/>
      <c r="B16" s="33"/>
      <c r="C16" s="32"/>
      <c r="D16" s="32"/>
      <c r="E16" s="32"/>
      <c r="F16" s="32"/>
      <c r="G16" s="32"/>
      <c r="H16" s="32"/>
      <c r="I16" s="32"/>
      <c r="J16" s="32"/>
      <c r="K16" s="32"/>
      <c r="L16" s="42"/>
      <c r="S16" s="32"/>
      <c r="T16" s="32"/>
      <c r="U16" s="32"/>
      <c r="V16" s="32"/>
      <c r="W16" s="32"/>
      <c r="X16" s="32"/>
      <c r="Y16" s="32"/>
      <c r="Z16" s="32"/>
      <c r="AA16" s="32"/>
      <c r="AB16" s="32"/>
      <c r="AC16" s="32"/>
      <c r="AD16" s="32"/>
      <c r="AE16" s="32"/>
    </row>
    <row r="17" spans="1:31" s="2" customFormat="1" ht="12" customHeight="1">
      <c r="A17" s="32"/>
      <c r="B17" s="33"/>
      <c r="C17" s="32"/>
      <c r="D17" s="27" t="s">
        <v>30</v>
      </c>
      <c r="E17" s="32"/>
      <c r="F17" s="32"/>
      <c r="G17" s="32"/>
      <c r="H17" s="32"/>
      <c r="I17" s="27" t="s">
        <v>25</v>
      </c>
      <c r="J17" s="28" t="str">
        <f>'Rekapitulace stavby'!AN13</f>
        <v>Vyplň údaj</v>
      </c>
      <c r="K17" s="32"/>
      <c r="L17" s="42"/>
      <c r="S17" s="32"/>
      <c r="T17" s="32"/>
      <c r="U17" s="32"/>
      <c r="V17" s="32"/>
      <c r="W17" s="32"/>
      <c r="X17" s="32"/>
      <c r="Y17" s="32"/>
      <c r="Z17" s="32"/>
      <c r="AA17" s="32"/>
      <c r="AB17" s="32"/>
      <c r="AC17" s="32"/>
      <c r="AD17" s="32"/>
      <c r="AE17" s="32"/>
    </row>
    <row r="18" spans="1:31" s="2" customFormat="1" ht="18" customHeight="1">
      <c r="A18" s="32"/>
      <c r="B18" s="33"/>
      <c r="C18" s="32"/>
      <c r="D18" s="32"/>
      <c r="E18" s="257" t="str">
        <f>'Rekapitulace stavby'!E14</f>
        <v>Vyplň údaj</v>
      </c>
      <c r="F18" s="223"/>
      <c r="G18" s="223"/>
      <c r="H18" s="223"/>
      <c r="I18" s="27" t="s">
        <v>28</v>
      </c>
      <c r="J18" s="28" t="str">
        <f>'Rekapitulace stavby'!AN14</f>
        <v>Vyplň údaj</v>
      </c>
      <c r="K18" s="32"/>
      <c r="L18" s="42"/>
      <c r="S18" s="32"/>
      <c r="T18" s="32"/>
      <c r="U18" s="32"/>
      <c r="V18" s="32"/>
      <c r="W18" s="32"/>
      <c r="X18" s="32"/>
      <c r="Y18" s="32"/>
      <c r="Z18" s="32"/>
      <c r="AA18" s="32"/>
      <c r="AB18" s="32"/>
      <c r="AC18" s="32"/>
      <c r="AD18" s="32"/>
      <c r="AE18" s="32"/>
    </row>
    <row r="19" spans="1:31" s="2" customFormat="1" ht="6.9" customHeight="1">
      <c r="A19" s="32"/>
      <c r="B19" s="33"/>
      <c r="C19" s="32"/>
      <c r="D19" s="32"/>
      <c r="E19" s="32"/>
      <c r="F19" s="32"/>
      <c r="G19" s="32"/>
      <c r="H19" s="32"/>
      <c r="I19" s="32"/>
      <c r="J19" s="32"/>
      <c r="K19" s="32"/>
      <c r="L19" s="42"/>
      <c r="S19" s="32"/>
      <c r="T19" s="32"/>
      <c r="U19" s="32"/>
      <c r="V19" s="32"/>
      <c r="W19" s="32"/>
      <c r="X19" s="32"/>
      <c r="Y19" s="32"/>
      <c r="Z19" s="32"/>
      <c r="AA19" s="32"/>
      <c r="AB19" s="32"/>
      <c r="AC19" s="32"/>
      <c r="AD19" s="32"/>
      <c r="AE19" s="32"/>
    </row>
    <row r="20" spans="1:31" s="2" customFormat="1" ht="12" customHeight="1">
      <c r="A20" s="32"/>
      <c r="B20" s="33"/>
      <c r="C20" s="32"/>
      <c r="D20" s="27" t="s">
        <v>32</v>
      </c>
      <c r="E20" s="32"/>
      <c r="F20" s="32"/>
      <c r="G20" s="32"/>
      <c r="H20" s="32"/>
      <c r="I20" s="27" t="s">
        <v>25</v>
      </c>
      <c r="J20" s="25" t="str">
        <f>IF('Rekapitulace stavby'!AN16="","",'Rekapitulace stavby'!AN16)</f>
        <v/>
      </c>
      <c r="K20" s="32"/>
      <c r="L20" s="42"/>
      <c r="S20" s="32"/>
      <c r="T20" s="32"/>
      <c r="U20" s="32"/>
      <c r="V20" s="32"/>
      <c r="W20" s="32"/>
      <c r="X20" s="32"/>
      <c r="Y20" s="32"/>
      <c r="Z20" s="32"/>
      <c r="AA20" s="32"/>
      <c r="AB20" s="32"/>
      <c r="AC20" s="32"/>
      <c r="AD20" s="32"/>
      <c r="AE20" s="32"/>
    </row>
    <row r="21" spans="1:31" s="2" customFormat="1" ht="18" customHeight="1">
      <c r="A21" s="32"/>
      <c r="B21" s="33"/>
      <c r="C21" s="32"/>
      <c r="D21" s="32"/>
      <c r="E21" s="25" t="str">
        <f>IF('Rekapitulace stavby'!E17="","",'Rekapitulace stavby'!E17)</f>
        <v xml:space="preserve"> </v>
      </c>
      <c r="F21" s="32"/>
      <c r="G21" s="32"/>
      <c r="H21" s="32"/>
      <c r="I21" s="27" t="s">
        <v>28</v>
      </c>
      <c r="J21" s="25" t="str">
        <f>IF('Rekapitulace stavby'!AN17="","",'Rekapitulace stavby'!AN17)</f>
        <v/>
      </c>
      <c r="K21" s="32"/>
      <c r="L21" s="42"/>
      <c r="S21" s="32"/>
      <c r="T21" s="32"/>
      <c r="U21" s="32"/>
      <c r="V21" s="32"/>
      <c r="W21" s="32"/>
      <c r="X21" s="32"/>
      <c r="Y21" s="32"/>
      <c r="Z21" s="32"/>
      <c r="AA21" s="32"/>
      <c r="AB21" s="32"/>
      <c r="AC21" s="32"/>
      <c r="AD21" s="32"/>
      <c r="AE21" s="32"/>
    </row>
    <row r="22" spans="1:31" s="2" customFormat="1" ht="6.9" customHeight="1">
      <c r="A22" s="32"/>
      <c r="B22" s="33"/>
      <c r="C22" s="32"/>
      <c r="D22" s="32"/>
      <c r="E22" s="32"/>
      <c r="F22" s="32"/>
      <c r="G22" s="32"/>
      <c r="H22" s="32"/>
      <c r="I22" s="32"/>
      <c r="J22" s="32"/>
      <c r="K22" s="32"/>
      <c r="L22" s="42"/>
      <c r="S22" s="32"/>
      <c r="T22" s="32"/>
      <c r="U22" s="32"/>
      <c r="V22" s="32"/>
      <c r="W22" s="32"/>
      <c r="X22" s="32"/>
      <c r="Y22" s="32"/>
      <c r="Z22" s="32"/>
      <c r="AA22" s="32"/>
      <c r="AB22" s="32"/>
      <c r="AC22" s="32"/>
      <c r="AD22" s="32"/>
      <c r="AE22" s="32"/>
    </row>
    <row r="23" spans="1:31" s="2" customFormat="1" ht="12" customHeight="1">
      <c r="A23" s="32"/>
      <c r="B23" s="33"/>
      <c r="C23" s="32"/>
      <c r="D23" s="27" t="s">
        <v>35</v>
      </c>
      <c r="E23" s="32"/>
      <c r="F23" s="32"/>
      <c r="G23" s="32"/>
      <c r="H23" s="32"/>
      <c r="I23" s="27" t="s">
        <v>25</v>
      </c>
      <c r="J23" s="25" t="str">
        <f>IF('Rekapitulace stavby'!AN19="","",'Rekapitulace stavby'!AN19)</f>
        <v/>
      </c>
      <c r="K23" s="32"/>
      <c r="L23" s="42"/>
      <c r="S23" s="32"/>
      <c r="T23" s="32"/>
      <c r="U23" s="32"/>
      <c r="V23" s="32"/>
      <c r="W23" s="32"/>
      <c r="X23" s="32"/>
      <c r="Y23" s="32"/>
      <c r="Z23" s="32"/>
      <c r="AA23" s="32"/>
      <c r="AB23" s="32"/>
      <c r="AC23" s="32"/>
      <c r="AD23" s="32"/>
      <c r="AE23" s="32"/>
    </row>
    <row r="24" spans="1:31" s="2" customFormat="1" ht="18" customHeight="1">
      <c r="A24" s="32"/>
      <c r="B24" s="33"/>
      <c r="C24" s="32"/>
      <c r="D24" s="32"/>
      <c r="E24" s="25" t="str">
        <f>IF('Rekapitulace stavby'!E20="","",'Rekapitulace stavby'!E20)</f>
        <v xml:space="preserve"> </v>
      </c>
      <c r="F24" s="32"/>
      <c r="G24" s="32"/>
      <c r="H24" s="32"/>
      <c r="I24" s="27" t="s">
        <v>28</v>
      </c>
      <c r="J24" s="25" t="str">
        <f>IF('Rekapitulace stavby'!AN20="","",'Rekapitulace stavby'!AN20)</f>
        <v/>
      </c>
      <c r="K24" s="32"/>
      <c r="L24" s="42"/>
      <c r="S24" s="32"/>
      <c r="T24" s="32"/>
      <c r="U24" s="32"/>
      <c r="V24" s="32"/>
      <c r="W24" s="32"/>
      <c r="X24" s="32"/>
      <c r="Y24" s="32"/>
      <c r="Z24" s="32"/>
      <c r="AA24" s="32"/>
      <c r="AB24" s="32"/>
      <c r="AC24" s="32"/>
      <c r="AD24" s="32"/>
      <c r="AE24" s="32"/>
    </row>
    <row r="25" spans="1:31" s="2" customFormat="1" ht="6.9" customHeight="1">
      <c r="A25" s="32"/>
      <c r="B25" s="33"/>
      <c r="C25" s="32"/>
      <c r="D25" s="32"/>
      <c r="E25" s="32"/>
      <c r="F25" s="32"/>
      <c r="G25" s="32"/>
      <c r="H25" s="32"/>
      <c r="I25" s="32"/>
      <c r="J25" s="32"/>
      <c r="K25" s="32"/>
      <c r="L25" s="42"/>
      <c r="S25" s="32"/>
      <c r="T25" s="32"/>
      <c r="U25" s="32"/>
      <c r="V25" s="32"/>
      <c r="W25" s="32"/>
      <c r="X25" s="32"/>
      <c r="Y25" s="32"/>
      <c r="Z25" s="32"/>
      <c r="AA25" s="32"/>
      <c r="AB25" s="32"/>
      <c r="AC25" s="32"/>
      <c r="AD25" s="32"/>
      <c r="AE25" s="32"/>
    </row>
    <row r="26" spans="1:31" s="2" customFormat="1" ht="12" customHeight="1">
      <c r="A26" s="32"/>
      <c r="B26" s="33"/>
      <c r="C26" s="32"/>
      <c r="D26" s="27" t="s">
        <v>36</v>
      </c>
      <c r="E26" s="32"/>
      <c r="F26" s="32"/>
      <c r="G26" s="32"/>
      <c r="H26" s="32"/>
      <c r="I26" s="32"/>
      <c r="J26" s="32"/>
      <c r="K26" s="32"/>
      <c r="L26" s="42"/>
      <c r="S26" s="32"/>
      <c r="T26" s="32"/>
      <c r="U26" s="32"/>
      <c r="V26" s="32"/>
      <c r="W26" s="32"/>
      <c r="X26" s="32"/>
      <c r="Y26" s="32"/>
      <c r="Z26" s="32"/>
      <c r="AA26" s="32"/>
      <c r="AB26" s="32"/>
      <c r="AC26" s="32"/>
      <c r="AD26" s="32"/>
      <c r="AE26" s="32"/>
    </row>
    <row r="27" spans="1:31" s="8" customFormat="1" ht="16.5" customHeight="1">
      <c r="A27" s="99"/>
      <c r="B27" s="100"/>
      <c r="C27" s="99"/>
      <c r="D27" s="99"/>
      <c r="E27" s="227" t="s">
        <v>1</v>
      </c>
      <c r="F27" s="227"/>
      <c r="G27" s="227"/>
      <c r="H27" s="227"/>
      <c r="I27" s="99"/>
      <c r="J27" s="99"/>
      <c r="K27" s="99"/>
      <c r="L27" s="101"/>
      <c r="S27" s="99"/>
      <c r="T27" s="99"/>
      <c r="U27" s="99"/>
      <c r="V27" s="99"/>
      <c r="W27" s="99"/>
      <c r="X27" s="99"/>
      <c r="Y27" s="99"/>
      <c r="Z27" s="99"/>
      <c r="AA27" s="99"/>
      <c r="AB27" s="99"/>
      <c r="AC27" s="99"/>
      <c r="AD27" s="99"/>
      <c r="AE27" s="99"/>
    </row>
    <row r="28" spans="1:31" s="2" customFormat="1" ht="6.9" customHeight="1">
      <c r="A28" s="32"/>
      <c r="B28" s="33"/>
      <c r="C28" s="32"/>
      <c r="D28" s="32"/>
      <c r="E28" s="32"/>
      <c r="F28" s="32"/>
      <c r="G28" s="32"/>
      <c r="H28" s="32"/>
      <c r="I28" s="32"/>
      <c r="J28" s="32"/>
      <c r="K28" s="32"/>
      <c r="L28" s="42"/>
      <c r="S28" s="32"/>
      <c r="T28" s="32"/>
      <c r="U28" s="32"/>
      <c r="V28" s="32"/>
      <c r="W28" s="32"/>
      <c r="X28" s="32"/>
      <c r="Y28" s="32"/>
      <c r="Z28" s="32"/>
      <c r="AA28" s="32"/>
      <c r="AB28" s="32"/>
      <c r="AC28" s="32"/>
      <c r="AD28" s="32"/>
      <c r="AE28" s="32"/>
    </row>
    <row r="29" spans="1:31" s="2" customFormat="1" ht="6.9" customHeight="1">
      <c r="A29" s="32"/>
      <c r="B29" s="33"/>
      <c r="C29" s="32"/>
      <c r="D29" s="66"/>
      <c r="E29" s="66"/>
      <c r="F29" s="66"/>
      <c r="G29" s="66"/>
      <c r="H29" s="66"/>
      <c r="I29" s="66"/>
      <c r="J29" s="66"/>
      <c r="K29" s="66"/>
      <c r="L29" s="42"/>
      <c r="S29" s="32"/>
      <c r="T29" s="32"/>
      <c r="U29" s="32"/>
      <c r="V29" s="32"/>
      <c r="W29" s="32"/>
      <c r="X29" s="32"/>
      <c r="Y29" s="32"/>
      <c r="Z29" s="32"/>
      <c r="AA29" s="32"/>
      <c r="AB29" s="32"/>
      <c r="AC29" s="32"/>
      <c r="AD29" s="32"/>
      <c r="AE29" s="32"/>
    </row>
    <row r="30" spans="1:31" s="2" customFormat="1" ht="25.35" customHeight="1">
      <c r="A30" s="32"/>
      <c r="B30" s="33"/>
      <c r="C30" s="32"/>
      <c r="D30" s="102" t="s">
        <v>37</v>
      </c>
      <c r="E30" s="32"/>
      <c r="F30" s="32"/>
      <c r="G30" s="32"/>
      <c r="H30" s="32"/>
      <c r="I30" s="32"/>
      <c r="J30" s="71">
        <f>ROUND(J117, 2)</f>
        <v>0</v>
      </c>
      <c r="K30" s="32"/>
      <c r="L30" s="42"/>
      <c r="S30" s="32"/>
      <c r="T30" s="32"/>
      <c r="U30" s="32"/>
      <c r="V30" s="32"/>
      <c r="W30" s="32"/>
      <c r="X30" s="32"/>
      <c r="Y30" s="32"/>
      <c r="Z30" s="32"/>
      <c r="AA30" s="32"/>
      <c r="AB30" s="32"/>
      <c r="AC30" s="32"/>
      <c r="AD30" s="32"/>
      <c r="AE30" s="32"/>
    </row>
    <row r="31" spans="1:31" s="2" customFormat="1" ht="6.9"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14.4" customHeight="1">
      <c r="A32" s="32"/>
      <c r="B32" s="33"/>
      <c r="C32" s="32"/>
      <c r="D32" s="32"/>
      <c r="E32" s="32"/>
      <c r="F32" s="36" t="s">
        <v>39</v>
      </c>
      <c r="G32" s="32"/>
      <c r="H32" s="32"/>
      <c r="I32" s="36" t="s">
        <v>38</v>
      </c>
      <c r="J32" s="36" t="s">
        <v>40</v>
      </c>
      <c r="K32" s="32"/>
      <c r="L32" s="42"/>
      <c r="S32" s="32"/>
      <c r="T32" s="32"/>
      <c r="U32" s="32"/>
      <c r="V32" s="32"/>
      <c r="W32" s="32"/>
      <c r="X32" s="32"/>
      <c r="Y32" s="32"/>
      <c r="Z32" s="32"/>
      <c r="AA32" s="32"/>
      <c r="AB32" s="32"/>
      <c r="AC32" s="32"/>
      <c r="AD32" s="32"/>
      <c r="AE32" s="32"/>
    </row>
    <row r="33" spans="1:31" s="2" customFormat="1" ht="14.4" customHeight="1">
      <c r="A33" s="32"/>
      <c r="B33" s="33"/>
      <c r="C33" s="32"/>
      <c r="D33" s="103" t="s">
        <v>41</v>
      </c>
      <c r="E33" s="27" t="s">
        <v>42</v>
      </c>
      <c r="F33" s="104">
        <f>ROUND((SUM(BE117:BE143)),  2)</f>
        <v>0</v>
      </c>
      <c r="G33" s="32"/>
      <c r="H33" s="32"/>
      <c r="I33" s="105">
        <v>0.21</v>
      </c>
      <c r="J33" s="104">
        <f>ROUND(((SUM(BE117:BE143))*I33),  2)</f>
        <v>0</v>
      </c>
      <c r="K33" s="32"/>
      <c r="L33" s="42"/>
      <c r="S33" s="32"/>
      <c r="T33" s="32"/>
      <c r="U33" s="32"/>
      <c r="V33" s="32"/>
      <c r="W33" s="32"/>
      <c r="X33" s="32"/>
      <c r="Y33" s="32"/>
      <c r="Z33" s="32"/>
      <c r="AA33" s="32"/>
      <c r="AB33" s="32"/>
      <c r="AC33" s="32"/>
      <c r="AD33" s="32"/>
      <c r="AE33" s="32"/>
    </row>
    <row r="34" spans="1:31" s="2" customFormat="1" ht="14.4" customHeight="1">
      <c r="A34" s="32"/>
      <c r="B34" s="33"/>
      <c r="C34" s="32"/>
      <c r="D34" s="32"/>
      <c r="E34" s="27" t="s">
        <v>43</v>
      </c>
      <c r="F34" s="104">
        <f>ROUND((SUM(BF117:BF143)),  2)</f>
        <v>0</v>
      </c>
      <c r="G34" s="32"/>
      <c r="H34" s="32"/>
      <c r="I34" s="105">
        <v>0.12</v>
      </c>
      <c r="J34" s="104">
        <f>ROUND(((SUM(BF117:BF143))*I34),  2)</f>
        <v>0</v>
      </c>
      <c r="K34" s="32"/>
      <c r="L34" s="42"/>
      <c r="S34" s="32"/>
      <c r="T34" s="32"/>
      <c r="U34" s="32"/>
      <c r="V34" s="32"/>
      <c r="W34" s="32"/>
      <c r="X34" s="32"/>
      <c r="Y34" s="32"/>
      <c r="Z34" s="32"/>
      <c r="AA34" s="32"/>
      <c r="AB34" s="32"/>
      <c r="AC34" s="32"/>
      <c r="AD34" s="32"/>
      <c r="AE34" s="32"/>
    </row>
    <row r="35" spans="1:31" s="2" customFormat="1" ht="14.4" hidden="1" customHeight="1">
      <c r="A35" s="32"/>
      <c r="B35" s="33"/>
      <c r="C35" s="32"/>
      <c r="D35" s="32"/>
      <c r="E35" s="27" t="s">
        <v>44</v>
      </c>
      <c r="F35" s="104">
        <f>ROUND((SUM(BG117:BG143)),  2)</f>
        <v>0</v>
      </c>
      <c r="G35" s="32"/>
      <c r="H35" s="32"/>
      <c r="I35" s="105">
        <v>0.21</v>
      </c>
      <c r="J35" s="104">
        <f>0</f>
        <v>0</v>
      </c>
      <c r="K35" s="32"/>
      <c r="L35" s="42"/>
      <c r="S35" s="32"/>
      <c r="T35" s="32"/>
      <c r="U35" s="32"/>
      <c r="V35" s="32"/>
      <c r="W35" s="32"/>
      <c r="X35" s="32"/>
      <c r="Y35" s="32"/>
      <c r="Z35" s="32"/>
      <c r="AA35" s="32"/>
      <c r="AB35" s="32"/>
      <c r="AC35" s="32"/>
      <c r="AD35" s="32"/>
      <c r="AE35" s="32"/>
    </row>
    <row r="36" spans="1:31" s="2" customFormat="1" ht="14.4" hidden="1" customHeight="1">
      <c r="A36" s="32"/>
      <c r="B36" s="33"/>
      <c r="C36" s="32"/>
      <c r="D36" s="32"/>
      <c r="E36" s="27" t="s">
        <v>45</v>
      </c>
      <c r="F36" s="104">
        <f>ROUND((SUM(BH117:BH143)),  2)</f>
        <v>0</v>
      </c>
      <c r="G36" s="32"/>
      <c r="H36" s="32"/>
      <c r="I36" s="105">
        <v>0.12</v>
      </c>
      <c r="J36" s="104">
        <f>0</f>
        <v>0</v>
      </c>
      <c r="K36" s="32"/>
      <c r="L36" s="42"/>
      <c r="S36" s="32"/>
      <c r="T36" s="32"/>
      <c r="U36" s="32"/>
      <c r="V36" s="32"/>
      <c r="W36" s="32"/>
      <c r="X36" s="32"/>
      <c r="Y36" s="32"/>
      <c r="Z36" s="32"/>
      <c r="AA36" s="32"/>
      <c r="AB36" s="32"/>
      <c r="AC36" s="32"/>
      <c r="AD36" s="32"/>
      <c r="AE36" s="32"/>
    </row>
    <row r="37" spans="1:31" s="2" customFormat="1" ht="14.4" hidden="1" customHeight="1">
      <c r="A37" s="32"/>
      <c r="B37" s="33"/>
      <c r="C37" s="32"/>
      <c r="D37" s="32"/>
      <c r="E37" s="27" t="s">
        <v>46</v>
      </c>
      <c r="F37" s="104">
        <f>ROUND((SUM(BI117:BI143)),  2)</f>
        <v>0</v>
      </c>
      <c r="G37" s="32"/>
      <c r="H37" s="32"/>
      <c r="I37" s="105">
        <v>0</v>
      </c>
      <c r="J37" s="104">
        <f>0</f>
        <v>0</v>
      </c>
      <c r="K37" s="32"/>
      <c r="L37" s="42"/>
      <c r="S37" s="32"/>
      <c r="T37" s="32"/>
      <c r="U37" s="32"/>
      <c r="V37" s="32"/>
      <c r="W37" s="32"/>
      <c r="X37" s="32"/>
      <c r="Y37" s="32"/>
      <c r="Z37" s="32"/>
      <c r="AA37" s="32"/>
      <c r="AB37" s="32"/>
      <c r="AC37" s="32"/>
      <c r="AD37" s="32"/>
      <c r="AE37" s="32"/>
    </row>
    <row r="38" spans="1:31" s="2" customFormat="1" ht="6.9" customHeight="1">
      <c r="A38" s="32"/>
      <c r="B38" s="33"/>
      <c r="C38" s="32"/>
      <c r="D38" s="32"/>
      <c r="E38" s="32"/>
      <c r="F38" s="32"/>
      <c r="G38" s="32"/>
      <c r="H38" s="32"/>
      <c r="I38" s="32"/>
      <c r="J38" s="32"/>
      <c r="K38" s="32"/>
      <c r="L38" s="42"/>
      <c r="S38" s="32"/>
      <c r="T38" s="32"/>
      <c r="U38" s="32"/>
      <c r="V38" s="32"/>
      <c r="W38" s="32"/>
      <c r="X38" s="32"/>
      <c r="Y38" s="32"/>
      <c r="Z38" s="32"/>
      <c r="AA38" s="32"/>
      <c r="AB38" s="32"/>
      <c r="AC38" s="32"/>
      <c r="AD38" s="32"/>
      <c r="AE38" s="32"/>
    </row>
    <row r="39" spans="1:31" s="2" customFormat="1" ht="25.35" customHeight="1">
      <c r="A39" s="32"/>
      <c r="B39" s="33"/>
      <c r="C39" s="106"/>
      <c r="D39" s="107" t="s">
        <v>47</v>
      </c>
      <c r="E39" s="60"/>
      <c r="F39" s="60"/>
      <c r="G39" s="108" t="s">
        <v>48</v>
      </c>
      <c r="H39" s="109" t="s">
        <v>49</v>
      </c>
      <c r="I39" s="60"/>
      <c r="J39" s="110">
        <f>SUM(J30:J37)</f>
        <v>0</v>
      </c>
      <c r="K39" s="111"/>
      <c r="L39" s="42"/>
      <c r="S39" s="32"/>
      <c r="T39" s="32"/>
      <c r="U39" s="32"/>
      <c r="V39" s="32"/>
      <c r="W39" s="32"/>
      <c r="X39" s="32"/>
      <c r="Y39" s="32"/>
      <c r="Z39" s="32"/>
      <c r="AA39" s="32"/>
      <c r="AB39" s="32"/>
      <c r="AC39" s="32"/>
      <c r="AD39" s="32"/>
      <c r="AE39" s="32"/>
    </row>
    <row r="40" spans="1:31" s="2" customFormat="1" ht="14.4"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42"/>
      <c r="D50" s="43" t="s">
        <v>50</v>
      </c>
      <c r="E50" s="44"/>
      <c r="F50" s="44"/>
      <c r="G50" s="43" t="s">
        <v>51</v>
      </c>
      <c r="H50" s="44"/>
      <c r="I50" s="44"/>
      <c r="J50" s="44"/>
      <c r="K50" s="44"/>
      <c r="L50" s="42"/>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32"/>
      <c r="B61" s="33"/>
      <c r="C61" s="32"/>
      <c r="D61" s="45" t="s">
        <v>52</v>
      </c>
      <c r="E61" s="35"/>
      <c r="F61" s="112" t="s">
        <v>53</v>
      </c>
      <c r="G61" s="45" t="s">
        <v>52</v>
      </c>
      <c r="H61" s="35"/>
      <c r="I61" s="35"/>
      <c r="J61" s="113" t="s">
        <v>53</v>
      </c>
      <c r="K61" s="35"/>
      <c r="L61" s="42"/>
      <c r="S61" s="32"/>
      <c r="T61" s="32"/>
      <c r="U61" s="32"/>
      <c r="V61" s="32"/>
      <c r="W61" s="32"/>
      <c r="X61" s="32"/>
      <c r="Y61" s="32"/>
      <c r="Z61" s="32"/>
      <c r="AA61" s="32"/>
      <c r="AB61" s="32"/>
      <c r="AC61" s="32"/>
      <c r="AD61" s="32"/>
      <c r="AE61" s="32"/>
    </row>
    <row r="62" spans="1:31">
      <c r="B62" s="20"/>
      <c r="L62" s="20"/>
    </row>
    <row r="63" spans="1:31">
      <c r="B63" s="20"/>
      <c r="L63" s="20"/>
    </row>
    <row r="64" spans="1:31">
      <c r="B64" s="20"/>
      <c r="L64" s="20"/>
    </row>
    <row r="65" spans="1:31" s="2" customFormat="1" ht="13.2">
      <c r="A65" s="32"/>
      <c r="B65" s="33"/>
      <c r="C65" s="32"/>
      <c r="D65" s="43" t="s">
        <v>54</v>
      </c>
      <c r="E65" s="46"/>
      <c r="F65" s="46"/>
      <c r="G65" s="43" t="s">
        <v>55</v>
      </c>
      <c r="H65" s="46"/>
      <c r="I65" s="46"/>
      <c r="J65" s="46"/>
      <c r="K65" s="46"/>
      <c r="L65" s="42"/>
      <c r="S65" s="32"/>
      <c r="T65" s="32"/>
      <c r="U65" s="32"/>
      <c r="V65" s="32"/>
      <c r="W65" s="32"/>
      <c r="X65" s="32"/>
      <c r="Y65" s="32"/>
      <c r="Z65" s="32"/>
      <c r="AA65" s="32"/>
      <c r="AB65" s="32"/>
      <c r="AC65" s="32"/>
      <c r="AD65" s="32"/>
      <c r="AE65" s="32"/>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32"/>
      <c r="B76" s="33"/>
      <c r="C76" s="32"/>
      <c r="D76" s="45" t="s">
        <v>52</v>
      </c>
      <c r="E76" s="35"/>
      <c r="F76" s="112" t="s">
        <v>53</v>
      </c>
      <c r="G76" s="45" t="s">
        <v>52</v>
      </c>
      <c r="H76" s="35"/>
      <c r="I76" s="35"/>
      <c r="J76" s="113" t="s">
        <v>53</v>
      </c>
      <c r="K76" s="35"/>
      <c r="L76" s="42"/>
      <c r="S76" s="32"/>
      <c r="T76" s="32"/>
      <c r="U76" s="32"/>
      <c r="V76" s="32"/>
      <c r="W76" s="32"/>
      <c r="X76" s="32"/>
      <c r="Y76" s="32"/>
      <c r="Z76" s="32"/>
      <c r="AA76" s="32"/>
      <c r="AB76" s="32"/>
      <c r="AC76" s="32"/>
      <c r="AD76" s="32"/>
      <c r="AE76" s="32"/>
    </row>
    <row r="77" spans="1:31" s="2" customFormat="1" ht="14.4"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47" s="2" customFormat="1" ht="6.9"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47" s="2" customFormat="1" ht="24.9" customHeight="1">
      <c r="A82" s="32"/>
      <c r="B82" s="33"/>
      <c r="C82" s="21" t="s">
        <v>108</v>
      </c>
      <c r="D82" s="32"/>
      <c r="E82" s="32"/>
      <c r="F82" s="32"/>
      <c r="G82" s="32"/>
      <c r="H82" s="32"/>
      <c r="I82" s="32"/>
      <c r="J82" s="32"/>
      <c r="K82" s="32"/>
      <c r="L82" s="42"/>
      <c r="S82" s="32"/>
      <c r="T82" s="32"/>
      <c r="U82" s="32"/>
      <c r="V82" s="32"/>
      <c r="W82" s="32"/>
      <c r="X82" s="32"/>
      <c r="Y82" s="32"/>
      <c r="Z82" s="32"/>
      <c r="AA82" s="32"/>
      <c r="AB82" s="32"/>
      <c r="AC82" s="32"/>
      <c r="AD82" s="32"/>
      <c r="AE82" s="32"/>
    </row>
    <row r="83" spans="1:47" s="2" customFormat="1" ht="6.9"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55" t="str">
        <f>E7</f>
        <v>Oprava výhybek ve výhybně Polanka nad Odrou</v>
      </c>
      <c r="F85" s="256"/>
      <c r="G85" s="256"/>
      <c r="H85" s="256"/>
      <c r="I85" s="32"/>
      <c r="J85" s="32"/>
      <c r="K85" s="32"/>
      <c r="L85" s="42"/>
      <c r="S85" s="32"/>
      <c r="T85" s="32"/>
      <c r="U85" s="32"/>
      <c r="V85" s="32"/>
      <c r="W85" s="32"/>
      <c r="X85" s="32"/>
      <c r="Y85" s="32"/>
      <c r="Z85" s="32"/>
      <c r="AA85" s="32"/>
      <c r="AB85" s="32"/>
      <c r="AC85" s="32"/>
      <c r="AD85" s="32"/>
      <c r="AE85" s="32"/>
    </row>
    <row r="86" spans="1:47" s="2" customFormat="1" ht="12" customHeight="1">
      <c r="A86" s="32"/>
      <c r="B86" s="33"/>
      <c r="C86" s="27" t="s">
        <v>106</v>
      </c>
      <c r="D86" s="32"/>
      <c r="E86" s="32"/>
      <c r="F86" s="32"/>
      <c r="G86" s="32"/>
      <c r="H86" s="32"/>
      <c r="I86" s="32"/>
      <c r="J86" s="32"/>
      <c r="K86" s="32"/>
      <c r="L86" s="42"/>
      <c r="S86" s="32"/>
      <c r="T86" s="32"/>
      <c r="U86" s="32"/>
      <c r="V86" s="32"/>
      <c r="W86" s="32"/>
      <c r="X86" s="32"/>
      <c r="Y86" s="32"/>
      <c r="Z86" s="32"/>
      <c r="AA86" s="32"/>
      <c r="AB86" s="32"/>
      <c r="AC86" s="32"/>
      <c r="AD86" s="32"/>
      <c r="AE86" s="32"/>
    </row>
    <row r="87" spans="1:47" s="2" customFormat="1" ht="16.5" customHeight="1">
      <c r="A87" s="32"/>
      <c r="B87" s="33"/>
      <c r="C87" s="32"/>
      <c r="D87" s="32"/>
      <c r="E87" s="245" t="str">
        <f>E9</f>
        <v>VON - Oprava výhybek ve výhybně Polanka nad Odrou</v>
      </c>
      <c r="F87" s="254"/>
      <c r="G87" s="254"/>
      <c r="H87" s="254"/>
      <c r="I87" s="32"/>
      <c r="J87" s="32"/>
      <c r="K87" s="32"/>
      <c r="L87" s="42"/>
      <c r="S87" s="32"/>
      <c r="T87" s="32"/>
      <c r="U87" s="32"/>
      <c r="V87" s="32"/>
      <c r="W87" s="32"/>
      <c r="X87" s="32"/>
      <c r="Y87" s="32"/>
      <c r="Z87" s="32"/>
      <c r="AA87" s="32"/>
      <c r="AB87" s="32"/>
      <c r="AC87" s="32"/>
      <c r="AD87" s="32"/>
      <c r="AE87" s="32"/>
    </row>
    <row r="88" spans="1:47" s="2" customFormat="1" ht="6.9" customHeight="1">
      <c r="A88" s="32"/>
      <c r="B88" s="33"/>
      <c r="C88" s="32"/>
      <c r="D88" s="32"/>
      <c r="E88" s="32"/>
      <c r="F88" s="32"/>
      <c r="G88" s="32"/>
      <c r="H88" s="32"/>
      <c r="I88" s="32"/>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PS Svinov</v>
      </c>
      <c r="G89" s="32"/>
      <c r="H89" s="32"/>
      <c r="I89" s="27" t="s">
        <v>22</v>
      </c>
      <c r="J89" s="55" t="str">
        <f>IF(J12="","",J12)</f>
        <v>13. 2. 2024</v>
      </c>
      <c r="K89" s="32"/>
      <c r="L89" s="42"/>
      <c r="S89" s="32"/>
      <c r="T89" s="32"/>
      <c r="U89" s="32"/>
      <c r="V89" s="32"/>
      <c r="W89" s="32"/>
      <c r="X89" s="32"/>
      <c r="Y89" s="32"/>
      <c r="Z89" s="32"/>
      <c r="AA89" s="32"/>
      <c r="AB89" s="32"/>
      <c r="AC89" s="32"/>
      <c r="AD89" s="32"/>
      <c r="AE89" s="32"/>
    </row>
    <row r="90" spans="1:47" s="2" customFormat="1" ht="6.9"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47" s="2" customFormat="1" ht="15.15" customHeight="1">
      <c r="A91" s="32"/>
      <c r="B91" s="33"/>
      <c r="C91" s="27" t="s">
        <v>24</v>
      </c>
      <c r="D91" s="32"/>
      <c r="E91" s="32"/>
      <c r="F91" s="25" t="str">
        <f>E15</f>
        <v>Správa železnic, státní organizace, OŘ Ostrava</v>
      </c>
      <c r="G91" s="32"/>
      <c r="H91" s="32"/>
      <c r="I91" s="27" t="s">
        <v>32</v>
      </c>
      <c r="J91" s="30" t="str">
        <f>E21</f>
        <v xml:space="preserve"> </v>
      </c>
      <c r="K91" s="32"/>
      <c r="L91" s="42"/>
      <c r="S91" s="32"/>
      <c r="T91" s="32"/>
      <c r="U91" s="32"/>
      <c r="V91" s="32"/>
      <c r="W91" s="32"/>
      <c r="X91" s="32"/>
      <c r="Y91" s="32"/>
      <c r="Z91" s="32"/>
      <c r="AA91" s="32"/>
      <c r="AB91" s="32"/>
      <c r="AC91" s="32"/>
      <c r="AD91" s="32"/>
      <c r="AE91" s="32"/>
    </row>
    <row r="92" spans="1:47" s="2" customFormat="1" ht="15.15" customHeight="1">
      <c r="A92" s="32"/>
      <c r="B92" s="33"/>
      <c r="C92" s="27" t="s">
        <v>30</v>
      </c>
      <c r="D92" s="32"/>
      <c r="E92" s="32"/>
      <c r="F92" s="25" t="str">
        <f>IF(E18="","",E18)</f>
        <v>Vyplň údaj</v>
      </c>
      <c r="G92" s="32"/>
      <c r="H92" s="32"/>
      <c r="I92" s="27" t="s">
        <v>35</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32"/>
      <c r="J93" s="32"/>
      <c r="K93" s="32"/>
      <c r="L93" s="42"/>
      <c r="S93" s="32"/>
      <c r="T93" s="32"/>
      <c r="U93" s="32"/>
      <c r="V93" s="32"/>
      <c r="W93" s="32"/>
      <c r="X93" s="32"/>
      <c r="Y93" s="32"/>
      <c r="Z93" s="32"/>
      <c r="AA93" s="32"/>
      <c r="AB93" s="32"/>
      <c r="AC93" s="32"/>
      <c r="AD93" s="32"/>
      <c r="AE93" s="32"/>
    </row>
    <row r="94" spans="1:47" s="2" customFormat="1" ht="29.25" customHeight="1">
      <c r="A94" s="32"/>
      <c r="B94" s="33"/>
      <c r="C94" s="114" t="s">
        <v>109</v>
      </c>
      <c r="D94" s="106"/>
      <c r="E94" s="106"/>
      <c r="F94" s="106"/>
      <c r="G94" s="106"/>
      <c r="H94" s="106"/>
      <c r="I94" s="106"/>
      <c r="J94" s="115" t="s">
        <v>110</v>
      </c>
      <c r="K94" s="106"/>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47" s="2" customFormat="1" ht="22.8" customHeight="1">
      <c r="A96" s="32"/>
      <c r="B96" s="33"/>
      <c r="C96" s="116" t="s">
        <v>111</v>
      </c>
      <c r="D96" s="32"/>
      <c r="E96" s="32"/>
      <c r="F96" s="32"/>
      <c r="G96" s="32"/>
      <c r="H96" s="32"/>
      <c r="I96" s="32"/>
      <c r="J96" s="71">
        <f>J117</f>
        <v>0</v>
      </c>
      <c r="K96" s="32"/>
      <c r="L96" s="42"/>
      <c r="S96" s="32"/>
      <c r="T96" s="32"/>
      <c r="U96" s="32"/>
      <c r="V96" s="32"/>
      <c r="W96" s="32"/>
      <c r="X96" s="32"/>
      <c r="Y96" s="32"/>
      <c r="Z96" s="32"/>
      <c r="AA96" s="32"/>
      <c r="AB96" s="32"/>
      <c r="AC96" s="32"/>
      <c r="AD96" s="32"/>
      <c r="AE96" s="32"/>
      <c r="AU96" s="17" t="s">
        <v>112</v>
      </c>
    </row>
    <row r="97" spans="1:31" s="9" customFormat="1" ht="24.9" customHeight="1">
      <c r="B97" s="117"/>
      <c r="D97" s="118" t="s">
        <v>972</v>
      </c>
      <c r="E97" s="119"/>
      <c r="F97" s="119"/>
      <c r="G97" s="119"/>
      <c r="H97" s="119"/>
      <c r="I97" s="119"/>
      <c r="J97" s="120">
        <f>J118</f>
        <v>0</v>
      </c>
      <c r="L97" s="117"/>
    </row>
    <row r="98" spans="1:31" s="2" customFormat="1" ht="21.75" customHeight="1">
      <c r="A98" s="32"/>
      <c r="B98" s="33"/>
      <c r="C98" s="32"/>
      <c r="D98" s="32"/>
      <c r="E98" s="32"/>
      <c r="F98" s="32"/>
      <c r="G98" s="32"/>
      <c r="H98" s="32"/>
      <c r="I98" s="32"/>
      <c r="J98" s="32"/>
      <c r="K98" s="32"/>
      <c r="L98" s="42"/>
      <c r="S98" s="32"/>
      <c r="T98" s="32"/>
      <c r="U98" s="32"/>
      <c r="V98" s="32"/>
      <c r="W98" s="32"/>
      <c r="X98" s="32"/>
      <c r="Y98" s="32"/>
      <c r="Z98" s="32"/>
      <c r="AA98" s="32"/>
      <c r="AB98" s="32"/>
      <c r="AC98" s="32"/>
      <c r="AD98" s="32"/>
      <c r="AE98" s="32"/>
    </row>
    <row r="99" spans="1:31" s="2" customFormat="1" ht="6.9" customHeight="1">
      <c r="A99" s="32"/>
      <c r="B99" s="47"/>
      <c r="C99" s="48"/>
      <c r="D99" s="48"/>
      <c r="E99" s="48"/>
      <c r="F99" s="48"/>
      <c r="G99" s="48"/>
      <c r="H99" s="48"/>
      <c r="I99" s="48"/>
      <c r="J99" s="48"/>
      <c r="K99" s="48"/>
      <c r="L99" s="42"/>
      <c r="S99" s="32"/>
      <c r="T99" s="32"/>
      <c r="U99" s="32"/>
      <c r="V99" s="32"/>
      <c r="W99" s="32"/>
      <c r="X99" s="32"/>
      <c r="Y99" s="32"/>
      <c r="Z99" s="32"/>
      <c r="AA99" s="32"/>
      <c r="AB99" s="32"/>
      <c r="AC99" s="32"/>
      <c r="AD99" s="32"/>
      <c r="AE99" s="32"/>
    </row>
    <row r="103" spans="1:31" s="2" customFormat="1" ht="6.9" customHeight="1">
      <c r="A103" s="32"/>
      <c r="B103" s="49"/>
      <c r="C103" s="50"/>
      <c r="D103" s="50"/>
      <c r="E103" s="50"/>
      <c r="F103" s="50"/>
      <c r="G103" s="50"/>
      <c r="H103" s="50"/>
      <c r="I103" s="50"/>
      <c r="J103" s="50"/>
      <c r="K103" s="50"/>
      <c r="L103" s="42"/>
      <c r="S103" s="32"/>
      <c r="T103" s="32"/>
      <c r="U103" s="32"/>
      <c r="V103" s="32"/>
      <c r="W103" s="32"/>
      <c r="X103" s="32"/>
      <c r="Y103" s="32"/>
      <c r="Z103" s="32"/>
      <c r="AA103" s="32"/>
      <c r="AB103" s="32"/>
      <c r="AC103" s="32"/>
      <c r="AD103" s="32"/>
      <c r="AE103" s="32"/>
    </row>
    <row r="104" spans="1:31" s="2" customFormat="1" ht="24.9" customHeight="1">
      <c r="A104" s="32"/>
      <c r="B104" s="33"/>
      <c r="C104" s="21" t="s">
        <v>116</v>
      </c>
      <c r="D104" s="32"/>
      <c r="E104" s="32"/>
      <c r="F104" s="32"/>
      <c r="G104" s="32"/>
      <c r="H104" s="32"/>
      <c r="I104" s="32"/>
      <c r="J104" s="32"/>
      <c r="K104" s="32"/>
      <c r="L104" s="42"/>
      <c r="S104" s="32"/>
      <c r="T104" s="32"/>
      <c r="U104" s="32"/>
      <c r="V104" s="32"/>
      <c r="W104" s="32"/>
      <c r="X104" s="32"/>
      <c r="Y104" s="32"/>
      <c r="Z104" s="32"/>
      <c r="AA104" s="32"/>
      <c r="AB104" s="32"/>
      <c r="AC104" s="32"/>
      <c r="AD104" s="32"/>
      <c r="AE104" s="32"/>
    </row>
    <row r="105" spans="1:31" s="2" customFormat="1" ht="6.9" customHeight="1">
      <c r="A105" s="32"/>
      <c r="B105" s="33"/>
      <c r="C105" s="32"/>
      <c r="D105" s="32"/>
      <c r="E105" s="32"/>
      <c r="F105" s="32"/>
      <c r="G105" s="32"/>
      <c r="H105" s="32"/>
      <c r="I105" s="32"/>
      <c r="J105" s="32"/>
      <c r="K105" s="32"/>
      <c r="L105" s="42"/>
      <c r="S105" s="32"/>
      <c r="T105" s="32"/>
      <c r="U105" s="32"/>
      <c r="V105" s="32"/>
      <c r="W105" s="32"/>
      <c r="X105" s="32"/>
      <c r="Y105" s="32"/>
      <c r="Z105" s="32"/>
      <c r="AA105" s="32"/>
      <c r="AB105" s="32"/>
      <c r="AC105" s="32"/>
      <c r="AD105" s="32"/>
      <c r="AE105" s="32"/>
    </row>
    <row r="106" spans="1:31" s="2" customFormat="1" ht="12" customHeight="1">
      <c r="A106" s="32"/>
      <c r="B106" s="33"/>
      <c r="C106" s="27" t="s">
        <v>16</v>
      </c>
      <c r="D106" s="32"/>
      <c r="E106" s="32"/>
      <c r="F106" s="32"/>
      <c r="G106" s="32"/>
      <c r="H106" s="32"/>
      <c r="I106" s="32"/>
      <c r="J106" s="32"/>
      <c r="K106" s="32"/>
      <c r="L106" s="42"/>
      <c r="S106" s="32"/>
      <c r="T106" s="32"/>
      <c r="U106" s="32"/>
      <c r="V106" s="32"/>
      <c r="W106" s="32"/>
      <c r="X106" s="32"/>
      <c r="Y106" s="32"/>
      <c r="Z106" s="32"/>
      <c r="AA106" s="32"/>
      <c r="AB106" s="32"/>
      <c r="AC106" s="32"/>
      <c r="AD106" s="32"/>
      <c r="AE106" s="32"/>
    </row>
    <row r="107" spans="1:31" s="2" customFormat="1" ht="16.5" customHeight="1">
      <c r="A107" s="32"/>
      <c r="B107" s="33"/>
      <c r="C107" s="32"/>
      <c r="D107" s="32"/>
      <c r="E107" s="255" t="str">
        <f>E7</f>
        <v>Oprava výhybek ve výhybně Polanka nad Odrou</v>
      </c>
      <c r="F107" s="256"/>
      <c r="G107" s="256"/>
      <c r="H107" s="256"/>
      <c r="I107" s="32"/>
      <c r="J107" s="32"/>
      <c r="K107" s="32"/>
      <c r="L107" s="42"/>
      <c r="S107" s="32"/>
      <c r="T107" s="32"/>
      <c r="U107" s="32"/>
      <c r="V107" s="32"/>
      <c r="W107" s="32"/>
      <c r="X107" s="32"/>
      <c r="Y107" s="32"/>
      <c r="Z107" s="32"/>
      <c r="AA107" s="32"/>
      <c r="AB107" s="32"/>
      <c r="AC107" s="32"/>
      <c r="AD107" s="32"/>
      <c r="AE107" s="32"/>
    </row>
    <row r="108" spans="1:31" s="2" customFormat="1" ht="12" customHeight="1">
      <c r="A108" s="32"/>
      <c r="B108" s="33"/>
      <c r="C108" s="27" t="s">
        <v>106</v>
      </c>
      <c r="D108" s="32"/>
      <c r="E108" s="32"/>
      <c r="F108" s="32"/>
      <c r="G108" s="32"/>
      <c r="H108" s="32"/>
      <c r="I108" s="32"/>
      <c r="J108" s="32"/>
      <c r="K108" s="32"/>
      <c r="L108" s="42"/>
      <c r="S108" s="32"/>
      <c r="T108" s="32"/>
      <c r="U108" s="32"/>
      <c r="V108" s="32"/>
      <c r="W108" s="32"/>
      <c r="X108" s="32"/>
      <c r="Y108" s="32"/>
      <c r="Z108" s="32"/>
      <c r="AA108" s="32"/>
      <c r="AB108" s="32"/>
      <c r="AC108" s="32"/>
      <c r="AD108" s="32"/>
      <c r="AE108" s="32"/>
    </row>
    <row r="109" spans="1:31" s="2" customFormat="1" ht="16.5" customHeight="1">
      <c r="A109" s="32"/>
      <c r="B109" s="33"/>
      <c r="C109" s="32"/>
      <c r="D109" s="32"/>
      <c r="E109" s="245" t="str">
        <f>E9</f>
        <v>VON - Oprava výhybek ve výhybně Polanka nad Odrou</v>
      </c>
      <c r="F109" s="254"/>
      <c r="G109" s="254"/>
      <c r="H109" s="254"/>
      <c r="I109" s="32"/>
      <c r="J109" s="32"/>
      <c r="K109" s="32"/>
      <c r="L109" s="42"/>
      <c r="S109" s="32"/>
      <c r="T109" s="32"/>
      <c r="U109" s="32"/>
      <c r="V109" s="32"/>
      <c r="W109" s="32"/>
      <c r="X109" s="32"/>
      <c r="Y109" s="32"/>
      <c r="Z109" s="32"/>
      <c r="AA109" s="32"/>
      <c r="AB109" s="32"/>
      <c r="AC109" s="32"/>
      <c r="AD109" s="32"/>
      <c r="AE109" s="32"/>
    </row>
    <row r="110" spans="1:31" s="2" customFormat="1" ht="6.9" customHeight="1">
      <c r="A110" s="32"/>
      <c r="B110" s="33"/>
      <c r="C110" s="32"/>
      <c r="D110" s="32"/>
      <c r="E110" s="32"/>
      <c r="F110" s="32"/>
      <c r="G110" s="32"/>
      <c r="H110" s="32"/>
      <c r="I110" s="32"/>
      <c r="J110" s="32"/>
      <c r="K110" s="32"/>
      <c r="L110" s="42"/>
      <c r="S110" s="32"/>
      <c r="T110" s="32"/>
      <c r="U110" s="32"/>
      <c r="V110" s="32"/>
      <c r="W110" s="32"/>
      <c r="X110" s="32"/>
      <c r="Y110" s="32"/>
      <c r="Z110" s="32"/>
      <c r="AA110" s="32"/>
      <c r="AB110" s="32"/>
      <c r="AC110" s="32"/>
      <c r="AD110" s="32"/>
      <c r="AE110" s="32"/>
    </row>
    <row r="111" spans="1:31" s="2" customFormat="1" ht="12" customHeight="1">
      <c r="A111" s="32"/>
      <c r="B111" s="33"/>
      <c r="C111" s="27" t="s">
        <v>20</v>
      </c>
      <c r="D111" s="32"/>
      <c r="E111" s="32"/>
      <c r="F111" s="25" t="str">
        <f>F12</f>
        <v>PS Svinov</v>
      </c>
      <c r="G111" s="32"/>
      <c r="H111" s="32"/>
      <c r="I111" s="27" t="s">
        <v>22</v>
      </c>
      <c r="J111" s="55" t="str">
        <f>IF(J12="","",J12)</f>
        <v>13. 2. 2024</v>
      </c>
      <c r="K111" s="32"/>
      <c r="L111" s="42"/>
      <c r="S111" s="32"/>
      <c r="T111" s="32"/>
      <c r="U111" s="32"/>
      <c r="V111" s="32"/>
      <c r="W111" s="32"/>
      <c r="X111" s="32"/>
      <c r="Y111" s="32"/>
      <c r="Z111" s="32"/>
      <c r="AA111" s="32"/>
      <c r="AB111" s="32"/>
      <c r="AC111" s="32"/>
      <c r="AD111" s="32"/>
      <c r="AE111" s="32"/>
    </row>
    <row r="112" spans="1:31" s="2" customFormat="1" ht="6.9" customHeight="1">
      <c r="A112" s="32"/>
      <c r="B112" s="33"/>
      <c r="C112" s="32"/>
      <c r="D112" s="32"/>
      <c r="E112" s="32"/>
      <c r="F112" s="32"/>
      <c r="G112" s="32"/>
      <c r="H112" s="32"/>
      <c r="I112" s="32"/>
      <c r="J112" s="32"/>
      <c r="K112" s="32"/>
      <c r="L112" s="42"/>
      <c r="S112" s="32"/>
      <c r="T112" s="32"/>
      <c r="U112" s="32"/>
      <c r="V112" s="32"/>
      <c r="W112" s="32"/>
      <c r="X112" s="32"/>
      <c r="Y112" s="32"/>
      <c r="Z112" s="32"/>
      <c r="AA112" s="32"/>
      <c r="AB112" s="32"/>
      <c r="AC112" s="32"/>
      <c r="AD112" s="32"/>
      <c r="AE112" s="32"/>
    </row>
    <row r="113" spans="1:65" s="2" customFormat="1" ht="15.15" customHeight="1">
      <c r="A113" s="32"/>
      <c r="B113" s="33"/>
      <c r="C113" s="27" t="s">
        <v>24</v>
      </c>
      <c r="D113" s="32"/>
      <c r="E113" s="32"/>
      <c r="F113" s="25" t="str">
        <f>E15</f>
        <v>Správa železnic, státní organizace, OŘ Ostrava</v>
      </c>
      <c r="G113" s="32"/>
      <c r="H113" s="32"/>
      <c r="I113" s="27" t="s">
        <v>32</v>
      </c>
      <c r="J113" s="30" t="str">
        <f>E21</f>
        <v xml:space="preserve"> </v>
      </c>
      <c r="K113" s="32"/>
      <c r="L113" s="42"/>
      <c r="S113" s="32"/>
      <c r="T113" s="32"/>
      <c r="U113" s="32"/>
      <c r="V113" s="32"/>
      <c r="W113" s="32"/>
      <c r="X113" s="32"/>
      <c r="Y113" s="32"/>
      <c r="Z113" s="32"/>
      <c r="AA113" s="32"/>
      <c r="AB113" s="32"/>
      <c r="AC113" s="32"/>
      <c r="AD113" s="32"/>
      <c r="AE113" s="32"/>
    </row>
    <row r="114" spans="1:65" s="2" customFormat="1" ht="15.15" customHeight="1">
      <c r="A114" s="32"/>
      <c r="B114" s="33"/>
      <c r="C114" s="27" t="s">
        <v>30</v>
      </c>
      <c r="D114" s="32"/>
      <c r="E114" s="32"/>
      <c r="F114" s="25" t="str">
        <f>IF(E18="","",E18)</f>
        <v>Vyplň údaj</v>
      </c>
      <c r="G114" s="32"/>
      <c r="H114" s="32"/>
      <c r="I114" s="27" t="s">
        <v>35</v>
      </c>
      <c r="J114" s="30" t="str">
        <f>E24</f>
        <v xml:space="preserve"> </v>
      </c>
      <c r="K114" s="32"/>
      <c r="L114" s="42"/>
      <c r="S114" s="32"/>
      <c r="T114" s="32"/>
      <c r="U114" s="32"/>
      <c r="V114" s="32"/>
      <c r="W114" s="32"/>
      <c r="X114" s="32"/>
      <c r="Y114" s="32"/>
      <c r="Z114" s="32"/>
      <c r="AA114" s="32"/>
      <c r="AB114" s="32"/>
      <c r="AC114" s="32"/>
      <c r="AD114" s="32"/>
      <c r="AE114" s="32"/>
    </row>
    <row r="115" spans="1:65" s="2" customFormat="1" ht="10.35" customHeight="1">
      <c r="A115" s="32"/>
      <c r="B115" s="33"/>
      <c r="C115" s="32"/>
      <c r="D115" s="32"/>
      <c r="E115" s="32"/>
      <c r="F115" s="32"/>
      <c r="G115" s="32"/>
      <c r="H115" s="32"/>
      <c r="I115" s="32"/>
      <c r="J115" s="32"/>
      <c r="K115" s="32"/>
      <c r="L115" s="42"/>
      <c r="S115" s="32"/>
      <c r="T115" s="32"/>
      <c r="U115" s="32"/>
      <c r="V115" s="32"/>
      <c r="W115" s="32"/>
      <c r="X115" s="32"/>
      <c r="Y115" s="32"/>
      <c r="Z115" s="32"/>
      <c r="AA115" s="32"/>
      <c r="AB115" s="32"/>
      <c r="AC115" s="32"/>
      <c r="AD115" s="32"/>
      <c r="AE115" s="32"/>
    </row>
    <row r="116" spans="1:65" s="11" customFormat="1" ht="29.25" customHeight="1">
      <c r="A116" s="125"/>
      <c r="B116" s="126"/>
      <c r="C116" s="127" t="s">
        <v>117</v>
      </c>
      <c r="D116" s="128" t="s">
        <v>62</v>
      </c>
      <c r="E116" s="128" t="s">
        <v>58</v>
      </c>
      <c r="F116" s="128" t="s">
        <v>59</v>
      </c>
      <c r="G116" s="128" t="s">
        <v>118</v>
      </c>
      <c r="H116" s="128" t="s">
        <v>119</v>
      </c>
      <c r="I116" s="128" t="s">
        <v>120</v>
      </c>
      <c r="J116" s="128" t="s">
        <v>110</v>
      </c>
      <c r="K116" s="129" t="s">
        <v>121</v>
      </c>
      <c r="L116" s="130"/>
      <c r="M116" s="62" t="s">
        <v>1</v>
      </c>
      <c r="N116" s="63" t="s">
        <v>41</v>
      </c>
      <c r="O116" s="63" t="s">
        <v>122</v>
      </c>
      <c r="P116" s="63" t="s">
        <v>123</v>
      </c>
      <c r="Q116" s="63" t="s">
        <v>124</v>
      </c>
      <c r="R116" s="63" t="s">
        <v>125</v>
      </c>
      <c r="S116" s="63" t="s">
        <v>126</v>
      </c>
      <c r="T116" s="64" t="s">
        <v>127</v>
      </c>
      <c r="U116" s="125"/>
      <c r="V116" s="125"/>
      <c r="W116" s="125"/>
      <c r="X116" s="125"/>
      <c r="Y116" s="125"/>
      <c r="Z116" s="125"/>
      <c r="AA116" s="125"/>
      <c r="AB116" s="125"/>
      <c r="AC116" s="125"/>
      <c r="AD116" s="125"/>
      <c r="AE116" s="125"/>
    </row>
    <row r="117" spans="1:65" s="2" customFormat="1" ht="22.8" customHeight="1">
      <c r="A117" s="32"/>
      <c r="B117" s="33"/>
      <c r="C117" s="69" t="s">
        <v>128</v>
      </c>
      <c r="D117" s="32"/>
      <c r="E117" s="32"/>
      <c r="F117" s="32"/>
      <c r="G117" s="32"/>
      <c r="H117" s="32"/>
      <c r="I117" s="32"/>
      <c r="J117" s="131">
        <f>BK117</f>
        <v>0</v>
      </c>
      <c r="K117" s="32"/>
      <c r="L117" s="33"/>
      <c r="M117" s="65"/>
      <c r="N117" s="56"/>
      <c r="O117" s="66"/>
      <c r="P117" s="132">
        <f>P118</f>
        <v>0</v>
      </c>
      <c r="Q117" s="66"/>
      <c r="R117" s="132">
        <f>R118</f>
        <v>0</v>
      </c>
      <c r="S117" s="66"/>
      <c r="T117" s="133">
        <f>T118</f>
        <v>0</v>
      </c>
      <c r="U117" s="32"/>
      <c r="V117" s="32"/>
      <c r="W117" s="32"/>
      <c r="X117" s="32"/>
      <c r="Y117" s="32"/>
      <c r="Z117" s="32"/>
      <c r="AA117" s="32"/>
      <c r="AB117" s="32"/>
      <c r="AC117" s="32"/>
      <c r="AD117" s="32"/>
      <c r="AE117" s="32"/>
      <c r="AT117" s="17" t="s">
        <v>76</v>
      </c>
      <c r="AU117" s="17" t="s">
        <v>112</v>
      </c>
      <c r="BK117" s="134">
        <f>BK118</f>
        <v>0</v>
      </c>
    </row>
    <row r="118" spans="1:65" s="12" customFormat="1" ht="25.95" customHeight="1">
      <c r="B118" s="135"/>
      <c r="D118" s="136" t="s">
        <v>76</v>
      </c>
      <c r="E118" s="137" t="s">
        <v>973</v>
      </c>
      <c r="F118" s="137" t="s">
        <v>974</v>
      </c>
      <c r="I118" s="138"/>
      <c r="J118" s="139">
        <f>BK118</f>
        <v>0</v>
      </c>
      <c r="L118" s="135"/>
      <c r="M118" s="140"/>
      <c r="N118" s="141"/>
      <c r="O118" s="141"/>
      <c r="P118" s="142">
        <f>SUM(P119:P143)</f>
        <v>0</v>
      </c>
      <c r="Q118" s="141"/>
      <c r="R118" s="142">
        <f>SUM(R119:R143)</f>
        <v>0</v>
      </c>
      <c r="S118" s="141"/>
      <c r="T118" s="143">
        <f>SUM(T119:T143)</f>
        <v>0</v>
      </c>
      <c r="AR118" s="136" t="s">
        <v>132</v>
      </c>
      <c r="AT118" s="144" t="s">
        <v>76</v>
      </c>
      <c r="AU118" s="144" t="s">
        <v>77</v>
      </c>
      <c r="AY118" s="136" t="s">
        <v>131</v>
      </c>
      <c r="BK118" s="145">
        <f>SUM(BK119:BK143)</f>
        <v>0</v>
      </c>
    </row>
    <row r="119" spans="1:65" s="2" customFormat="1" ht="16.5" customHeight="1">
      <c r="A119" s="32"/>
      <c r="B119" s="148"/>
      <c r="C119" s="149" t="s">
        <v>85</v>
      </c>
      <c r="D119" s="149" t="s">
        <v>134</v>
      </c>
      <c r="E119" s="150" t="s">
        <v>975</v>
      </c>
      <c r="F119" s="151" t="s">
        <v>976</v>
      </c>
      <c r="G119" s="152" t="s">
        <v>964</v>
      </c>
      <c r="H119" s="153">
        <v>8</v>
      </c>
      <c r="I119" s="154"/>
      <c r="J119" s="155">
        <f>ROUND(I119*H119,2)</f>
        <v>0</v>
      </c>
      <c r="K119" s="151" t="s">
        <v>1</v>
      </c>
      <c r="L119" s="33"/>
      <c r="M119" s="156" t="s">
        <v>1</v>
      </c>
      <c r="N119" s="157" t="s">
        <v>42</v>
      </c>
      <c r="O119" s="58"/>
      <c r="P119" s="158">
        <f>O119*H119</f>
        <v>0</v>
      </c>
      <c r="Q119" s="158">
        <v>0</v>
      </c>
      <c r="R119" s="158">
        <f>Q119*H119</f>
        <v>0</v>
      </c>
      <c r="S119" s="158">
        <v>0</v>
      </c>
      <c r="T119" s="159">
        <f>S119*H119</f>
        <v>0</v>
      </c>
      <c r="U119" s="32"/>
      <c r="V119" s="32"/>
      <c r="W119" s="32"/>
      <c r="X119" s="32"/>
      <c r="Y119" s="32"/>
      <c r="Z119" s="32"/>
      <c r="AA119" s="32"/>
      <c r="AB119" s="32"/>
      <c r="AC119" s="32"/>
      <c r="AD119" s="32"/>
      <c r="AE119" s="32"/>
      <c r="AR119" s="160" t="s">
        <v>977</v>
      </c>
      <c r="AT119" s="160" t="s">
        <v>134</v>
      </c>
      <c r="AU119" s="160" t="s">
        <v>85</v>
      </c>
      <c r="AY119" s="17" t="s">
        <v>131</v>
      </c>
      <c r="BE119" s="161">
        <f>IF(N119="základní",J119,0)</f>
        <v>0</v>
      </c>
      <c r="BF119" s="161">
        <f>IF(N119="snížená",J119,0)</f>
        <v>0</v>
      </c>
      <c r="BG119" s="161">
        <f>IF(N119="zákl. přenesená",J119,0)</f>
        <v>0</v>
      </c>
      <c r="BH119" s="161">
        <f>IF(N119="sníž. přenesená",J119,0)</f>
        <v>0</v>
      </c>
      <c r="BI119" s="161">
        <f>IF(N119="nulová",J119,0)</f>
        <v>0</v>
      </c>
      <c r="BJ119" s="17" t="s">
        <v>85</v>
      </c>
      <c r="BK119" s="161">
        <f>ROUND(I119*H119,2)</f>
        <v>0</v>
      </c>
      <c r="BL119" s="17" t="s">
        <v>977</v>
      </c>
      <c r="BM119" s="160" t="s">
        <v>978</v>
      </c>
    </row>
    <row r="120" spans="1:65" s="2" customFormat="1" ht="28.8">
      <c r="A120" s="32"/>
      <c r="B120" s="33"/>
      <c r="C120" s="32"/>
      <c r="D120" s="162" t="s">
        <v>141</v>
      </c>
      <c r="E120" s="32"/>
      <c r="F120" s="163" t="s">
        <v>979</v>
      </c>
      <c r="G120" s="32"/>
      <c r="H120" s="32"/>
      <c r="I120" s="164"/>
      <c r="J120" s="32"/>
      <c r="K120" s="32"/>
      <c r="L120" s="33"/>
      <c r="M120" s="165"/>
      <c r="N120" s="166"/>
      <c r="O120" s="58"/>
      <c r="P120" s="58"/>
      <c r="Q120" s="58"/>
      <c r="R120" s="58"/>
      <c r="S120" s="58"/>
      <c r="T120" s="59"/>
      <c r="U120" s="32"/>
      <c r="V120" s="32"/>
      <c r="W120" s="32"/>
      <c r="X120" s="32"/>
      <c r="Y120" s="32"/>
      <c r="Z120" s="32"/>
      <c r="AA120" s="32"/>
      <c r="AB120" s="32"/>
      <c r="AC120" s="32"/>
      <c r="AD120" s="32"/>
      <c r="AE120" s="32"/>
      <c r="AT120" s="17" t="s">
        <v>141</v>
      </c>
      <c r="AU120" s="17" t="s">
        <v>85</v>
      </c>
    </row>
    <row r="121" spans="1:65" s="2" customFormat="1" ht="33" customHeight="1">
      <c r="A121" s="32"/>
      <c r="B121" s="148"/>
      <c r="C121" s="149" t="s">
        <v>87</v>
      </c>
      <c r="D121" s="149" t="s">
        <v>134</v>
      </c>
      <c r="E121" s="150" t="s">
        <v>980</v>
      </c>
      <c r="F121" s="151" t="s">
        <v>981</v>
      </c>
      <c r="G121" s="152" t="s">
        <v>982</v>
      </c>
      <c r="H121" s="153">
        <v>1</v>
      </c>
      <c r="I121" s="154"/>
      <c r="J121" s="155">
        <f>ROUND(I121*H121,2)</f>
        <v>0</v>
      </c>
      <c r="K121" s="151" t="s">
        <v>1</v>
      </c>
      <c r="L121" s="33"/>
      <c r="M121" s="156" t="s">
        <v>1</v>
      </c>
      <c r="N121" s="157" t="s">
        <v>42</v>
      </c>
      <c r="O121" s="58"/>
      <c r="P121" s="158">
        <f>O121*H121</f>
        <v>0</v>
      </c>
      <c r="Q121" s="158">
        <v>0</v>
      </c>
      <c r="R121" s="158">
        <f>Q121*H121</f>
        <v>0</v>
      </c>
      <c r="S121" s="158">
        <v>0</v>
      </c>
      <c r="T121" s="159">
        <f>S121*H121</f>
        <v>0</v>
      </c>
      <c r="U121" s="32"/>
      <c r="V121" s="32"/>
      <c r="W121" s="32"/>
      <c r="X121" s="32"/>
      <c r="Y121" s="32"/>
      <c r="Z121" s="32"/>
      <c r="AA121" s="32"/>
      <c r="AB121" s="32"/>
      <c r="AC121" s="32"/>
      <c r="AD121" s="32"/>
      <c r="AE121" s="32"/>
      <c r="AR121" s="160" t="s">
        <v>977</v>
      </c>
      <c r="AT121" s="160" t="s">
        <v>134</v>
      </c>
      <c r="AU121" s="160" t="s">
        <v>85</v>
      </c>
      <c r="AY121" s="17" t="s">
        <v>131</v>
      </c>
      <c r="BE121" s="161">
        <f>IF(N121="základní",J121,0)</f>
        <v>0</v>
      </c>
      <c r="BF121" s="161">
        <f>IF(N121="snížená",J121,0)</f>
        <v>0</v>
      </c>
      <c r="BG121" s="161">
        <f>IF(N121="zákl. přenesená",J121,0)</f>
        <v>0</v>
      </c>
      <c r="BH121" s="161">
        <f>IF(N121="sníž. přenesená",J121,0)</f>
        <v>0</v>
      </c>
      <c r="BI121" s="161">
        <f>IF(N121="nulová",J121,0)</f>
        <v>0</v>
      </c>
      <c r="BJ121" s="17" t="s">
        <v>85</v>
      </c>
      <c r="BK121" s="161">
        <f>ROUND(I121*H121,2)</f>
        <v>0</v>
      </c>
      <c r="BL121" s="17" t="s">
        <v>977</v>
      </c>
      <c r="BM121" s="160" t="s">
        <v>983</v>
      </c>
    </row>
    <row r="122" spans="1:65" s="2" customFormat="1" ht="19.2">
      <c r="A122" s="32"/>
      <c r="B122" s="33"/>
      <c r="C122" s="32"/>
      <c r="D122" s="162" t="s">
        <v>141</v>
      </c>
      <c r="E122" s="32"/>
      <c r="F122" s="163" t="s">
        <v>981</v>
      </c>
      <c r="G122" s="32"/>
      <c r="H122" s="32"/>
      <c r="I122" s="164"/>
      <c r="J122" s="32"/>
      <c r="K122" s="32"/>
      <c r="L122" s="33"/>
      <c r="M122" s="165"/>
      <c r="N122" s="166"/>
      <c r="O122" s="58"/>
      <c r="P122" s="58"/>
      <c r="Q122" s="58"/>
      <c r="R122" s="58"/>
      <c r="S122" s="58"/>
      <c r="T122" s="59"/>
      <c r="U122" s="32"/>
      <c r="V122" s="32"/>
      <c r="W122" s="32"/>
      <c r="X122" s="32"/>
      <c r="Y122" s="32"/>
      <c r="Z122" s="32"/>
      <c r="AA122" s="32"/>
      <c r="AB122" s="32"/>
      <c r="AC122" s="32"/>
      <c r="AD122" s="32"/>
      <c r="AE122" s="32"/>
      <c r="AT122" s="17" t="s">
        <v>141</v>
      </c>
      <c r="AU122" s="17" t="s">
        <v>85</v>
      </c>
    </row>
    <row r="123" spans="1:65" s="2" customFormat="1" ht="16.5" customHeight="1">
      <c r="A123" s="32"/>
      <c r="B123" s="148"/>
      <c r="C123" s="149" t="s">
        <v>146</v>
      </c>
      <c r="D123" s="149" t="s">
        <v>134</v>
      </c>
      <c r="E123" s="150" t="s">
        <v>984</v>
      </c>
      <c r="F123" s="151" t="s">
        <v>985</v>
      </c>
      <c r="G123" s="152" t="s">
        <v>982</v>
      </c>
      <c r="H123" s="153">
        <v>1</v>
      </c>
      <c r="I123" s="154"/>
      <c r="J123" s="155">
        <f>ROUND(I123*H123,2)</f>
        <v>0</v>
      </c>
      <c r="K123" s="151" t="s">
        <v>1</v>
      </c>
      <c r="L123" s="33"/>
      <c r="M123" s="156" t="s">
        <v>1</v>
      </c>
      <c r="N123" s="157" t="s">
        <v>42</v>
      </c>
      <c r="O123" s="58"/>
      <c r="P123" s="158">
        <f>O123*H123</f>
        <v>0</v>
      </c>
      <c r="Q123" s="158">
        <v>0</v>
      </c>
      <c r="R123" s="158">
        <f>Q123*H123</f>
        <v>0</v>
      </c>
      <c r="S123" s="158">
        <v>0</v>
      </c>
      <c r="T123" s="159">
        <f>S123*H123</f>
        <v>0</v>
      </c>
      <c r="U123" s="32"/>
      <c r="V123" s="32"/>
      <c r="W123" s="32"/>
      <c r="X123" s="32"/>
      <c r="Y123" s="32"/>
      <c r="Z123" s="32"/>
      <c r="AA123" s="32"/>
      <c r="AB123" s="32"/>
      <c r="AC123" s="32"/>
      <c r="AD123" s="32"/>
      <c r="AE123" s="32"/>
      <c r="AR123" s="160" t="s">
        <v>977</v>
      </c>
      <c r="AT123" s="160" t="s">
        <v>134</v>
      </c>
      <c r="AU123" s="160" t="s">
        <v>85</v>
      </c>
      <c r="AY123" s="17" t="s">
        <v>131</v>
      </c>
      <c r="BE123" s="161">
        <f>IF(N123="základní",J123,0)</f>
        <v>0</v>
      </c>
      <c r="BF123" s="161">
        <f>IF(N123="snížená",J123,0)</f>
        <v>0</v>
      </c>
      <c r="BG123" s="161">
        <f>IF(N123="zákl. přenesená",J123,0)</f>
        <v>0</v>
      </c>
      <c r="BH123" s="161">
        <f>IF(N123="sníž. přenesená",J123,0)</f>
        <v>0</v>
      </c>
      <c r="BI123" s="161">
        <f>IF(N123="nulová",J123,0)</f>
        <v>0</v>
      </c>
      <c r="BJ123" s="17" t="s">
        <v>85</v>
      </c>
      <c r="BK123" s="161">
        <f>ROUND(I123*H123,2)</f>
        <v>0</v>
      </c>
      <c r="BL123" s="17" t="s">
        <v>977</v>
      </c>
      <c r="BM123" s="160" t="s">
        <v>986</v>
      </c>
    </row>
    <row r="124" spans="1:65" s="2" customFormat="1">
      <c r="A124" s="32"/>
      <c r="B124" s="33"/>
      <c r="C124" s="32"/>
      <c r="D124" s="162" t="s">
        <v>141</v>
      </c>
      <c r="E124" s="32"/>
      <c r="F124" s="163" t="s">
        <v>985</v>
      </c>
      <c r="G124" s="32"/>
      <c r="H124" s="32"/>
      <c r="I124" s="164"/>
      <c r="J124" s="32"/>
      <c r="K124" s="32"/>
      <c r="L124" s="33"/>
      <c r="M124" s="165"/>
      <c r="N124" s="166"/>
      <c r="O124" s="58"/>
      <c r="P124" s="58"/>
      <c r="Q124" s="58"/>
      <c r="R124" s="58"/>
      <c r="S124" s="58"/>
      <c r="T124" s="59"/>
      <c r="U124" s="32"/>
      <c r="V124" s="32"/>
      <c r="W124" s="32"/>
      <c r="X124" s="32"/>
      <c r="Y124" s="32"/>
      <c r="Z124" s="32"/>
      <c r="AA124" s="32"/>
      <c r="AB124" s="32"/>
      <c r="AC124" s="32"/>
      <c r="AD124" s="32"/>
      <c r="AE124" s="32"/>
      <c r="AT124" s="17" t="s">
        <v>141</v>
      </c>
      <c r="AU124" s="17" t="s">
        <v>85</v>
      </c>
    </row>
    <row r="125" spans="1:65" s="2" customFormat="1" ht="16.5" customHeight="1">
      <c r="A125" s="32"/>
      <c r="B125" s="148"/>
      <c r="C125" s="149" t="s">
        <v>139</v>
      </c>
      <c r="D125" s="149" t="s">
        <v>134</v>
      </c>
      <c r="E125" s="150" t="s">
        <v>987</v>
      </c>
      <c r="F125" s="151" t="s">
        <v>988</v>
      </c>
      <c r="G125" s="152" t="s">
        <v>982</v>
      </c>
      <c r="H125" s="153">
        <v>1</v>
      </c>
      <c r="I125" s="154"/>
      <c r="J125" s="155">
        <f>ROUND(I125*H125,2)</f>
        <v>0</v>
      </c>
      <c r="K125" s="151" t="s">
        <v>1</v>
      </c>
      <c r="L125" s="33"/>
      <c r="M125" s="156" t="s">
        <v>1</v>
      </c>
      <c r="N125" s="157" t="s">
        <v>42</v>
      </c>
      <c r="O125" s="58"/>
      <c r="P125" s="158">
        <f>O125*H125</f>
        <v>0</v>
      </c>
      <c r="Q125" s="158">
        <v>0</v>
      </c>
      <c r="R125" s="158">
        <f>Q125*H125</f>
        <v>0</v>
      </c>
      <c r="S125" s="158">
        <v>0</v>
      </c>
      <c r="T125" s="159">
        <f>S125*H125</f>
        <v>0</v>
      </c>
      <c r="U125" s="32"/>
      <c r="V125" s="32"/>
      <c r="W125" s="32"/>
      <c r="X125" s="32"/>
      <c r="Y125" s="32"/>
      <c r="Z125" s="32"/>
      <c r="AA125" s="32"/>
      <c r="AB125" s="32"/>
      <c r="AC125" s="32"/>
      <c r="AD125" s="32"/>
      <c r="AE125" s="32"/>
      <c r="AR125" s="160" t="s">
        <v>977</v>
      </c>
      <c r="AT125" s="160" t="s">
        <v>134</v>
      </c>
      <c r="AU125" s="160" t="s">
        <v>85</v>
      </c>
      <c r="AY125" s="17" t="s">
        <v>131</v>
      </c>
      <c r="BE125" s="161">
        <f>IF(N125="základní",J125,0)</f>
        <v>0</v>
      </c>
      <c r="BF125" s="161">
        <f>IF(N125="snížená",J125,0)</f>
        <v>0</v>
      </c>
      <c r="BG125" s="161">
        <f>IF(N125="zákl. přenesená",J125,0)</f>
        <v>0</v>
      </c>
      <c r="BH125" s="161">
        <f>IF(N125="sníž. přenesená",J125,0)</f>
        <v>0</v>
      </c>
      <c r="BI125" s="161">
        <f>IF(N125="nulová",J125,0)</f>
        <v>0</v>
      </c>
      <c r="BJ125" s="17" t="s">
        <v>85</v>
      </c>
      <c r="BK125" s="161">
        <f>ROUND(I125*H125,2)</f>
        <v>0</v>
      </c>
      <c r="BL125" s="17" t="s">
        <v>977</v>
      </c>
      <c r="BM125" s="160" t="s">
        <v>989</v>
      </c>
    </row>
    <row r="126" spans="1:65" s="2" customFormat="1">
      <c r="A126" s="32"/>
      <c r="B126" s="33"/>
      <c r="C126" s="32"/>
      <c r="D126" s="162" t="s">
        <v>141</v>
      </c>
      <c r="E126" s="32"/>
      <c r="F126" s="163" t="s">
        <v>988</v>
      </c>
      <c r="G126" s="32"/>
      <c r="H126" s="32"/>
      <c r="I126" s="164"/>
      <c r="J126" s="32"/>
      <c r="K126" s="32"/>
      <c r="L126" s="33"/>
      <c r="M126" s="165"/>
      <c r="N126" s="166"/>
      <c r="O126" s="58"/>
      <c r="P126" s="58"/>
      <c r="Q126" s="58"/>
      <c r="R126" s="58"/>
      <c r="S126" s="58"/>
      <c r="T126" s="59"/>
      <c r="U126" s="32"/>
      <c r="V126" s="32"/>
      <c r="W126" s="32"/>
      <c r="X126" s="32"/>
      <c r="Y126" s="32"/>
      <c r="Z126" s="32"/>
      <c r="AA126" s="32"/>
      <c r="AB126" s="32"/>
      <c r="AC126" s="32"/>
      <c r="AD126" s="32"/>
      <c r="AE126" s="32"/>
      <c r="AT126" s="17" t="s">
        <v>141</v>
      </c>
      <c r="AU126" s="17" t="s">
        <v>85</v>
      </c>
    </row>
    <row r="127" spans="1:65" s="2" customFormat="1" ht="16.5" customHeight="1">
      <c r="A127" s="32"/>
      <c r="B127" s="148"/>
      <c r="C127" s="149" t="s">
        <v>132</v>
      </c>
      <c r="D127" s="149" t="s">
        <v>134</v>
      </c>
      <c r="E127" s="150" t="s">
        <v>990</v>
      </c>
      <c r="F127" s="151" t="s">
        <v>991</v>
      </c>
      <c r="G127" s="152" t="s">
        <v>982</v>
      </c>
      <c r="H127" s="153">
        <v>1</v>
      </c>
      <c r="I127" s="154"/>
      <c r="J127" s="155">
        <f>ROUND(I127*H127,2)</f>
        <v>0</v>
      </c>
      <c r="K127" s="151" t="s">
        <v>1</v>
      </c>
      <c r="L127" s="33"/>
      <c r="M127" s="156" t="s">
        <v>1</v>
      </c>
      <c r="N127" s="157" t="s">
        <v>42</v>
      </c>
      <c r="O127" s="58"/>
      <c r="P127" s="158">
        <f>O127*H127</f>
        <v>0</v>
      </c>
      <c r="Q127" s="158">
        <v>0</v>
      </c>
      <c r="R127" s="158">
        <f>Q127*H127</f>
        <v>0</v>
      </c>
      <c r="S127" s="158">
        <v>0</v>
      </c>
      <c r="T127" s="159">
        <f>S127*H127</f>
        <v>0</v>
      </c>
      <c r="U127" s="32"/>
      <c r="V127" s="32"/>
      <c r="W127" s="32"/>
      <c r="X127" s="32"/>
      <c r="Y127" s="32"/>
      <c r="Z127" s="32"/>
      <c r="AA127" s="32"/>
      <c r="AB127" s="32"/>
      <c r="AC127" s="32"/>
      <c r="AD127" s="32"/>
      <c r="AE127" s="32"/>
      <c r="AR127" s="160" t="s">
        <v>977</v>
      </c>
      <c r="AT127" s="160" t="s">
        <v>134</v>
      </c>
      <c r="AU127" s="160" t="s">
        <v>85</v>
      </c>
      <c r="AY127" s="17" t="s">
        <v>131</v>
      </c>
      <c r="BE127" s="161">
        <f>IF(N127="základní",J127,0)</f>
        <v>0</v>
      </c>
      <c r="BF127" s="161">
        <f>IF(N127="snížená",J127,0)</f>
        <v>0</v>
      </c>
      <c r="BG127" s="161">
        <f>IF(N127="zákl. přenesená",J127,0)</f>
        <v>0</v>
      </c>
      <c r="BH127" s="161">
        <f>IF(N127="sníž. přenesená",J127,0)</f>
        <v>0</v>
      </c>
      <c r="BI127" s="161">
        <f>IF(N127="nulová",J127,0)</f>
        <v>0</v>
      </c>
      <c r="BJ127" s="17" t="s">
        <v>85</v>
      </c>
      <c r="BK127" s="161">
        <f>ROUND(I127*H127,2)</f>
        <v>0</v>
      </c>
      <c r="BL127" s="17" t="s">
        <v>977</v>
      </c>
      <c r="BM127" s="160" t="s">
        <v>992</v>
      </c>
    </row>
    <row r="128" spans="1:65" s="2" customFormat="1">
      <c r="A128" s="32"/>
      <c r="B128" s="33"/>
      <c r="C128" s="32"/>
      <c r="D128" s="162" t="s">
        <v>141</v>
      </c>
      <c r="E128" s="32"/>
      <c r="F128" s="163" t="s">
        <v>991</v>
      </c>
      <c r="G128" s="32"/>
      <c r="H128" s="32"/>
      <c r="I128" s="164"/>
      <c r="J128" s="32"/>
      <c r="K128" s="32"/>
      <c r="L128" s="33"/>
      <c r="M128" s="165"/>
      <c r="N128" s="166"/>
      <c r="O128" s="58"/>
      <c r="P128" s="58"/>
      <c r="Q128" s="58"/>
      <c r="R128" s="58"/>
      <c r="S128" s="58"/>
      <c r="T128" s="59"/>
      <c r="U128" s="32"/>
      <c r="V128" s="32"/>
      <c r="W128" s="32"/>
      <c r="X128" s="32"/>
      <c r="Y128" s="32"/>
      <c r="Z128" s="32"/>
      <c r="AA128" s="32"/>
      <c r="AB128" s="32"/>
      <c r="AC128" s="32"/>
      <c r="AD128" s="32"/>
      <c r="AE128" s="32"/>
      <c r="AT128" s="17" t="s">
        <v>141</v>
      </c>
      <c r="AU128" s="17" t="s">
        <v>85</v>
      </c>
    </row>
    <row r="129" spans="1:65" s="2" customFormat="1" ht="16.5" customHeight="1">
      <c r="A129" s="32"/>
      <c r="B129" s="148"/>
      <c r="C129" s="149" t="s">
        <v>166</v>
      </c>
      <c r="D129" s="149" t="s">
        <v>134</v>
      </c>
      <c r="E129" s="150" t="s">
        <v>993</v>
      </c>
      <c r="F129" s="151" t="s">
        <v>994</v>
      </c>
      <c r="G129" s="152" t="s">
        <v>156</v>
      </c>
      <c r="H129" s="153">
        <v>0.94099999999999995</v>
      </c>
      <c r="I129" s="154"/>
      <c r="J129" s="155">
        <f>ROUND(I129*H129,2)</f>
        <v>0</v>
      </c>
      <c r="K129" s="151" t="s">
        <v>138</v>
      </c>
      <c r="L129" s="33"/>
      <c r="M129" s="156" t="s">
        <v>1</v>
      </c>
      <c r="N129" s="157" t="s">
        <v>42</v>
      </c>
      <c r="O129" s="58"/>
      <c r="P129" s="158">
        <f>O129*H129</f>
        <v>0</v>
      </c>
      <c r="Q129" s="158">
        <v>0</v>
      </c>
      <c r="R129" s="158">
        <f>Q129*H129</f>
        <v>0</v>
      </c>
      <c r="S129" s="158">
        <v>0</v>
      </c>
      <c r="T129" s="159">
        <f>S129*H129</f>
        <v>0</v>
      </c>
      <c r="U129" s="32"/>
      <c r="V129" s="32"/>
      <c r="W129" s="32"/>
      <c r="X129" s="32"/>
      <c r="Y129" s="32"/>
      <c r="Z129" s="32"/>
      <c r="AA129" s="32"/>
      <c r="AB129" s="32"/>
      <c r="AC129" s="32"/>
      <c r="AD129" s="32"/>
      <c r="AE129" s="32"/>
      <c r="AR129" s="160" t="s">
        <v>977</v>
      </c>
      <c r="AT129" s="160" t="s">
        <v>134</v>
      </c>
      <c r="AU129" s="160" t="s">
        <v>85</v>
      </c>
      <c r="AY129" s="17" t="s">
        <v>131</v>
      </c>
      <c r="BE129" s="161">
        <f>IF(N129="základní",J129,0)</f>
        <v>0</v>
      </c>
      <c r="BF129" s="161">
        <f>IF(N129="snížená",J129,0)</f>
        <v>0</v>
      </c>
      <c r="BG129" s="161">
        <f>IF(N129="zákl. přenesená",J129,0)</f>
        <v>0</v>
      </c>
      <c r="BH129" s="161">
        <f>IF(N129="sníž. přenesená",J129,0)</f>
        <v>0</v>
      </c>
      <c r="BI129" s="161">
        <f>IF(N129="nulová",J129,0)</f>
        <v>0</v>
      </c>
      <c r="BJ129" s="17" t="s">
        <v>85</v>
      </c>
      <c r="BK129" s="161">
        <f>ROUND(I129*H129,2)</f>
        <v>0</v>
      </c>
      <c r="BL129" s="17" t="s">
        <v>977</v>
      </c>
      <c r="BM129" s="160" t="s">
        <v>995</v>
      </c>
    </row>
    <row r="130" spans="1:65" s="2" customFormat="1" ht="38.4">
      <c r="A130" s="32"/>
      <c r="B130" s="33"/>
      <c r="C130" s="32"/>
      <c r="D130" s="162" t="s">
        <v>141</v>
      </c>
      <c r="E130" s="32"/>
      <c r="F130" s="163" t="s">
        <v>996</v>
      </c>
      <c r="G130" s="32"/>
      <c r="H130" s="32"/>
      <c r="I130" s="164"/>
      <c r="J130" s="32"/>
      <c r="K130" s="32"/>
      <c r="L130" s="33"/>
      <c r="M130" s="165"/>
      <c r="N130" s="166"/>
      <c r="O130" s="58"/>
      <c r="P130" s="58"/>
      <c r="Q130" s="58"/>
      <c r="R130" s="58"/>
      <c r="S130" s="58"/>
      <c r="T130" s="59"/>
      <c r="U130" s="32"/>
      <c r="V130" s="32"/>
      <c r="W130" s="32"/>
      <c r="X130" s="32"/>
      <c r="Y130" s="32"/>
      <c r="Z130" s="32"/>
      <c r="AA130" s="32"/>
      <c r="AB130" s="32"/>
      <c r="AC130" s="32"/>
      <c r="AD130" s="32"/>
      <c r="AE130" s="32"/>
      <c r="AT130" s="17" t="s">
        <v>141</v>
      </c>
      <c r="AU130" s="17" t="s">
        <v>85</v>
      </c>
    </row>
    <row r="131" spans="1:65" s="13" customFormat="1">
      <c r="B131" s="167"/>
      <c r="D131" s="162" t="s">
        <v>152</v>
      </c>
      <c r="E131" s="168" t="s">
        <v>1</v>
      </c>
      <c r="F131" s="169" t="s">
        <v>997</v>
      </c>
      <c r="H131" s="170">
        <v>0.94099999999999995</v>
      </c>
      <c r="I131" s="171"/>
      <c r="L131" s="167"/>
      <c r="M131" s="172"/>
      <c r="N131" s="173"/>
      <c r="O131" s="173"/>
      <c r="P131" s="173"/>
      <c r="Q131" s="173"/>
      <c r="R131" s="173"/>
      <c r="S131" s="173"/>
      <c r="T131" s="174"/>
      <c r="AT131" s="168" t="s">
        <v>152</v>
      </c>
      <c r="AU131" s="168" t="s">
        <v>85</v>
      </c>
      <c r="AV131" s="13" t="s">
        <v>87</v>
      </c>
      <c r="AW131" s="13" t="s">
        <v>34</v>
      </c>
      <c r="AX131" s="13" t="s">
        <v>85</v>
      </c>
      <c r="AY131" s="168" t="s">
        <v>131</v>
      </c>
    </row>
    <row r="132" spans="1:65" s="2" customFormat="1" ht="16.5" customHeight="1">
      <c r="A132" s="32"/>
      <c r="B132" s="148"/>
      <c r="C132" s="149" t="s">
        <v>172</v>
      </c>
      <c r="D132" s="149" t="s">
        <v>134</v>
      </c>
      <c r="E132" s="150" t="s">
        <v>998</v>
      </c>
      <c r="F132" s="151" t="s">
        <v>999</v>
      </c>
      <c r="G132" s="152" t="s">
        <v>228</v>
      </c>
      <c r="H132" s="153">
        <v>455</v>
      </c>
      <c r="I132" s="154"/>
      <c r="J132" s="155">
        <f>ROUND(I132*H132,2)</f>
        <v>0</v>
      </c>
      <c r="K132" s="151" t="s">
        <v>138</v>
      </c>
      <c r="L132" s="33"/>
      <c r="M132" s="156" t="s">
        <v>1</v>
      </c>
      <c r="N132" s="157" t="s">
        <v>42</v>
      </c>
      <c r="O132" s="58"/>
      <c r="P132" s="158">
        <f>O132*H132</f>
        <v>0</v>
      </c>
      <c r="Q132" s="158">
        <v>0</v>
      </c>
      <c r="R132" s="158">
        <f>Q132*H132</f>
        <v>0</v>
      </c>
      <c r="S132" s="158">
        <v>0</v>
      </c>
      <c r="T132" s="159">
        <f>S132*H132</f>
        <v>0</v>
      </c>
      <c r="U132" s="32"/>
      <c r="V132" s="32"/>
      <c r="W132" s="32"/>
      <c r="X132" s="32"/>
      <c r="Y132" s="32"/>
      <c r="Z132" s="32"/>
      <c r="AA132" s="32"/>
      <c r="AB132" s="32"/>
      <c r="AC132" s="32"/>
      <c r="AD132" s="32"/>
      <c r="AE132" s="32"/>
      <c r="AR132" s="160" t="s">
        <v>977</v>
      </c>
      <c r="AT132" s="160" t="s">
        <v>134</v>
      </c>
      <c r="AU132" s="160" t="s">
        <v>85</v>
      </c>
      <c r="AY132" s="17" t="s">
        <v>131</v>
      </c>
      <c r="BE132" s="161">
        <f>IF(N132="základní",J132,0)</f>
        <v>0</v>
      </c>
      <c r="BF132" s="161">
        <f>IF(N132="snížená",J132,0)</f>
        <v>0</v>
      </c>
      <c r="BG132" s="161">
        <f>IF(N132="zákl. přenesená",J132,0)</f>
        <v>0</v>
      </c>
      <c r="BH132" s="161">
        <f>IF(N132="sníž. přenesená",J132,0)</f>
        <v>0</v>
      </c>
      <c r="BI132" s="161">
        <f>IF(N132="nulová",J132,0)</f>
        <v>0</v>
      </c>
      <c r="BJ132" s="17" t="s">
        <v>85</v>
      </c>
      <c r="BK132" s="161">
        <f>ROUND(I132*H132,2)</f>
        <v>0</v>
      </c>
      <c r="BL132" s="17" t="s">
        <v>977</v>
      </c>
      <c r="BM132" s="160" t="s">
        <v>1000</v>
      </c>
    </row>
    <row r="133" spans="1:65" s="2" customFormat="1" ht="28.8">
      <c r="A133" s="32"/>
      <c r="B133" s="33"/>
      <c r="C133" s="32"/>
      <c r="D133" s="162" t="s">
        <v>141</v>
      </c>
      <c r="E133" s="32"/>
      <c r="F133" s="163" t="s">
        <v>1001</v>
      </c>
      <c r="G133" s="32"/>
      <c r="H133" s="32"/>
      <c r="I133" s="164"/>
      <c r="J133" s="32"/>
      <c r="K133" s="32"/>
      <c r="L133" s="33"/>
      <c r="M133" s="165"/>
      <c r="N133" s="166"/>
      <c r="O133" s="58"/>
      <c r="P133" s="58"/>
      <c r="Q133" s="58"/>
      <c r="R133" s="58"/>
      <c r="S133" s="58"/>
      <c r="T133" s="59"/>
      <c r="U133" s="32"/>
      <c r="V133" s="32"/>
      <c r="W133" s="32"/>
      <c r="X133" s="32"/>
      <c r="Y133" s="32"/>
      <c r="Z133" s="32"/>
      <c r="AA133" s="32"/>
      <c r="AB133" s="32"/>
      <c r="AC133" s="32"/>
      <c r="AD133" s="32"/>
      <c r="AE133" s="32"/>
      <c r="AT133" s="17" t="s">
        <v>141</v>
      </c>
      <c r="AU133" s="17" t="s">
        <v>85</v>
      </c>
    </row>
    <row r="134" spans="1:65" s="13" customFormat="1">
      <c r="B134" s="167"/>
      <c r="D134" s="162" t="s">
        <v>152</v>
      </c>
      <c r="E134" s="168" t="s">
        <v>1</v>
      </c>
      <c r="F134" s="169" t="s">
        <v>1002</v>
      </c>
      <c r="H134" s="170">
        <v>455</v>
      </c>
      <c r="I134" s="171"/>
      <c r="L134" s="167"/>
      <c r="M134" s="172"/>
      <c r="N134" s="173"/>
      <c r="O134" s="173"/>
      <c r="P134" s="173"/>
      <c r="Q134" s="173"/>
      <c r="R134" s="173"/>
      <c r="S134" s="173"/>
      <c r="T134" s="174"/>
      <c r="AT134" s="168" t="s">
        <v>152</v>
      </c>
      <c r="AU134" s="168" t="s">
        <v>85</v>
      </c>
      <c r="AV134" s="13" t="s">
        <v>87</v>
      </c>
      <c r="AW134" s="13" t="s">
        <v>34</v>
      </c>
      <c r="AX134" s="13" t="s">
        <v>85</v>
      </c>
      <c r="AY134" s="168" t="s">
        <v>131</v>
      </c>
    </row>
    <row r="135" spans="1:65" s="2" customFormat="1" ht="16.5" customHeight="1">
      <c r="A135" s="32"/>
      <c r="B135" s="148"/>
      <c r="C135" s="149" t="s">
        <v>180</v>
      </c>
      <c r="D135" s="149" t="s">
        <v>134</v>
      </c>
      <c r="E135" s="150" t="s">
        <v>1003</v>
      </c>
      <c r="F135" s="151" t="s">
        <v>1004</v>
      </c>
      <c r="G135" s="152" t="s">
        <v>964</v>
      </c>
      <c r="H135" s="153">
        <v>168</v>
      </c>
      <c r="I135" s="154"/>
      <c r="J135" s="155">
        <f>ROUND(I135*H135,2)</f>
        <v>0</v>
      </c>
      <c r="K135" s="151" t="s">
        <v>1</v>
      </c>
      <c r="L135" s="33"/>
      <c r="M135" s="156" t="s">
        <v>1</v>
      </c>
      <c r="N135" s="157" t="s">
        <v>42</v>
      </c>
      <c r="O135" s="58"/>
      <c r="P135" s="158">
        <f>O135*H135</f>
        <v>0</v>
      </c>
      <c r="Q135" s="158">
        <v>0</v>
      </c>
      <c r="R135" s="158">
        <f>Q135*H135</f>
        <v>0</v>
      </c>
      <c r="S135" s="158">
        <v>0</v>
      </c>
      <c r="T135" s="159">
        <f>S135*H135</f>
        <v>0</v>
      </c>
      <c r="U135" s="32"/>
      <c r="V135" s="32"/>
      <c r="W135" s="32"/>
      <c r="X135" s="32"/>
      <c r="Y135" s="32"/>
      <c r="Z135" s="32"/>
      <c r="AA135" s="32"/>
      <c r="AB135" s="32"/>
      <c r="AC135" s="32"/>
      <c r="AD135" s="32"/>
      <c r="AE135" s="32"/>
      <c r="AR135" s="160" t="s">
        <v>977</v>
      </c>
      <c r="AT135" s="160" t="s">
        <v>134</v>
      </c>
      <c r="AU135" s="160" t="s">
        <v>85</v>
      </c>
      <c r="AY135" s="17" t="s">
        <v>131</v>
      </c>
      <c r="BE135" s="161">
        <f>IF(N135="základní",J135,0)</f>
        <v>0</v>
      </c>
      <c r="BF135" s="161">
        <f>IF(N135="snížená",J135,0)</f>
        <v>0</v>
      </c>
      <c r="BG135" s="161">
        <f>IF(N135="zákl. přenesená",J135,0)</f>
        <v>0</v>
      </c>
      <c r="BH135" s="161">
        <f>IF(N135="sníž. přenesená",J135,0)</f>
        <v>0</v>
      </c>
      <c r="BI135" s="161">
        <f>IF(N135="nulová",J135,0)</f>
        <v>0</v>
      </c>
      <c r="BJ135" s="17" t="s">
        <v>85</v>
      </c>
      <c r="BK135" s="161">
        <f>ROUND(I135*H135,2)</f>
        <v>0</v>
      </c>
      <c r="BL135" s="17" t="s">
        <v>977</v>
      </c>
      <c r="BM135" s="160" t="s">
        <v>1005</v>
      </c>
    </row>
    <row r="136" spans="1:65" s="2" customFormat="1">
      <c r="A136" s="32"/>
      <c r="B136" s="33"/>
      <c r="C136" s="32"/>
      <c r="D136" s="162" t="s">
        <v>141</v>
      </c>
      <c r="E136" s="32"/>
      <c r="F136" s="163" t="s">
        <v>1004</v>
      </c>
      <c r="G136" s="32"/>
      <c r="H136" s="32"/>
      <c r="I136" s="164"/>
      <c r="J136" s="32"/>
      <c r="K136" s="32"/>
      <c r="L136" s="33"/>
      <c r="M136" s="165"/>
      <c r="N136" s="166"/>
      <c r="O136" s="58"/>
      <c r="P136" s="58"/>
      <c r="Q136" s="58"/>
      <c r="R136" s="58"/>
      <c r="S136" s="58"/>
      <c r="T136" s="59"/>
      <c r="U136" s="32"/>
      <c r="V136" s="32"/>
      <c r="W136" s="32"/>
      <c r="X136" s="32"/>
      <c r="Y136" s="32"/>
      <c r="Z136" s="32"/>
      <c r="AA136" s="32"/>
      <c r="AB136" s="32"/>
      <c r="AC136" s="32"/>
      <c r="AD136" s="32"/>
      <c r="AE136" s="32"/>
      <c r="AT136" s="17" t="s">
        <v>141</v>
      </c>
      <c r="AU136" s="17" t="s">
        <v>85</v>
      </c>
    </row>
    <row r="137" spans="1:65" s="2" customFormat="1" ht="24.15" customHeight="1">
      <c r="A137" s="32"/>
      <c r="B137" s="148"/>
      <c r="C137" s="149" t="s">
        <v>189</v>
      </c>
      <c r="D137" s="149" t="s">
        <v>134</v>
      </c>
      <c r="E137" s="150" t="s">
        <v>1006</v>
      </c>
      <c r="F137" s="151" t="s">
        <v>1007</v>
      </c>
      <c r="G137" s="152" t="s">
        <v>1008</v>
      </c>
      <c r="H137" s="258">
        <v>0.05</v>
      </c>
      <c r="I137" s="154"/>
      <c r="J137" s="155">
        <f>ROUND(I137*H137,2)</f>
        <v>0</v>
      </c>
      <c r="K137" s="151" t="s">
        <v>138</v>
      </c>
      <c r="L137" s="33"/>
      <c r="M137" s="156" t="s">
        <v>1</v>
      </c>
      <c r="N137" s="157" t="s">
        <v>42</v>
      </c>
      <c r="O137" s="58"/>
      <c r="P137" s="158">
        <f>O137*H137</f>
        <v>0</v>
      </c>
      <c r="Q137" s="158">
        <v>0</v>
      </c>
      <c r="R137" s="158">
        <f>Q137*H137</f>
        <v>0</v>
      </c>
      <c r="S137" s="158">
        <v>0</v>
      </c>
      <c r="T137" s="159">
        <f>S137*H137</f>
        <v>0</v>
      </c>
      <c r="U137" s="32"/>
      <c r="V137" s="32"/>
      <c r="W137" s="32"/>
      <c r="X137" s="32"/>
      <c r="Y137" s="32"/>
      <c r="Z137" s="32"/>
      <c r="AA137" s="32"/>
      <c r="AB137" s="32"/>
      <c r="AC137" s="32"/>
      <c r="AD137" s="32"/>
      <c r="AE137" s="32"/>
      <c r="AR137" s="160" t="s">
        <v>977</v>
      </c>
      <c r="AT137" s="160" t="s">
        <v>134</v>
      </c>
      <c r="AU137" s="160" t="s">
        <v>85</v>
      </c>
      <c r="AY137" s="17" t="s">
        <v>131</v>
      </c>
      <c r="BE137" s="161">
        <f>IF(N137="základní",J137,0)</f>
        <v>0</v>
      </c>
      <c r="BF137" s="161">
        <f>IF(N137="snížená",J137,0)</f>
        <v>0</v>
      </c>
      <c r="BG137" s="161">
        <f>IF(N137="zákl. přenesená",J137,0)</f>
        <v>0</v>
      </c>
      <c r="BH137" s="161">
        <f>IF(N137="sníž. přenesená",J137,0)</f>
        <v>0</v>
      </c>
      <c r="BI137" s="161">
        <f>IF(N137="nulová",J137,0)</f>
        <v>0</v>
      </c>
      <c r="BJ137" s="17" t="s">
        <v>85</v>
      </c>
      <c r="BK137" s="161">
        <f>ROUND(I137*H137,2)</f>
        <v>0</v>
      </c>
      <c r="BL137" s="17" t="s">
        <v>977</v>
      </c>
      <c r="BM137" s="160" t="s">
        <v>1009</v>
      </c>
    </row>
    <row r="138" spans="1:65" s="2" customFormat="1" ht="19.2">
      <c r="A138" s="32"/>
      <c r="B138" s="33"/>
      <c r="C138" s="32"/>
      <c r="D138" s="162" t="s">
        <v>141</v>
      </c>
      <c r="E138" s="32"/>
      <c r="F138" s="163" t="s">
        <v>1007</v>
      </c>
      <c r="G138" s="32"/>
      <c r="H138" s="32"/>
      <c r="I138" s="164"/>
      <c r="J138" s="32"/>
      <c r="K138" s="32"/>
      <c r="L138" s="33"/>
      <c r="M138" s="165"/>
      <c r="N138" s="166"/>
      <c r="O138" s="58"/>
      <c r="P138" s="58"/>
      <c r="Q138" s="58"/>
      <c r="R138" s="58"/>
      <c r="S138" s="58"/>
      <c r="T138" s="59"/>
      <c r="U138" s="32"/>
      <c r="V138" s="32"/>
      <c r="W138" s="32"/>
      <c r="X138" s="32"/>
      <c r="Y138" s="32"/>
      <c r="Z138" s="32"/>
      <c r="AA138" s="32"/>
      <c r="AB138" s="32"/>
      <c r="AC138" s="32"/>
      <c r="AD138" s="32"/>
      <c r="AE138" s="32"/>
      <c r="AT138" s="17" t="s">
        <v>141</v>
      </c>
      <c r="AU138" s="17" t="s">
        <v>85</v>
      </c>
    </row>
    <row r="139" spans="1:65" s="2" customFormat="1" ht="19.2">
      <c r="A139" s="32"/>
      <c r="B139" s="33"/>
      <c r="C139" s="32"/>
      <c r="D139" s="162" t="s">
        <v>186</v>
      </c>
      <c r="E139" s="32"/>
      <c r="F139" s="183" t="s">
        <v>1010</v>
      </c>
      <c r="G139" s="32"/>
      <c r="H139" s="32"/>
      <c r="I139" s="164"/>
      <c r="J139" s="32"/>
      <c r="K139" s="32"/>
      <c r="L139" s="33"/>
      <c r="M139" s="165"/>
      <c r="N139" s="166"/>
      <c r="O139" s="58"/>
      <c r="P139" s="58"/>
      <c r="Q139" s="58"/>
      <c r="R139" s="58"/>
      <c r="S139" s="58"/>
      <c r="T139" s="59"/>
      <c r="U139" s="32"/>
      <c r="V139" s="32"/>
      <c r="W139" s="32"/>
      <c r="X139" s="32"/>
      <c r="Y139" s="32"/>
      <c r="Z139" s="32"/>
      <c r="AA139" s="32"/>
      <c r="AB139" s="32"/>
      <c r="AC139" s="32"/>
      <c r="AD139" s="32"/>
      <c r="AE139" s="32"/>
      <c r="AT139" s="17" t="s">
        <v>186</v>
      </c>
      <c r="AU139" s="17" t="s">
        <v>85</v>
      </c>
    </row>
    <row r="140" spans="1:65" s="2" customFormat="1" ht="16.5" customHeight="1">
      <c r="A140" s="32"/>
      <c r="B140" s="148"/>
      <c r="C140" s="149" t="s">
        <v>194</v>
      </c>
      <c r="D140" s="149" t="s">
        <v>134</v>
      </c>
      <c r="E140" s="150" t="s">
        <v>1011</v>
      </c>
      <c r="F140" s="151" t="s">
        <v>1012</v>
      </c>
      <c r="G140" s="152" t="s">
        <v>1008</v>
      </c>
      <c r="H140" s="258">
        <v>0.01</v>
      </c>
      <c r="I140" s="154"/>
      <c r="J140" s="155">
        <f>ROUND(I140*H140,2)</f>
        <v>0</v>
      </c>
      <c r="K140" s="151" t="s">
        <v>138</v>
      </c>
      <c r="L140" s="33"/>
      <c r="M140" s="156" t="s">
        <v>1</v>
      </c>
      <c r="N140" s="157" t="s">
        <v>42</v>
      </c>
      <c r="O140" s="58"/>
      <c r="P140" s="158">
        <f>O140*H140</f>
        <v>0</v>
      </c>
      <c r="Q140" s="158">
        <v>0</v>
      </c>
      <c r="R140" s="158">
        <f>Q140*H140</f>
        <v>0</v>
      </c>
      <c r="S140" s="158">
        <v>0</v>
      </c>
      <c r="T140" s="159">
        <f>S140*H140</f>
        <v>0</v>
      </c>
      <c r="U140" s="32"/>
      <c r="V140" s="32"/>
      <c r="W140" s="32"/>
      <c r="X140" s="32"/>
      <c r="Y140" s="32"/>
      <c r="Z140" s="32"/>
      <c r="AA140" s="32"/>
      <c r="AB140" s="32"/>
      <c r="AC140" s="32"/>
      <c r="AD140" s="32"/>
      <c r="AE140" s="32"/>
      <c r="AR140" s="160" t="s">
        <v>977</v>
      </c>
      <c r="AT140" s="160" t="s">
        <v>134</v>
      </c>
      <c r="AU140" s="160" t="s">
        <v>85</v>
      </c>
      <c r="AY140" s="17" t="s">
        <v>131</v>
      </c>
      <c r="BE140" s="161">
        <f>IF(N140="základní",J140,0)</f>
        <v>0</v>
      </c>
      <c r="BF140" s="161">
        <f>IF(N140="snížená",J140,0)</f>
        <v>0</v>
      </c>
      <c r="BG140" s="161">
        <f>IF(N140="zákl. přenesená",J140,0)</f>
        <v>0</v>
      </c>
      <c r="BH140" s="161">
        <f>IF(N140="sníž. přenesená",J140,0)</f>
        <v>0</v>
      </c>
      <c r="BI140" s="161">
        <f>IF(N140="nulová",J140,0)</f>
        <v>0</v>
      </c>
      <c r="BJ140" s="17" t="s">
        <v>85</v>
      </c>
      <c r="BK140" s="161">
        <f>ROUND(I140*H140,2)</f>
        <v>0</v>
      </c>
      <c r="BL140" s="17" t="s">
        <v>977</v>
      </c>
      <c r="BM140" s="160" t="s">
        <v>1013</v>
      </c>
    </row>
    <row r="141" spans="1:65" s="2" customFormat="1">
      <c r="A141" s="32"/>
      <c r="B141" s="33"/>
      <c r="C141" s="32"/>
      <c r="D141" s="162" t="s">
        <v>141</v>
      </c>
      <c r="E141" s="32"/>
      <c r="F141" s="163" t="s">
        <v>1012</v>
      </c>
      <c r="G141" s="32"/>
      <c r="H141" s="32"/>
      <c r="I141" s="164"/>
      <c r="J141" s="32"/>
      <c r="K141" s="32"/>
      <c r="L141" s="33"/>
      <c r="M141" s="165"/>
      <c r="N141" s="166"/>
      <c r="O141" s="58"/>
      <c r="P141" s="58"/>
      <c r="Q141" s="58"/>
      <c r="R141" s="58"/>
      <c r="S141" s="58"/>
      <c r="T141" s="59"/>
      <c r="U141" s="32"/>
      <c r="V141" s="32"/>
      <c r="W141" s="32"/>
      <c r="X141" s="32"/>
      <c r="Y141" s="32"/>
      <c r="Z141" s="32"/>
      <c r="AA141" s="32"/>
      <c r="AB141" s="32"/>
      <c r="AC141" s="32"/>
      <c r="AD141" s="32"/>
      <c r="AE141" s="32"/>
      <c r="AT141" s="17" t="s">
        <v>141</v>
      </c>
      <c r="AU141" s="17" t="s">
        <v>85</v>
      </c>
    </row>
    <row r="142" spans="1:65" s="2" customFormat="1" ht="16.5" customHeight="1">
      <c r="A142" s="32"/>
      <c r="B142" s="148"/>
      <c r="C142" s="149" t="s">
        <v>199</v>
      </c>
      <c r="D142" s="149" t="s">
        <v>134</v>
      </c>
      <c r="E142" s="150" t="s">
        <v>1014</v>
      </c>
      <c r="F142" s="151" t="s">
        <v>1015</v>
      </c>
      <c r="G142" s="152" t="s">
        <v>982</v>
      </c>
      <c r="H142" s="153">
        <v>4</v>
      </c>
      <c r="I142" s="154"/>
      <c r="J142" s="155">
        <f>ROUND(I142*H142,2)</f>
        <v>0</v>
      </c>
      <c r="K142" s="151" t="s">
        <v>1</v>
      </c>
      <c r="L142" s="33"/>
      <c r="M142" s="156" t="s">
        <v>1</v>
      </c>
      <c r="N142" s="157" t="s">
        <v>42</v>
      </c>
      <c r="O142" s="58"/>
      <c r="P142" s="158">
        <f>O142*H142</f>
        <v>0</v>
      </c>
      <c r="Q142" s="158">
        <v>0</v>
      </c>
      <c r="R142" s="158">
        <f>Q142*H142</f>
        <v>0</v>
      </c>
      <c r="S142" s="158">
        <v>0</v>
      </c>
      <c r="T142" s="159">
        <f>S142*H142</f>
        <v>0</v>
      </c>
      <c r="U142" s="32"/>
      <c r="V142" s="32"/>
      <c r="W142" s="32"/>
      <c r="X142" s="32"/>
      <c r="Y142" s="32"/>
      <c r="Z142" s="32"/>
      <c r="AA142" s="32"/>
      <c r="AB142" s="32"/>
      <c r="AC142" s="32"/>
      <c r="AD142" s="32"/>
      <c r="AE142" s="32"/>
      <c r="AR142" s="160" t="s">
        <v>977</v>
      </c>
      <c r="AT142" s="160" t="s">
        <v>134</v>
      </c>
      <c r="AU142" s="160" t="s">
        <v>85</v>
      </c>
      <c r="AY142" s="17" t="s">
        <v>131</v>
      </c>
      <c r="BE142" s="161">
        <f>IF(N142="základní",J142,0)</f>
        <v>0</v>
      </c>
      <c r="BF142" s="161">
        <f>IF(N142="snížená",J142,0)</f>
        <v>0</v>
      </c>
      <c r="BG142" s="161">
        <f>IF(N142="zákl. přenesená",J142,0)</f>
        <v>0</v>
      </c>
      <c r="BH142" s="161">
        <f>IF(N142="sníž. přenesená",J142,0)</f>
        <v>0</v>
      </c>
      <c r="BI142" s="161">
        <f>IF(N142="nulová",J142,0)</f>
        <v>0</v>
      </c>
      <c r="BJ142" s="17" t="s">
        <v>85</v>
      </c>
      <c r="BK142" s="161">
        <f>ROUND(I142*H142,2)</f>
        <v>0</v>
      </c>
      <c r="BL142" s="17" t="s">
        <v>977</v>
      </c>
      <c r="BM142" s="160" t="s">
        <v>1016</v>
      </c>
    </row>
    <row r="143" spans="1:65" s="2" customFormat="1">
      <c r="A143" s="32"/>
      <c r="B143" s="33"/>
      <c r="C143" s="32"/>
      <c r="D143" s="162" t="s">
        <v>141</v>
      </c>
      <c r="E143" s="32"/>
      <c r="F143" s="163" t="s">
        <v>1015</v>
      </c>
      <c r="G143" s="32"/>
      <c r="H143" s="32"/>
      <c r="I143" s="164"/>
      <c r="J143" s="32"/>
      <c r="K143" s="32"/>
      <c r="L143" s="33"/>
      <c r="M143" s="207"/>
      <c r="N143" s="208"/>
      <c r="O143" s="209"/>
      <c r="P143" s="209"/>
      <c r="Q143" s="209"/>
      <c r="R143" s="209"/>
      <c r="S143" s="209"/>
      <c r="T143" s="210"/>
      <c r="U143" s="32"/>
      <c r="V143" s="32"/>
      <c r="W143" s="32"/>
      <c r="X143" s="32"/>
      <c r="Y143" s="32"/>
      <c r="Z143" s="32"/>
      <c r="AA143" s="32"/>
      <c r="AB143" s="32"/>
      <c r="AC143" s="32"/>
      <c r="AD143" s="32"/>
      <c r="AE143" s="32"/>
      <c r="AT143" s="17" t="s">
        <v>141</v>
      </c>
      <c r="AU143" s="17" t="s">
        <v>85</v>
      </c>
    </row>
    <row r="144" spans="1:65" s="2" customFormat="1" ht="6.9" customHeight="1">
      <c r="A144" s="32"/>
      <c r="B144" s="47"/>
      <c r="C144" s="48"/>
      <c r="D144" s="48"/>
      <c r="E144" s="48"/>
      <c r="F144" s="48"/>
      <c r="G144" s="48"/>
      <c r="H144" s="48"/>
      <c r="I144" s="48"/>
      <c r="J144" s="48"/>
      <c r="K144" s="48"/>
      <c r="L144" s="33"/>
      <c r="M144" s="32"/>
      <c r="O144" s="32"/>
      <c r="P144" s="32"/>
      <c r="Q144" s="32"/>
      <c r="R144" s="32"/>
      <c r="S144" s="32"/>
      <c r="T144" s="32"/>
      <c r="U144" s="32"/>
      <c r="V144" s="32"/>
      <c r="W144" s="32"/>
      <c r="X144" s="32"/>
      <c r="Y144" s="32"/>
      <c r="Z144" s="32"/>
      <c r="AA144" s="32"/>
      <c r="AB144" s="32"/>
      <c r="AC144" s="32"/>
      <c r="AD144" s="32"/>
      <c r="AE144" s="32"/>
    </row>
  </sheetData>
  <autoFilter ref="C116:K143"/>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01 - Oprava výhybek č....</vt:lpstr>
      <vt:lpstr>SO 02-01 - Sborník ÚOŽI</vt:lpstr>
      <vt:lpstr>SO 02-02 - ÚRS</vt:lpstr>
      <vt:lpstr>SO 03 - Oprava EOV výhybe...</vt:lpstr>
      <vt:lpstr>VON - Oprava výhybek ve v...</vt:lpstr>
      <vt:lpstr>'Rekapitulace stavby'!Názvy_tisku</vt:lpstr>
      <vt:lpstr>'SO 01 - Oprava výhybek č....'!Názvy_tisku</vt:lpstr>
      <vt:lpstr>'SO 02-01 - Sborník ÚOŽI'!Názvy_tisku</vt:lpstr>
      <vt:lpstr>'SO 02-02 - ÚRS'!Názvy_tisku</vt:lpstr>
      <vt:lpstr>'SO 03 - Oprava EOV výhybe...'!Názvy_tisku</vt:lpstr>
      <vt:lpstr>'VON - Oprava výhybek ve v...'!Názvy_tisku</vt:lpstr>
      <vt:lpstr>'Rekapitulace stavby'!Oblast_tisku</vt:lpstr>
      <vt:lpstr>'SO 01 - Oprava výhybek č....'!Oblast_tisku</vt:lpstr>
      <vt:lpstr>'SO 02-01 - Sborník ÚOŽI'!Oblast_tisku</vt:lpstr>
      <vt:lpstr>'SO 02-02 - ÚRS'!Oblast_tisku</vt:lpstr>
      <vt:lpstr>'SO 03 - Oprava EOV výhybe...'!Oblast_tisku</vt:lpstr>
      <vt:lpstr>'VON - Oprava výhybek ve v...'!Oblast_tisku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Bauer Michal</cp:lastModifiedBy>
  <dcterms:created xsi:type="dcterms:W3CDTF">2024-02-19T06:26:07Z</dcterms:created>
  <dcterms:modified xsi:type="dcterms:W3CDTF">2024-02-23T07:46:30Z</dcterms:modified>
</cp:coreProperties>
</file>