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km 16,775 - most" sheetId="2" r:id="rId2"/>
    <sheet name="002 - km 16,775 - svršek" sheetId="3" r:id="rId3"/>
    <sheet name="002 - VRN - km 16,775" sheetId="4" r:id="rId4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'001 - km 16,775 - most'!$C$131:$K$701</definedName>
    <definedName name="_xlnm.Print_Area" localSheetId="1">'001 - km 16,775 - most'!$C$4:$J$76,'001 - km 16,775 - most'!$C$82:$J$111,'001 - km 16,775 - most'!$C$117:$K$701</definedName>
    <definedName name="_xlnm.Print_Titles" localSheetId="1">'001 - km 16,775 - most'!$131:$131</definedName>
    <definedName name="_xlnm._FilterDatabase" localSheetId="2" hidden="1">'002 - km 16,775 - svršek'!$C$122:$K$218</definedName>
    <definedName name="_xlnm.Print_Area" localSheetId="2">'002 - km 16,775 - svršek'!$C$4:$J$76,'002 - km 16,775 - svršek'!$C$82:$J$102,'002 - km 16,775 - svršek'!$C$108:$K$218</definedName>
    <definedName name="_xlnm.Print_Titles" localSheetId="2">'002 - km 16,775 - svršek'!$122:$122</definedName>
    <definedName name="_xlnm._FilterDatabase" localSheetId="3" hidden="1">'002 - VRN - km 16,775'!$C$120:$K$146</definedName>
    <definedName name="_xlnm.Print_Area" localSheetId="3">'002 - VRN - km 16,775'!$C$4:$J$76,'002 - VRN - km 16,775'!$C$82:$J$102,'002 - VRN - km 16,775'!$C$108:$K$146</definedName>
    <definedName name="_xlnm.Print_Titles" localSheetId="3">'002 - VRN - km 16,775'!$120:$120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43"/>
  <c r="BH143"/>
  <c r="BG143"/>
  <c r="BF143"/>
  <c r="T143"/>
  <c r="T142"/>
  <c r="R143"/>
  <c r="R142"/>
  <c r="P143"/>
  <c r="P142"/>
  <c r="BI138"/>
  <c r="BH138"/>
  <c r="BG138"/>
  <c r="BF138"/>
  <c r="T138"/>
  <c r="T137"/>
  <c r="R138"/>
  <c r="R137"/>
  <c r="P138"/>
  <c r="P137"/>
  <c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89"/>
  <c r="E7"/>
  <c r="E85"/>
  <c i="3" r="J39"/>
  <c r="J38"/>
  <c i="1" r="AY97"/>
  <c i="3" r="J37"/>
  <c i="1" r="AX97"/>
  <c i="3" r="BI213"/>
  <c r="BH213"/>
  <c r="BG213"/>
  <c r="BF213"/>
  <c r="T213"/>
  <c r="R213"/>
  <c r="P213"/>
  <c r="BI208"/>
  <c r="BH208"/>
  <c r="BG208"/>
  <c r="BF208"/>
  <c r="T208"/>
  <c r="R208"/>
  <c r="P208"/>
  <c r="BI199"/>
  <c r="BH199"/>
  <c r="BG199"/>
  <c r="BF199"/>
  <c r="T199"/>
  <c r="R199"/>
  <c r="P199"/>
  <c r="BI190"/>
  <c r="BH190"/>
  <c r="BG190"/>
  <c r="BF190"/>
  <c r="T190"/>
  <c r="R190"/>
  <c r="P190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94"/>
  <c r="J19"/>
  <c r="J17"/>
  <c r="E17"/>
  <c r="F119"/>
  <c r="J16"/>
  <c r="J14"/>
  <c r="J117"/>
  <c r="E7"/>
  <c r="E111"/>
  <c i="2" r="J39"/>
  <c r="J38"/>
  <c i="1" r="AY96"/>
  <c i="2" r="J37"/>
  <c i="1" r="AX96"/>
  <c i="2" r="BI699"/>
  <c r="BH699"/>
  <c r="BG699"/>
  <c r="BF699"/>
  <c r="T699"/>
  <c r="R699"/>
  <c r="P699"/>
  <c r="BI696"/>
  <c r="BH696"/>
  <c r="BG696"/>
  <c r="BF696"/>
  <c r="T696"/>
  <c r="R696"/>
  <c r="P696"/>
  <c r="BI691"/>
  <c r="BH691"/>
  <c r="BG691"/>
  <c r="BF691"/>
  <c r="T691"/>
  <c r="R691"/>
  <c r="P691"/>
  <c r="BI687"/>
  <c r="BH687"/>
  <c r="BG687"/>
  <c r="BF687"/>
  <c r="T687"/>
  <c r="R687"/>
  <c r="P687"/>
  <c r="BI680"/>
  <c r="BH680"/>
  <c r="BG680"/>
  <c r="BF680"/>
  <c r="T680"/>
  <c r="R680"/>
  <c r="P680"/>
  <c r="BI676"/>
  <c r="BH676"/>
  <c r="BG676"/>
  <c r="BF676"/>
  <c r="T676"/>
  <c r="R676"/>
  <c r="P676"/>
  <c r="BI661"/>
  <c r="BH661"/>
  <c r="BG661"/>
  <c r="BF661"/>
  <c r="T661"/>
  <c r="R661"/>
  <c r="P661"/>
  <c r="BI655"/>
  <c r="BH655"/>
  <c r="BG655"/>
  <c r="BF655"/>
  <c r="T655"/>
  <c r="R655"/>
  <c r="P655"/>
  <c r="BI652"/>
  <c r="BH652"/>
  <c r="BG652"/>
  <c r="BF652"/>
  <c r="T652"/>
  <c r="R652"/>
  <c r="P652"/>
  <c r="BI647"/>
  <c r="BH647"/>
  <c r="BG647"/>
  <c r="BF647"/>
  <c r="T647"/>
  <c r="R647"/>
  <c r="P647"/>
  <c r="BI644"/>
  <c r="BH644"/>
  <c r="BG644"/>
  <c r="BF644"/>
  <c r="T644"/>
  <c r="R644"/>
  <c r="P644"/>
  <c r="BI640"/>
  <c r="BH640"/>
  <c r="BG640"/>
  <c r="BF640"/>
  <c r="T640"/>
  <c r="R640"/>
  <c r="P640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2"/>
  <c r="BH622"/>
  <c r="BG622"/>
  <c r="BF622"/>
  <c r="T622"/>
  <c r="R622"/>
  <c r="P622"/>
  <c r="BI614"/>
  <c r="BH614"/>
  <c r="BG614"/>
  <c r="BF614"/>
  <c r="T614"/>
  <c r="R614"/>
  <c r="P614"/>
  <c r="BI610"/>
  <c r="BH610"/>
  <c r="BG610"/>
  <c r="BF610"/>
  <c r="T610"/>
  <c r="R610"/>
  <c r="P610"/>
  <c r="BI602"/>
  <c r="BH602"/>
  <c r="BG602"/>
  <c r="BF602"/>
  <c r="T602"/>
  <c r="R602"/>
  <c r="P602"/>
  <c r="BI592"/>
  <c r="BH592"/>
  <c r="BG592"/>
  <c r="BF592"/>
  <c r="T592"/>
  <c r="R592"/>
  <c r="P592"/>
  <c r="BI587"/>
  <c r="BH587"/>
  <c r="BG587"/>
  <c r="BF587"/>
  <c r="T587"/>
  <c r="R587"/>
  <c r="P587"/>
  <c r="BI582"/>
  <c r="BH582"/>
  <c r="BG582"/>
  <c r="BF582"/>
  <c r="T582"/>
  <c r="R582"/>
  <c r="P582"/>
  <c r="BI577"/>
  <c r="BH577"/>
  <c r="BG577"/>
  <c r="BF577"/>
  <c r="T577"/>
  <c r="R577"/>
  <c r="P577"/>
  <c r="BI572"/>
  <c r="BH572"/>
  <c r="BG572"/>
  <c r="BF572"/>
  <c r="T572"/>
  <c r="R572"/>
  <c r="P572"/>
  <c r="BI566"/>
  <c r="BH566"/>
  <c r="BG566"/>
  <c r="BF566"/>
  <c r="T566"/>
  <c r="R566"/>
  <c r="P566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36"/>
  <c r="BH536"/>
  <c r="BG536"/>
  <c r="BF536"/>
  <c r="T536"/>
  <c r="R536"/>
  <c r="P536"/>
  <c r="BI528"/>
  <c r="BH528"/>
  <c r="BG528"/>
  <c r="BF528"/>
  <c r="T528"/>
  <c r="R528"/>
  <c r="P528"/>
  <c r="BI515"/>
  <c r="BH515"/>
  <c r="BG515"/>
  <c r="BF515"/>
  <c r="T515"/>
  <c r="R515"/>
  <c r="P515"/>
  <c r="BI509"/>
  <c r="BH509"/>
  <c r="BG509"/>
  <c r="BF509"/>
  <c r="T509"/>
  <c r="R509"/>
  <c r="P509"/>
  <c r="BI505"/>
  <c r="BH505"/>
  <c r="BG505"/>
  <c r="BF505"/>
  <c r="T505"/>
  <c r="R505"/>
  <c r="P505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74"/>
  <c r="BH474"/>
  <c r="BG474"/>
  <c r="BF474"/>
  <c r="T474"/>
  <c r="R474"/>
  <c r="P474"/>
  <c r="BI463"/>
  <c r="BH463"/>
  <c r="BG463"/>
  <c r="BF463"/>
  <c r="T463"/>
  <c r="R463"/>
  <c r="P463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3"/>
  <c r="BH443"/>
  <c r="BG443"/>
  <c r="BF443"/>
  <c r="T443"/>
  <c r="R443"/>
  <c r="P443"/>
  <c r="BI436"/>
  <c r="BH436"/>
  <c r="BG436"/>
  <c r="BF436"/>
  <c r="T436"/>
  <c r="R436"/>
  <c r="P436"/>
  <c r="BI431"/>
  <c r="BH431"/>
  <c r="BG431"/>
  <c r="BF431"/>
  <c r="T431"/>
  <c r="R431"/>
  <c r="P431"/>
  <c r="BI426"/>
  <c r="BH426"/>
  <c r="BG426"/>
  <c r="BF426"/>
  <c r="T426"/>
  <c r="R426"/>
  <c r="P426"/>
  <c r="BI414"/>
  <c r="BH414"/>
  <c r="BG414"/>
  <c r="BF414"/>
  <c r="T414"/>
  <c r="R414"/>
  <c r="P414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86"/>
  <c r="BH386"/>
  <c r="BG386"/>
  <c r="BF386"/>
  <c r="T386"/>
  <c r="R386"/>
  <c r="P386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3"/>
  <c r="BH333"/>
  <c r="BG333"/>
  <c r="BF333"/>
  <c r="T333"/>
  <c r="R333"/>
  <c r="P333"/>
  <c r="BI330"/>
  <c r="BH330"/>
  <c r="BG330"/>
  <c r="BF330"/>
  <c r="T330"/>
  <c r="R330"/>
  <c r="P330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07"/>
  <c r="BH307"/>
  <c r="BG307"/>
  <c r="BF307"/>
  <c r="T307"/>
  <c r="R307"/>
  <c r="P307"/>
  <c r="BI303"/>
  <c r="BH303"/>
  <c r="BG303"/>
  <c r="BF303"/>
  <c r="T303"/>
  <c r="R303"/>
  <c r="P303"/>
  <c r="BI296"/>
  <c r="BH296"/>
  <c r="BG296"/>
  <c r="BF296"/>
  <c r="T296"/>
  <c r="R296"/>
  <c r="P296"/>
  <c r="BI287"/>
  <c r="BH287"/>
  <c r="BG287"/>
  <c r="BF287"/>
  <c r="T287"/>
  <c r="R287"/>
  <c r="P287"/>
  <c r="BI281"/>
  <c r="BH281"/>
  <c r="BG281"/>
  <c r="BF281"/>
  <c r="T281"/>
  <c r="R281"/>
  <c r="P281"/>
  <c r="BI272"/>
  <c r="BH272"/>
  <c r="BG272"/>
  <c r="BF272"/>
  <c r="T272"/>
  <c r="R272"/>
  <c r="P272"/>
  <c r="BI268"/>
  <c r="BH268"/>
  <c r="BG268"/>
  <c r="BF268"/>
  <c r="T268"/>
  <c r="R268"/>
  <c r="P268"/>
  <c r="BI260"/>
  <c r="BH260"/>
  <c r="BG260"/>
  <c r="BF260"/>
  <c r="T260"/>
  <c r="R260"/>
  <c r="P260"/>
  <c r="BI252"/>
  <c r="BH252"/>
  <c r="BG252"/>
  <c r="BF252"/>
  <c r="T252"/>
  <c r="R252"/>
  <c r="P252"/>
  <c r="BI249"/>
  <c r="BH249"/>
  <c r="BG249"/>
  <c r="BF249"/>
  <c r="T249"/>
  <c r="R249"/>
  <c r="P249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08"/>
  <c r="BH208"/>
  <c r="BG208"/>
  <c r="BF208"/>
  <c r="T208"/>
  <c r="R208"/>
  <c r="P208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73"/>
  <c r="BH173"/>
  <c r="BG173"/>
  <c r="BF173"/>
  <c r="T173"/>
  <c r="R173"/>
  <c r="P173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3"/>
  <c r="BH143"/>
  <c r="BG143"/>
  <c r="BF143"/>
  <c r="T143"/>
  <c r="R143"/>
  <c r="P143"/>
  <c r="BI135"/>
  <c r="BH135"/>
  <c r="BG135"/>
  <c r="BF135"/>
  <c r="T135"/>
  <c r="R135"/>
  <c r="P135"/>
  <c r="F126"/>
  <c r="E124"/>
  <c r="F91"/>
  <c r="E89"/>
  <c r="J26"/>
  <c r="E26"/>
  <c r="J94"/>
  <c r="J25"/>
  <c r="J23"/>
  <c r="E23"/>
  <c r="J128"/>
  <c r="J22"/>
  <c r="J20"/>
  <c r="E20"/>
  <c r="F94"/>
  <c r="J19"/>
  <c r="J17"/>
  <c r="E17"/>
  <c r="F128"/>
  <c r="J16"/>
  <c r="J14"/>
  <c r="J91"/>
  <c r="E7"/>
  <c r="E85"/>
  <c i="1" r="L90"/>
  <c r="AM90"/>
  <c r="AM89"/>
  <c r="L89"/>
  <c r="AM87"/>
  <c r="L87"/>
  <c r="L85"/>
  <c r="L84"/>
  <c i="2" r="BK330"/>
  <c r="J402"/>
  <c r="J699"/>
  <c r="J463"/>
  <c r="BK252"/>
  <c r="BK696"/>
  <c r="J459"/>
  <c r="BK647"/>
  <c r="J222"/>
  <c r="BK135"/>
  <c r="J551"/>
  <c r="BK287"/>
  <c i="3" r="BK153"/>
  <c i="2" r="J316"/>
  <c r="J392"/>
  <c r="BK219"/>
  <c r="BK340"/>
  <c r="J219"/>
  <c r="BK544"/>
  <c r="BK652"/>
  <c r="BK554"/>
  <c r="BK627"/>
  <c r="BK398"/>
  <c r="BK234"/>
  <c r="BK680"/>
  <c r="J489"/>
  <c r="BK323"/>
  <c r="J296"/>
  <c r="J566"/>
  <c r="J610"/>
  <c r="J330"/>
  <c r="J146"/>
  <c r="J582"/>
  <c r="BK363"/>
  <c i="3" r="BK177"/>
  <c r="BK173"/>
  <c r="J177"/>
  <c r="J134"/>
  <c i="4" r="BK133"/>
  <c i="2" r="J587"/>
  <c r="J204"/>
  <c r="J431"/>
  <c r="J239"/>
  <c r="J443"/>
  <c r="J143"/>
  <c r="J333"/>
  <c r="BK587"/>
  <c r="BK592"/>
  <c r="BK699"/>
  <c r="J544"/>
  <c r="BK307"/>
  <c r="BK691"/>
  <c r="J635"/>
  <c r="J414"/>
  <c r="BK644"/>
  <c r="BK414"/>
  <c r="BK374"/>
  <c i="3" r="J142"/>
  <c i="2" r="BK459"/>
  <c r="BK509"/>
  <c r="J340"/>
  <c r="BK640"/>
  <c r="BK655"/>
  <c r="BK536"/>
  <c r="BK528"/>
  <c r="BK268"/>
  <c r="J640"/>
  <c r="J380"/>
  <c r="J135"/>
  <c i="3" r="BK190"/>
  <c r="BK126"/>
  <c i="2" r="J647"/>
  <c r="BK195"/>
  <c r="J230"/>
  <c r="J687"/>
  <c r="J454"/>
  <c r="J234"/>
  <c r="J195"/>
  <c r="BK296"/>
  <c r="J644"/>
  <c r="BK333"/>
  <c r="J577"/>
  <c r="BK426"/>
  <c r="BK158"/>
  <c i="3" r="J165"/>
  <c r="BK213"/>
  <c r="BK158"/>
  <c i="4" r="BK138"/>
  <c i="2" r="J374"/>
  <c r="BK489"/>
  <c r="J307"/>
  <c r="J398"/>
  <c r="J369"/>
  <c r="BK635"/>
  <c r="J436"/>
  <c r="BK359"/>
  <c r="BK661"/>
  <c i="3" r="BK137"/>
  <c r="J130"/>
  <c r="BK163"/>
  <c i="4" r="J124"/>
  <c i="2" r="BK369"/>
  <c r="BK249"/>
  <c r="J319"/>
  <c r="J359"/>
  <c r="J548"/>
  <c r="J622"/>
  <c r="BK572"/>
  <c r="J260"/>
  <c r="BK676"/>
  <c r="J474"/>
  <c r="BK319"/>
  <c r="J528"/>
  <c r="J676"/>
  <c r="BK260"/>
  <c r="J426"/>
  <c r="J165"/>
  <c r="J486"/>
  <c r="J272"/>
  <c i="3" r="J199"/>
  <c r="J137"/>
  <c r="J163"/>
  <c i="4" r="J133"/>
  <c r="BK128"/>
  <c i="2" r="BK208"/>
  <c r="J252"/>
  <c r="J363"/>
  <c r="BK392"/>
  <c r="BK454"/>
  <c r="BK614"/>
  <c r="J614"/>
  <c r="BK377"/>
  <c r="J691"/>
  <c r="BK505"/>
  <c r="BK349"/>
  <c r="J152"/>
  <c r="BK152"/>
  <c r="BK449"/>
  <c r="J505"/>
  <c r="BK198"/>
  <c r="J509"/>
  <c r="J268"/>
  <c r="BK230"/>
  <c i="3" r="BK208"/>
  <c i="2" r="J536"/>
  <c r="BK143"/>
  <c r="BK386"/>
  <c r="J249"/>
  <c r="J323"/>
  <c r="BK602"/>
  <c r="J655"/>
  <c r="J515"/>
  <c r="J208"/>
  <c r="BK272"/>
  <c r="J592"/>
  <c r="BK173"/>
  <c i="3" r="J168"/>
  <c r="J173"/>
  <c r="BK147"/>
  <c r="J126"/>
  <c i="4" r="BK124"/>
  <c i="2" r="BK548"/>
  <c r="BK239"/>
  <c i="1" r="AS95"/>
  <c i="2" r="BK356"/>
  <c r="BK577"/>
  <c r="BK622"/>
  <c r="BK316"/>
  <c r="J631"/>
  <c r="J356"/>
  <c r="BK165"/>
  <c r="BK687"/>
  <c r="BK631"/>
  <c r="J349"/>
  <c r="BK493"/>
  <c r="J198"/>
  <c i="3" r="J213"/>
  <c r="BK130"/>
  <c r="J190"/>
  <c i="2" r="BK515"/>
  <c r="J226"/>
  <c r="BK486"/>
  <c r="BK303"/>
  <c r="J173"/>
  <c r="BK582"/>
  <c r="J661"/>
  <c r="J602"/>
  <c r="BK402"/>
  <c r="BK431"/>
  <c i="3" r="BK134"/>
  <c r="BK199"/>
  <c r="J158"/>
  <c r="BK168"/>
  <c r="BK142"/>
  <c i="4" r="J128"/>
  <c r="BK143"/>
  <c i="2" r="J352"/>
  <c r="J377"/>
  <c r="J344"/>
  <c r="J287"/>
  <c r="J554"/>
  <c r="J652"/>
  <c r="BK551"/>
  <c r="BK474"/>
  <c r="BK226"/>
  <c r="J572"/>
  <c r="BK443"/>
  <c r="BK222"/>
  <c r="J281"/>
  <c r="BK436"/>
  <c r="J493"/>
  <c r="BK204"/>
  <c r="BK566"/>
  <c r="BK344"/>
  <c r="BK146"/>
  <c i="3" r="J153"/>
  <c r="J147"/>
  <c r="J208"/>
  <c i="4" r="J143"/>
  <c r="J138"/>
  <c i="2" r="BK610"/>
  <c r="BK463"/>
  <c r="BK380"/>
  <c r="J696"/>
  <c r="J627"/>
  <c r="BK352"/>
  <c r="J158"/>
  <c r="J680"/>
  <c r="BK281"/>
  <c r="J386"/>
  <c r="J449"/>
  <c r="J303"/>
  <c i="3" r="J181"/>
  <c r="BK181"/>
  <c r="BK165"/>
  <c i="2" l="1" r="T385"/>
  <c r="R134"/>
  <c r="T343"/>
  <c r="P621"/>
  <c r="BK280"/>
  <c r="J280"/>
  <c r="J101"/>
  <c r="T514"/>
  <c r="T651"/>
  <c r="BK385"/>
  <c r="J385"/>
  <c r="J103"/>
  <c r="BK621"/>
  <c r="J621"/>
  <c r="J107"/>
  <c r="BK343"/>
  <c r="J343"/>
  <c r="J102"/>
  <c r="T492"/>
  <c r="P651"/>
  <c r="P343"/>
  <c r="R485"/>
  <c r="T621"/>
  <c i="3" r="T125"/>
  <c r="T124"/>
  <c i="2" r="BK134"/>
  <c r="P514"/>
  <c i="3" r="BK125"/>
  <c r="J125"/>
  <c r="J100"/>
  <c i="2" r="P385"/>
  <c r="R660"/>
  <c r="R659"/>
  <c r="T280"/>
  <c r="BK485"/>
  <c r="J485"/>
  <c r="J104"/>
  <c r="R621"/>
  <c r="R280"/>
  <c r="BK492"/>
  <c r="J492"/>
  <c r="J105"/>
  <c r="P660"/>
  <c r="P659"/>
  <c i="3" r="P189"/>
  <c i="2" r="P280"/>
  <c r="R514"/>
  <c r="BK651"/>
  <c r="J651"/>
  <c r="J108"/>
  <c i="3" r="P125"/>
  <c r="P124"/>
  <c r="T189"/>
  <c i="4" r="T123"/>
  <c r="T122"/>
  <c r="T121"/>
  <c i="2" r="P134"/>
  <c r="P133"/>
  <c r="P132"/>
  <c i="1" r="AU96"/>
  <c i="2" r="BK514"/>
  <c r="J514"/>
  <c r="J106"/>
  <c r="R651"/>
  <c i="3" r="R125"/>
  <c r="R124"/>
  <c r="R123"/>
  <c i="4" r="BK123"/>
  <c i="2" r="T134"/>
  <c r="R343"/>
  <c r="T485"/>
  <c r="P492"/>
  <c r="T660"/>
  <c r="T659"/>
  <c i="3" r="BK189"/>
  <c r="J189"/>
  <c r="J101"/>
  <c i="4" r="R123"/>
  <c r="R122"/>
  <c r="R121"/>
  <c i="2" r="R385"/>
  <c r="P485"/>
  <c r="R492"/>
  <c r="BK660"/>
  <c r="BK659"/>
  <c r="J659"/>
  <c r="J109"/>
  <c i="3" r="R189"/>
  <c i="4" r="P123"/>
  <c r="P122"/>
  <c r="P121"/>
  <c i="1" r="AU98"/>
  <c i="2" r="J129"/>
  <c r="J93"/>
  <c i="4" r="BK142"/>
  <c r="J142"/>
  <c r="J101"/>
  <c r="BK132"/>
  <c r="J132"/>
  <c r="J99"/>
  <c r="BK137"/>
  <c r="J137"/>
  <c r="J100"/>
  <c r="J118"/>
  <c r="E111"/>
  <c i="3" r="BK124"/>
  <c r="BK123"/>
  <c r="J123"/>
  <c r="J98"/>
  <c i="4" r="BE128"/>
  <c r="J115"/>
  <c r="BE138"/>
  <c r="BE143"/>
  <c r="F118"/>
  <c r="BE133"/>
  <c r="F117"/>
  <c r="J91"/>
  <c r="BE124"/>
  <c i="2" r="J134"/>
  <c r="J100"/>
  <c i="3" r="E85"/>
  <c r="F120"/>
  <c r="BE130"/>
  <c r="BE137"/>
  <c r="BE134"/>
  <c r="BE142"/>
  <c r="BE199"/>
  <c r="BE213"/>
  <c r="BE126"/>
  <c i="2" r="J660"/>
  <c r="J110"/>
  <c i="3" r="BE168"/>
  <c r="BE181"/>
  <c r="F93"/>
  <c r="BE208"/>
  <c r="J91"/>
  <c r="BE165"/>
  <c r="J93"/>
  <c r="BE158"/>
  <c r="BE163"/>
  <c r="BE177"/>
  <c r="BE190"/>
  <c r="BE147"/>
  <c r="J120"/>
  <c r="BE153"/>
  <c r="BE173"/>
  <c i="2" r="BE363"/>
  <c r="BE152"/>
  <c r="BE234"/>
  <c r="BE252"/>
  <c r="BE260"/>
  <c r="BE268"/>
  <c r="BE307"/>
  <c r="BE319"/>
  <c r="BE340"/>
  <c r="BE356"/>
  <c r="BE402"/>
  <c r="BE474"/>
  <c r="BE544"/>
  <c r="BE554"/>
  <c r="BE572"/>
  <c r="BE587"/>
  <c r="BE614"/>
  <c r="BE158"/>
  <c r="BE208"/>
  <c r="BE239"/>
  <c r="BE249"/>
  <c r="BE296"/>
  <c r="BE323"/>
  <c r="BE344"/>
  <c r="BE431"/>
  <c r="BE436"/>
  <c r="BE449"/>
  <c r="BE509"/>
  <c r="BE602"/>
  <c r="BE627"/>
  <c r="F93"/>
  <c r="BE386"/>
  <c r="BE505"/>
  <c r="BE582"/>
  <c r="BE622"/>
  <c r="BE652"/>
  <c r="BE661"/>
  <c r="BE696"/>
  <c r="E120"/>
  <c r="BE198"/>
  <c r="BE219"/>
  <c r="BE426"/>
  <c r="BE443"/>
  <c r="BE489"/>
  <c r="J126"/>
  <c r="BE146"/>
  <c r="BE195"/>
  <c r="BE459"/>
  <c r="BE610"/>
  <c r="BE635"/>
  <c r="BE676"/>
  <c r="BE680"/>
  <c r="BE687"/>
  <c r="BE691"/>
  <c r="F129"/>
  <c r="BE454"/>
  <c r="BE135"/>
  <c r="BE226"/>
  <c r="BE281"/>
  <c r="BE352"/>
  <c r="BE377"/>
  <c r="BE528"/>
  <c r="BE536"/>
  <c r="BE566"/>
  <c r="BE631"/>
  <c r="BE699"/>
  <c r="BE222"/>
  <c r="BE230"/>
  <c r="BE349"/>
  <c r="BE392"/>
  <c r="BE493"/>
  <c r="BE640"/>
  <c r="BE655"/>
  <c r="BE143"/>
  <c r="BE463"/>
  <c r="BE644"/>
  <c r="BE647"/>
  <c r="BE333"/>
  <c r="BE398"/>
  <c r="BE486"/>
  <c r="BE287"/>
  <c r="BE204"/>
  <c r="BE316"/>
  <c r="BE330"/>
  <c r="BE359"/>
  <c r="BE380"/>
  <c r="BE414"/>
  <c r="BE551"/>
  <c r="BE303"/>
  <c r="BE165"/>
  <c r="BE173"/>
  <c r="BE272"/>
  <c r="BE374"/>
  <c r="BE577"/>
  <c r="BE592"/>
  <c r="BE369"/>
  <c r="BE515"/>
  <c r="BE548"/>
  <c r="F38"/>
  <c i="1" r="BC96"/>
  <c i="2" r="F36"/>
  <c i="1" r="BA96"/>
  <c i="2" r="J36"/>
  <c i="1" r="AW96"/>
  <c i="3" r="F37"/>
  <c i="1" r="BB97"/>
  <c i="4" r="F37"/>
  <c i="1" r="BD98"/>
  <c i="3" r="F38"/>
  <c i="1" r="BC97"/>
  <c i="4" r="F35"/>
  <c i="1" r="BB98"/>
  <c i="2" r="F37"/>
  <c i="1" r="BB96"/>
  <c r="AS94"/>
  <c i="4" r="F34"/>
  <c i="1" r="BA98"/>
  <c i="4" r="J34"/>
  <c i="1" r="AW98"/>
  <c i="4" r="F36"/>
  <c i="1" r="BC98"/>
  <c i="3" r="F36"/>
  <c i="1" r="BA97"/>
  <c i="3" r="J36"/>
  <c i="1" r="AW97"/>
  <c i="3" r="F39"/>
  <c i="1" r="BD97"/>
  <c i="2" r="F39"/>
  <c i="1" r="BD96"/>
  <c i="3" l="1" r="P123"/>
  <c i="1" r="AU97"/>
  <c i="2" r="T133"/>
  <c r="T132"/>
  <c i="3" r="T123"/>
  <c i="2" r="R133"/>
  <c r="R132"/>
  <c r="BK133"/>
  <c r="BK132"/>
  <c r="J132"/>
  <c i="4" r="BK122"/>
  <c r="BK121"/>
  <c r="J121"/>
  <c r="J96"/>
  <c r="J123"/>
  <c r="J98"/>
  <c i="3" r="J124"/>
  <c r="J99"/>
  <c i="1" r="AU95"/>
  <c r="AU94"/>
  <c i="2" r="J35"/>
  <c i="1" r="AV96"/>
  <c r="AT96"/>
  <c i="2" r="F35"/>
  <c i="1" r="AZ96"/>
  <c i="2" r="J32"/>
  <c i="1" r="AG96"/>
  <c r="BC95"/>
  <c r="AY95"/>
  <c r="BB95"/>
  <c i="3" r="F35"/>
  <c i="1" r="AZ97"/>
  <c r="BD95"/>
  <c i="3" r="J32"/>
  <c i="1" r="AG97"/>
  <c r="AG95"/>
  <c r="BA95"/>
  <c r="AW95"/>
  <c i="4" r="F33"/>
  <c i="1" r="AZ98"/>
  <c i="3" r="J35"/>
  <c i="1" r="AV97"/>
  <c r="AT97"/>
  <c i="4" r="J33"/>
  <c i="1" r="AV98"/>
  <c r="AT98"/>
  <c i="2" l="1" r="J98"/>
  <c i="4" r="J122"/>
  <c r="J97"/>
  <c i="2" r="J133"/>
  <c r="J99"/>
  <c i="1" r="AN97"/>
  <c i="3" r="J41"/>
  <c i="2" r="J41"/>
  <c i="1" r="AN96"/>
  <c r="BD94"/>
  <c r="W33"/>
  <c r="BC94"/>
  <c r="AY94"/>
  <c r="BB94"/>
  <c r="W31"/>
  <c r="AX95"/>
  <c i="4" r="J30"/>
  <c i="1" r="AG98"/>
  <c r="AZ95"/>
  <c r="BA94"/>
  <c r="AW94"/>
  <c r="AK30"/>
  <c i="4" l="1" r="J39"/>
  <c i="1" r="AG94"/>
  <c r="AN98"/>
  <c r="AX94"/>
  <c r="W30"/>
  <c r="W32"/>
  <c r="AZ94"/>
  <c r="W29"/>
  <c r="AV95"/>
  <c r="AT95"/>
  <c r="AN95"/>
  <c l="1"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<sst xmlns="http://schemas.openxmlformats.org/spreadsheetml/2006/main">
  <si>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</si>
  <si>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</si>
  <si>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</si>
  <si>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</si>
  <si>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</si>
  <si>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{b2029aa1-f81e-4b77-9945-658cd07a0cd1}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</si>
  <si>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</si>
  <si>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</si>
  <si>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</si>
  <si>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</si>
  <si>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</si>
  <si>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</si>
  <si>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</si>
  <si>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</si>
  <si>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0251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</si>
  <si>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</si>
  <si>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</si>
  <si>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mostů v úseku Loket předměstí - Nové Sedlo</t>
  </si>
  <si>
    <t>KSO:</t>
  </si>
  <si>
    <t>CC-CZ:</t>
  </si>
  <si>
    <t>Místo:</t>
  </si>
  <si>
    <t xml:space="preserve"> </t>
  </si>
  <si>
    <t>Datum:</t>
  </si>
  <si>
    <t>5. 1. 2024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</si>
  <si>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</si>
  <si>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</si>
  <si>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</si>
  <si>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</si>
  <si>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</si>
  <si>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</si>
  <si>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</si>
  <si>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</si>
  <si>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</si>
  <si>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</si>
  <si>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</si>
  <si>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</si>
  <si>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</si>
  <si>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</si>
  <si>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</si>
  <si>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</si>
  <si>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</si>
  <si>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</si>
  <si>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</si>
  <si>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</si>
  <si>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</si>
  <si>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</si>
  <si>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</si>
  <si>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</si>
  <si>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</si>
  <si>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</si>
  <si>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</si>
  <si>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</si>
  <si>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</si>
  <si>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</si>
  <si>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</si>
  <si>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</si>
  <si>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</si>
  <si>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</si>
  <si>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</si>
  <si>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</si>
  <si>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</si>
  <si>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</si>
  <si>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</si>
  <si>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</si>
  <si>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</si>
  <si>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</si>
  <si>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</si>
  <si>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</si>
  <si>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</si>
  <si>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</si>
  <si>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</si>
  <si>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</si>
  <si>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</si>
  <si>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</si>
  <si>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</si>
  <si>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</si>
  <si>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</si>
  <si>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</si>
  <si>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ZRN - km 16,775</t>
  </si>
  <si>
    <t>STA</t>
  </si>
  <si>
    <t>1</t>
  </si>
  <si>
    <t>{a3bc768d-b49c-4c2a-bd22-60696a741f98}</t>
  </si>
  <si>
    <t>2</t>
  </si>
  <si>
    <t>/</t>
  </si>
  <si>
    <t>km 16,775 - most</t>
  </si>
  <si>
    <t>Soupis</t>
  </si>
  <si>
    <t>{f714d747-6e03-42ba-9dbe-3e9a3ef4648e}</t>
  </si>
  <si>
    <t>002</t>
  </si>
  <si>
    <t>km 16,775 - svršek</t>
  </si>
  <si>
    <t>{47211833-bec3-4657-ace4-3039fe2d4cec}</t>
  </si>
  <si>
    <t>VRN - km 16,775</t>
  </si>
  <si>
    <t>{eaf6cbbf-fe9c-4406-8302-48bcacaccfa0}</t>
  </si>
  <si>
    <t>KRYCÍ LIST SOUPISU PRACÍ</t>
  </si>
  <si>
    <t>Objekt:</t>
  </si>
  <si>
    <t>001 - ZRN - km 16,775</t>
  </si>
  <si>
    <t>Soupis:</t>
  </si>
  <si>
    <t>001 - km 16,775 -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</si>
  <si>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</si>
  <si>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</si>
  <si>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</si>
  <si>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</si>
  <si>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</si>
  <si>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</si>
  <si>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</si>
  <si>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</si>
  <si>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</si>
  <si>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</si>
  <si>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</si>
  <si>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</si>
  <si>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</si>
  <si>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</si>
  <si>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</si>
  <si>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</si>
  <si>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</si>
  <si>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</si>
  <si>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</si>
  <si>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</si>
  <si>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</si>
  <si>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</si>
  <si>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</si>
  <si>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</si>
  <si>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</si>
  <si>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</si>
  <si>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</si>
  <si>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</si>
  <si>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</si>
  <si>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</si>
  <si>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</si>
  <si>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</si>
  <si>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</si>
  <si>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</si>
  <si>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</si>
  <si>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</si>
  <si>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</si>
  <si>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</si>
  <si>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CS ÚRS 2024 01</t>
  </si>
  <si>
    <t>4</t>
  </si>
  <si>
    <t>-537258388</t>
  </si>
  <si>
    <t>PP</t>
  </si>
  <si>
    <t>Odstranění křovin a stromů s odstraněním kořenů strojně průměru kmene do 100 mm v rovině nebo ve svahu sklonu terénu přes 1:5, při celkové ploše přes 100 do 500 m2</t>
  </si>
  <si>
    <t>Online PSC</t>
  </si>
  <si>
    <t>https://podminky.urs.cz/item/CS_URS_2024_01/111251202</t>
  </si>
  <si>
    <t>VV</t>
  </si>
  <si>
    <t xml:space="preserve">zprava </t>
  </si>
  <si>
    <t>16*7</t>
  </si>
  <si>
    <t xml:space="preserve">zleva </t>
  </si>
  <si>
    <t>11*8</t>
  </si>
  <si>
    <t>Součet</t>
  </si>
  <si>
    <t>112155311</t>
  </si>
  <si>
    <t>Štěpkování keřového porostu středně hustého s naložením</t>
  </si>
  <si>
    <t>1088443654</t>
  </si>
  <si>
    <t>Štěpkování s naložením na dopravní prostředek a odvozem do 20 km keřového porostu středně hustého</t>
  </si>
  <si>
    <t>https://podminky.urs.cz/item/CS_URS_2024_01/112155311</t>
  </si>
  <si>
    <t>3</t>
  </si>
  <si>
    <t>113105113</t>
  </si>
  <si>
    <t>Rozebrání dlažeb z lomového kamene kladených na MC vyspárované MC</t>
  </si>
  <si>
    <t>-887539212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</si>
  <si>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</si>
  <si>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https://podminky.urs.cz/item/CS_URS_2024_01/113105113</t>
  </si>
  <si>
    <t xml:space="preserve">stávající dlažba - koryto </t>
  </si>
  <si>
    <t>1,605*15,5</t>
  </si>
  <si>
    <t>115001104</t>
  </si>
  <si>
    <t>Převedení vody potrubím DN přes 250 do 300</t>
  </si>
  <si>
    <t>m</t>
  </si>
  <si>
    <t>-338278504</t>
  </si>
  <si>
    <t>Převedení vody potrubím průměru DN přes 250 do 300</t>
  </si>
  <si>
    <t>https://podminky.urs.cz/item/CS_URS_2024_01/115001104</t>
  </si>
  <si>
    <t>P</t>
  </si>
  <si>
    <t>Poznámka k položce:_x000d_
včetně případného čerpání vody</t>
  </si>
  <si>
    <t>20,0*2</t>
  </si>
  <si>
    <t>5</t>
  </si>
  <si>
    <t>119001422</t>
  </si>
  <si>
    <t>Dočasné zajištění kabelů a kabelových tratí z 6 volně ložených kabelů</t>
  </si>
  <si>
    <t>1039154382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</si>
  <si>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</si>
  <si>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https://podminky.urs.cz/item/CS_URS_2024_01/119001422</t>
  </si>
  <si>
    <t xml:space="preserve">Poznámka k položce:_x000d_
s vyvěšením, bez přerušení kabelů_x000d_
</t>
  </si>
  <si>
    <t>ČD - Telematika SSZT včetně přeložení do projektováné polohy:</t>
  </si>
  <si>
    <t>30</t>
  </si>
  <si>
    <t>6</t>
  </si>
  <si>
    <t>121151103</t>
  </si>
  <si>
    <t>Sejmutí ornice plochy do 100 m2 tl vrstvy do 200 mm strojně</t>
  </si>
  <si>
    <t>371244453</t>
  </si>
  <si>
    <t>Sejmutí ornice strojně při souvislé ploše do 100 m2, tl. vrstvy do 200 mm</t>
  </si>
  <si>
    <t>https://podminky.urs.cz/item/CS_URS_2024_01/121151103</t>
  </si>
  <si>
    <t>31</t>
  </si>
  <si>
    <t>7</t>
  </si>
  <si>
    <t>122252612</t>
  </si>
  <si>
    <t>Odkopávky a prokopávky zapažené pro spodní stavbu železnic v hornině třídy těžitelnosti I skupiny 3 objem do 1000 m3 strojně</t>
  </si>
  <si>
    <t>m3</t>
  </si>
  <si>
    <t>-1602711221</t>
  </si>
  <si>
    <t>Odkopávky a prokopávky zapažené pro spodní stavbu železnic strojně v hornině třídy těžitelnosti I skupiny 3 přes 100 do 1 000 m3</t>
  </si>
  <si>
    <t>https://podminky.urs.cz/item/CS_URS_2024_01/122252612</t>
  </si>
  <si>
    <t>Odkopávky za opěrami pro umožnění bourání</t>
  </si>
  <si>
    <t xml:space="preserve">směr NOVÉ SEDLO U LOKTE </t>
  </si>
  <si>
    <t>0,8*7</t>
  </si>
  <si>
    <t xml:space="preserve">směr KRÁSNÝ JEZ </t>
  </si>
  <si>
    <t>0,7*7</t>
  </si>
  <si>
    <t xml:space="preserve">V OTVORU </t>
  </si>
  <si>
    <t>5,5*14,370</t>
  </si>
  <si>
    <t>0,15*19,5 + 5,2*0,35*0,9</t>
  </si>
  <si>
    <t>6,6*0,5*14,5 + 0,3*5,0*11,0 + 5,3*0,35*4,5 + 0,4*0,8*8,0</t>
  </si>
  <si>
    <t>Pro patky zábradlí</t>
  </si>
  <si>
    <t xml:space="preserve">2*1,4*0,7*5,2 </t>
  </si>
  <si>
    <t>Prahy pod ukončení dlažeb (konce otvoru a spodní ukončení svahů) z betonu C 20/25</t>
  </si>
  <si>
    <t xml:space="preserve">Ukončení dlažby v otvoru </t>
  </si>
  <si>
    <t>2*3,85*0,4*0,45</t>
  </si>
  <si>
    <t xml:space="preserve">Ukončení dlažeb svahů     </t>
  </si>
  <si>
    <t>0,3*0,3*17,5</t>
  </si>
  <si>
    <t>8</t>
  </si>
  <si>
    <t>122252618</t>
  </si>
  <si>
    <t>Příplatek k odkopávkám zapaženým pro spodní stavbu železnic v hornině třídy těžitelnosti I skupiny 3 za ztížení při rekonstrukci</t>
  </si>
  <si>
    <t>183725189</t>
  </si>
  <si>
    <t>Odkopávky a prokopávky zapažené pro spodní stavbu železnic strojně v hornině třídy těžitelnosti I skupiny 3 Příplatek k cenám za ztížení při rekonstrukcích</t>
  </si>
  <si>
    <t>https://podminky.urs.cz/item/CS_URS_2024_01/122252618</t>
  </si>
  <si>
    <t>9</t>
  </si>
  <si>
    <t>130001101</t>
  </si>
  <si>
    <t>Příplatek za ztížení vykopávky v blízkosti podzemního vedení</t>
  </si>
  <si>
    <t>-1968393997</t>
  </si>
  <si>
    <t>Příplatek k cenám hloubených vykopávek za ztížení vykopávky v blízkosti podzemního vedení nebo výbušnin pro jakoukoliv třídu horniny</t>
  </si>
  <si>
    <t>https://podminky.urs.cz/item/CS_URS_2024_01/130001101</t>
  </si>
  <si>
    <t xml:space="preserve">ČD - Telematika SSZT včetně přeložení do projektováné polohy </t>
  </si>
  <si>
    <t>30*1*1</t>
  </si>
  <si>
    <t>10</t>
  </si>
  <si>
    <t>161151103</t>
  </si>
  <si>
    <t>Svislé přemístění výkopku z horniny třídy těžitelnosti I skupiny 1 až 3 hl výkopu přes 4 do 8 m</t>
  </si>
  <si>
    <t>-1979389631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</si>
  <si>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</si>
  <si>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https://podminky.urs.cz/item/CS_URS_2024_01/161151103</t>
  </si>
  <si>
    <t>Poznámka k položce:_x000d_
z důvodu špatného přístupu k objektu</t>
  </si>
  <si>
    <t>11</t>
  </si>
  <si>
    <t>162432511</t>
  </si>
  <si>
    <t>Vodorovné přemístění výkopku do 2000 m pracovním vlakem</t>
  </si>
  <si>
    <t>t</t>
  </si>
  <si>
    <t>-411408739</t>
  </si>
  <si>
    <t>Vodorovné přemístění výkopku pracovním vlakem bez naložení výkopku, avšak s jeho vyložením, pro jakoukoliv třídu těžitelnosti, na vzdálenost do 2 000 m</t>
  </si>
  <si>
    <t>https://podminky.urs.cz/item/CS_URS_2024_01/162432511</t>
  </si>
  <si>
    <t>Poznámka k položce:_x000d_
z důvodu špatného přístupu k objektu (např. kolejově na mezideponii u přejezdu P412 v km 17,338)</t>
  </si>
  <si>
    <t>zemina</t>
  </si>
  <si>
    <t>182,509*1,8</t>
  </si>
  <si>
    <t>suť</t>
  </si>
  <si>
    <t>99,526-2,888-7,144</t>
  </si>
  <si>
    <t>původní OK (přepravitelné kusy) + zábradlí</t>
  </si>
  <si>
    <t>7,0+0,144</t>
  </si>
  <si>
    <t>162751117</t>
  </si>
  <si>
    <t>Vodorovné přemístění přes 9 000 do 10000 m výkopku/sypaniny z horniny třídy těžitelnosti I skupiny 1 až 3</t>
  </si>
  <si>
    <t>1736340631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</si>
  <si>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</si>
  <si>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</si>
  <si>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13</t>
  </si>
  <si>
    <t>162751119</t>
  </si>
  <si>
    <t>Příplatek k vodorovnému přemístění výkopku/sypaniny z horniny třídy těžitelnosti I skupiny 1 až 3 ZKD 1000 m přes 10000 m</t>
  </si>
  <si>
    <t>901236207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</si>
  <si>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</si>
  <si>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</si>
  <si>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182,509*10</t>
  </si>
  <si>
    <t>14</t>
  </si>
  <si>
    <t>167151111</t>
  </si>
  <si>
    <t>Nakládání výkopku z hornin třídy těžitelnosti I skupiny 1 až 3 přes 100 m3</t>
  </si>
  <si>
    <t>1781455385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</si>
  <si>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</si>
  <si>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</si>
  <si>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Poznámka k položce:_x000d_
z důvodu špatného přístupu k objektu - naložení i na mezideponii</t>
  </si>
  <si>
    <t>15</t>
  </si>
  <si>
    <t>171153101</t>
  </si>
  <si>
    <t>Zemní hrázky melioračních kanálů z horniny třídy těžitelnosti I a II skupiny 1 až 4</t>
  </si>
  <si>
    <t>-1476550737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</si>
  <si>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</si>
  <si>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https://podminky.urs.cz/item/CS_URS_2024_01/171153101</t>
  </si>
  <si>
    <t xml:space="preserve">2*0,5*23 </t>
  </si>
  <si>
    <t>16</t>
  </si>
  <si>
    <t>171201231</t>
  </si>
  <si>
    <t>Poplatek za uložení zeminy a kamení na recyklační skládce (skládkovné) kód odpadu 17 05 04</t>
  </si>
  <si>
    <t>-1396197645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</si>
  <si>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</si>
  <si>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</si>
  <si>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Poznámka k položce:_x000d_
např. skládka ALGON, A.S. - RECYKLAČNÍ STŘEDISKO</t>
  </si>
  <si>
    <t>17</t>
  </si>
  <si>
    <t>174111311</t>
  </si>
  <si>
    <t>Zásyp sypaninou se zhutněním přes 3 m3 pro spodní stavbu železnic</t>
  </si>
  <si>
    <t>-1454591215</t>
  </si>
  <si>
    <t>Zásyp sypaninou pro spodní stavbu železnic objemu přes 3 m3 se zhutněním</t>
  </si>
  <si>
    <t>https://podminky.urs.cz/item/CS_URS_2024_01/174111311</t>
  </si>
  <si>
    <t xml:space="preserve">nad NK </t>
  </si>
  <si>
    <t>3,6*12</t>
  </si>
  <si>
    <t xml:space="preserve">zásyp konců trub </t>
  </si>
  <si>
    <t>10*3,5*3,7*2</t>
  </si>
  <si>
    <t>odpočet otvor</t>
  </si>
  <si>
    <t>11*3,7*2*-1</t>
  </si>
  <si>
    <t>18</t>
  </si>
  <si>
    <t>M</t>
  </si>
  <si>
    <t>58344171</t>
  </si>
  <si>
    <t>štěrkodrť frakce 0/32</t>
  </si>
  <si>
    <t>-1074259956</t>
  </si>
  <si>
    <t>43,2*1,9</t>
  </si>
  <si>
    <t>19</t>
  </si>
  <si>
    <t>58331200</t>
  </si>
  <si>
    <t>štěrkopísek netříděný</t>
  </si>
  <si>
    <t>-437096607</t>
  </si>
  <si>
    <t>Mezisoučet</t>
  </si>
  <si>
    <t>177,600*1,9</t>
  </si>
  <si>
    <t>20</t>
  </si>
  <si>
    <t>181411122</t>
  </si>
  <si>
    <t>Založení lučního trávníku výsevem pl do 1000 m2 ve svahu přes 1:5 do 1:2</t>
  </si>
  <si>
    <t>-570315720</t>
  </si>
  <si>
    <t>Založení trávníku na půdě předem připravené plochy do 1000 m2 výsevem včetně utažení lučního na svahu přes 1:5 do 1:2</t>
  </si>
  <si>
    <t>https://podminky.urs.cz/item/CS_URS_2024_01/181411122</t>
  </si>
  <si>
    <t>005724740</t>
  </si>
  <si>
    <t>osivo směs travní krajinná-svahová</t>
  </si>
  <si>
    <t>kg</t>
  </si>
  <si>
    <t>135958713</t>
  </si>
  <si>
    <t>61*0,015</t>
  </si>
  <si>
    <t>22</t>
  </si>
  <si>
    <t>182351023</t>
  </si>
  <si>
    <t>Rozprostření ornice pl do 100 m2 ve svahu přes 1:5 tl vrstvy do 200 mm strojně</t>
  </si>
  <si>
    <t>-319314324</t>
  </si>
  <si>
    <t>Rozprostření a urovnání ornice ve svahu sklonu přes 1:5 strojně při souvislé ploše do 100 m2, tl. vrstvy do 200 mm</t>
  </si>
  <si>
    <t>https://podminky.urs.cz/item/CS_URS_2024_01/182351023</t>
  </si>
  <si>
    <t xml:space="preserve"> Zakládání</t>
  </si>
  <si>
    <t>23</t>
  </si>
  <si>
    <t>212795111</t>
  </si>
  <si>
    <t>Příčné odvodnění mostní opěry z plastových trub DN 160 včetně podkladního betonu, štěrkového obsypu</t>
  </si>
  <si>
    <t>1871485255</t>
  </si>
  <si>
    <t>Příčné odvodnění za opěrou z plastových trub</t>
  </si>
  <si>
    <t>https://podminky.urs.cz/item/CS_URS_2024_01/212795111</t>
  </si>
  <si>
    <t>Poznámka k položce:_x000d_
jednostranný sklon příčného odvodnění vlevo trati</t>
  </si>
  <si>
    <t>2*9,0</t>
  </si>
  <si>
    <t>24</t>
  </si>
  <si>
    <t>274321116</t>
  </si>
  <si>
    <t>Základové pasy, prahy, věnce a ostruhy mostních konstrukcí ze ŽB C 20/25</t>
  </si>
  <si>
    <t>-1924527064</t>
  </si>
  <si>
    <t>Základové konstrukce z betonu železového pásy, prahy, věnce a ostruhy ve výkopu nebo na hlavách pilot C 20/25</t>
  </si>
  <si>
    <t>https://podminky.urs.cz/item/CS_URS_2024_01/274321116</t>
  </si>
  <si>
    <t>25</t>
  </si>
  <si>
    <t>274321118</t>
  </si>
  <si>
    <t>Základové pasy, prahy, věnce a ostruhy mostních konstrukcí ze ŽB C 30/37</t>
  </si>
  <si>
    <t>1659299033</t>
  </si>
  <si>
    <t>Základové konstrukce z betonu železového pásy, prahy, věnce a ostruhy ve výkopu nebo na hlavách pilot C 30/37</t>
  </si>
  <si>
    <t>https://podminky.urs.cz/item/CS_URS_2024_01/274321118</t>
  </si>
  <si>
    <t>Poznámka k položce:_x000d_
včetně zalití kapes</t>
  </si>
  <si>
    <t xml:space="preserve">základ pod multiplate </t>
  </si>
  <si>
    <t xml:space="preserve">0,682*5,125*2*3  </t>
  </si>
  <si>
    <t>26</t>
  </si>
  <si>
    <t>274321191</t>
  </si>
  <si>
    <t>Příplatek k základovým pasům, prahům a věncům mostních konstrukcí ze ŽB za betonáž malého rozsahu do 25 m3</t>
  </si>
  <si>
    <t>-1210058696</t>
  </si>
  <si>
    <t>Základové konstrukce z betonu železového Příplatek k cenám za betonáž malého rozsahu do 25 m3</t>
  </si>
  <si>
    <t>https://podminky.urs.cz/item/CS_URS_2024_01/274321191</t>
  </si>
  <si>
    <t>2,961+20,972</t>
  </si>
  <si>
    <t>27</t>
  </si>
  <si>
    <t>274354111</t>
  </si>
  <si>
    <t>Bednění základových pasů - zřízení</t>
  </si>
  <si>
    <t>896710850</t>
  </si>
  <si>
    <t>Bednění základových konstrukcí pasů, prahů, věnců a ostruh zřízení</t>
  </si>
  <si>
    <t>https://podminky.urs.cz/item/CS_URS_2024_01/274354111</t>
  </si>
  <si>
    <t>řez A-A1</t>
  </si>
  <si>
    <t>(1,155+1,065+0,1+0,185+0,152+0,185+0,09+0,2)*5,125*2*2</t>
  </si>
  <si>
    <t xml:space="preserve">v otvoru </t>
  </si>
  <si>
    <t>(1,065+0,1+0,015+0,03+0,0185+0,015+0,185+0,2+0,09)*5,125*2*2</t>
  </si>
  <si>
    <t>28</t>
  </si>
  <si>
    <t>274354211</t>
  </si>
  <si>
    <t>Bednění základových pasů - odstranění</t>
  </si>
  <si>
    <t>1001433906</t>
  </si>
  <si>
    <t>Bednění základových konstrukcí pasů, prahů, věnců a ostruh odstranění bednění</t>
  </si>
  <si>
    <t>https://podminky.urs.cz/item/CS_URS_2024_01/274354211</t>
  </si>
  <si>
    <t>29</t>
  </si>
  <si>
    <t>274361116</t>
  </si>
  <si>
    <t>Výztuž základových pasů, prahů, věnců a ostruh z betonářské oceli 10 505</t>
  </si>
  <si>
    <t>359525954</t>
  </si>
  <si>
    <t>Výztuž základových konstrukcí pasů, prahů, věnců a ostruh z betonářské oceli 10 505 (R) nebo BSt 500</t>
  </si>
  <si>
    <t>https://podminky.urs.cz/item/CS_URS_2024_01/274361116</t>
  </si>
  <si>
    <t>1149,1/1000</t>
  </si>
  <si>
    <t>275321118</t>
  </si>
  <si>
    <t>Základové patky a bloky mostních konstrukcí ze ŽB C 30/37</t>
  </si>
  <si>
    <t>-845171860</t>
  </si>
  <si>
    <t>Základové konstrukce z betonu železového patky a bloky ve výkopu nebo na hlavách pilot C 30/37</t>
  </si>
  <si>
    <t>https://podminky.urs.cz/item/CS_URS_2024_01/275321118</t>
  </si>
  <si>
    <t xml:space="preserve">patky pod zábradlí </t>
  </si>
  <si>
    <t>1,2*0,5*0,5*3*2</t>
  </si>
  <si>
    <t>0,65*0,5*0,5*3*2</t>
  </si>
  <si>
    <t>275321191</t>
  </si>
  <si>
    <t>Příplatek k základovým patkám a blokům mostních konstrukcí ze ŽB za betonáž malého rozsahu do 25 m3</t>
  </si>
  <si>
    <t>1085333888</t>
  </si>
  <si>
    <t>https://podminky.urs.cz/item/CS_URS_2024_01/275321191</t>
  </si>
  <si>
    <t>32</t>
  </si>
  <si>
    <t>275354111</t>
  </si>
  <si>
    <t>Bednění základových patek - zřízení</t>
  </si>
  <si>
    <t>-172831653</t>
  </si>
  <si>
    <t>Bednění základových konstrukcí patek a bloků zřízení</t>
  </si>
  <si>
    <t>https://podminky.urs.cz/item/CS_URS_2024_01/275354111</t>
  </si>
  <si>
    <t>1,2*0,50*4*3*2</t>
  </si>
  <si>
    <t>0,65*0,5*4*3*2</t>
  </si>
  <si>
    <t>33</t>
  </si>
  <si>
    <t>275354211</t>
  </si>
  <si>
    <t>Bednění základových patek - odstranění</t>
  </si>
  <si>
    <t>-1936842589</t>
  </si>
  <si>
    <t>Bednění základových konstrukcí patek a bloků odstranění bednění</t>
  </si>
  <si>
    <t>https://podminky.urs.cz/item/CS_URS_2024_01/275354211</t>
  </si>
  <si>
    <t>Svislé a kompletní konstrukce</t>
  </si>
  <si>
    <t>34</t>
  </si>
  <si>
    <t>317321118</t>
  </si>
  <si>
    <t>Mostní římsy ze ŽB C 30/37</t>
  </si>
  <si>
    <t>79927299</t>
  </si>
  <si>
    <t>Římsy ze železového betonu C 30/37</t>
  </si>
  <si>
    <t>https://podminky.urs.cz/item/CS_URS_2024_01/317321118</t>
  </si>
  <si>
    <t xml:space="preserve">límec kolem NK </t>
  </si>
  <si>
    <t>0,310*0,25*11*2</t>
  </si>
  <si>
    <t>35</t>
  </si>
  <si>
    <t>317321191</t>
  </si>
  <si>
    <t>Příplatek k mostním římsám ze ŽB za betonáž malého rozsahu do 25 m3</t>
  </si>
  <si>
    <t>53105805</t>
  </si>
  <si>
    <t>Římsy ze železového betonu Příplatek k cenám za betonáž malého rozsahu do 25 m3</t>
  </si>
  <si>
    <t>https://podminky.urs.cz/item/CS_URS_2024_01/317321191</t>
  </si>
  <si>
    <t>36</t>
  </si>
  <si>
    <t>317353121</t>
  </si>
  <si>
    <t>Bednění mostních říms všech tvarů - zřízení</t>
  </si>
  <si>
    <t>1121359503</t>
  </si>
  <si>
    <t>Bednění mostní římsy zřízení všech tvarů</t>
  </si>
  <si>
    <t>https://podminky.urs.cz/item/CS_URS_2024_01/317353121</t>
  </si>
  <si>
    <t>(0,25+0,25)*11*2</t>
  </si>
  <si>
    <t>37</t>
  </si>
  <si>
    <t>317353221</t>
  </si>
  <si>
    <t>Bednění mostních říms všech tvarů - odstranění</t>
  </si>
  <si>
    <t>1183038806</t>
  </si>
  <si>
    <t>Bednění mostní římsy odstranění všech tvarů</t>
  </si>
  <si>
    <t>https://podminky.urs.cz/item/CS_URS_2024_01/317353221</t>
  </si>
  <si>
    <t>38</t>
  </si>
  <si>
    <t>317361116</t>
  </si>
  <si>
    <t>Výztuž mostních říms z betonářské oceli 10 505</t>
  </si>
  <si>
    <t>-967709030</t>
  </si>
  <si>
    <t>Výztuž mostních železobetonových říms z betonářské oceli 10 505 (R) nebo BSt 500</t>
  </si>
  <si>
    <t>https://podminky.urs.cz/item/CS_URS_2024_01/317361116</t>
  </si>
  <si>
    <t>173,6/1000</t>
  </si>
  <si>
    <t>39</t>
  </si>
  <si>
    <t>334213111</t>
  </si>
  <si>
    <t>Zdivo mostů z nepravidelných kamenů na maltu, objem jednoho kamene do 0,02 m3</t>
  </si>
  <si>
    <t>998336035</t>
  </si>
  <si>
    <t>Zdivo pilířů, opěr a křídel mostů z lomového kamene štípaného nebo ručně vybíraného na maltu z nepravidelných kamenů objemu 1 kusu kamene do 0,02 m3</t>
  </si>
  <si>
    <t>https://podminky.urs.cz/item/CS_URS_2024_01/334213111</t>
  </si>
  <si>
    <t>uzavření u okrajů opěr pod stávající nosnou konstrukcí</t>
  </si>
  <si>
    <t xml:space="preserve">2*0,45*(3,3*7,0-10,0) </t>
  </si>
  <si>
    <t>40</t>
  </si>
  <si>
    <t>369317311</t>
  </si>
  <si>
    <t>Výplň štoly v hor suché z cementopopílkové suspenze za rubem nosné obezdívky délky do 200 m</t>
  </si>
  <si>
    <t>181692028</t>
  </si>
  <si>
    <t>Výplň z popílkocementové suspenze za rubem nosné obezdívky délky štoly, do 200 m, v hornině suché</t>
  </si>
  <si>
    <t>https://podminky.urs.cz/item/CS_URS_2024_01/369317311</t>
  </si>
  <si>
    <t xml:space="preserve">zalití NK popílkocementem </t>
  </si>
  <si>
    <t>4,7*7</t>
  </si>
  <si>
    <t>41</t>
  </si>
  <si>
    <t>388995113</t>
  </si>
  <si>
    <t>Montáž kabelovodu HDPE do konstrukce římsy tvaru žlab s víkem</t>
  </si>
  <si>
    <t>-898908395</t>
  </si>
  <si>
    <t>Montáž tvarovky kabelovodu HDPE do konstrukce římsy tvaru žlab s víkem</t>
  </si>
  <si>
    <t>https://podminky.urs.cz/item/CS_URS_2024_01/388995113</t>
  </si>
  <si>
    <t>42</t>
  </si>
  <si>
    <t>34575131</t>
  </si>
  <si>
    <t>žlab kabelový s víkem PVC (100x100)</t>
  </si>
  <si>
    <t>-1884465122</t>
  </si>
  <si>
    <t>30*1,05 'Přepočtené koeficientem množství</t>
  </si>
  <si>
    <t>43</t>
  </si>
  <si>
    <t>388995212</t>
  </si>
  <si>
    <t>Chránička kabelů z trub HDPE v římse DN 110</t>
  </si>
  <si>
    <t>-1762521740</t>
  </si>
  <si>
    <t>Chránička kabelů v římse z trub HDPE přes DN 80 do DN 110</t>
  </si>
  <si>
    <t>https://podminky.urs.cz/item/CS_URS_2024_01/388995212</t>
  </si>
  <si>
    <t xml:space="preserve">půlená chránička </t>
  </si>
  <si>
    <t>12*2</t>
  </si>
  <si>
    <t>Vodorovné konstrukce</t>
  </si>
  <si>
    <t>44</t>
  </si>
  <si>
    <t>273361412</t>
  </si>
  <si>
    <t>Výztuž základových desek ze svařovaných sítí přes 3,5 do 6 kg/m2</t>
  </si>
  <si>
    <t>-2116985753</t>
  </si>
  <si>
    <t>Výztuž základových konstrukcí desek ze svařovaných sítí, hmotnosti přes 3,5 do 6 kg/m2</t>
  </si>
  <si>
    <t>https://podminky.urs.cz/item/CS_URS_2024_01/273361412</t>
  </si>
  <si>
    <t xml:space="preserve">pod dlažbu </t>
  </si>
  <si>
    <t>168,724*1,33*4,44/1000</t>
  </si>
  <si>
    <t>45</t>
  </si>
  <si>
    <t>429171124</t>
  </si>
  <si>
    <t>Montáž přesýpaných konstrukcí z vlnitých plechů vlna do 200x55 mm rozpětí do 13 m obvod přes 8 do 10 m</t>
  </si>
  <si>
    <t>-1545698652</t>
  </si>
  <si>
    <t>Montáž mostních přesýpaných konstrukcí z ocelových vlnitých plechů bez zásypu rozpětí do 13 m jakéhokoliv tvaru a jakéhokoliv typu vlny do 200 x 55 mm obvod konstrukce přes 8 do 10 m</t>
  </si>
  <si>
    <t>https://podminky.urs.cz/item/CS_URS_2024_01/429171124</t>
  </si>
  <si>
    <t xml:space="preserve">Poznámka k položce:_x000d_
Mimořádné ztížení montáže z důvodu omezeného přístupu k montáži a nemožnosti dočasného narušení břehů koryta vodoteče. Montáž FLOK musí realizovat výrobce FLOK nebo firma oprávněná a proškolená výrobcem FLOK._x000d_
</t>
  </si>
  <si>
    <t>FLOK bude smontován z jednotlivých dílů a bude zasunut do otvoru po úložném ocelovém profilu:</t>
  </si>
  <si>
    <t>14,370</t>
  </si>
  <si>
    <t>46</t>
  </si>
  <si>
    <t>55314R001</t>
  </si>
  <si>
    <t>montovaná konstrukce z vlnitého plechu ZnEpx rozměr vlny 200x55mm 10-12m tl 5mm</t>
  </si>
  <si>
    <t>-1738014528</t>
  </si>
  <si>
    <t>montovaná konstrukce z vlnitého plechu ZnEpx rozměr vlny 200x55mm 10-12m tl 4,5mm</t>
  </si>
  <si>
    <t>Poznámka k položce:_x000d_
Dle TZ a projektové dokumentace vč. spřahujících trnů (kotevní šrouby M20) pro železobetonový věnec na obou stranách</t>
  </si>
  <si>
    <t>47</t>
  </si>
  <si>
    <t>429172112</t>
  </si>
  <si>
    <t>Výroba ocelových prvků pro opravu mostů šroubovaných nebo svařovaných přes 100 kg</t>
  </si>
  <si>
    <t>-1786831520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</si>
  <si>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</si>
  <si>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https://podminky.urs.cz/item/CS_URS_2024_01/429172112</t>
  </si>
  <si>
    <t>U 200</t>
  </si>
  <si>
    <t>777,98</t>
  </si>
  <si>
    <t>PLO 80x10</t>
  </si>
  <si>
    <t>192,67</t>
  </si>
  <si>
    <t>PLO 50x5</t>
  </si>
  <si>
    <t>51,74</t>
  </si>
  <si>
    <t>PLO 80x5</t>
  </si>
  <si>
    <t>21,23</t>
  </si>
  <si>
    <t>48</t>
  </si>
  <si>
    <t>429172212</t>
  </si>
  <si>
    <t>Montáž ocelových prvků pro opravu mostů šroubovaných nebo svařovaných přes 100 kg</t>
  </si>
  <si>
    <t>1394121308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</si>
  <si>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</si>
  <si>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https://podminky.urs.cz/item/CS_URS_2024_01/429172212</t>
  </si>
  <si>
    <t>49</t>
  </si>
  <si>
    <t>13010920</t>
  </si>
  <si>
    <t>ocel profilová jakost S235JR (11 375) průřez UE 200</t>
  </si>
  <si>
    <t>1153990015</t>
  </si>
  <si>
    <t>777,98/1000</t>
  </si>
  <si>
    <t>50</t>
  </si>
  <si>
    <t>13611228</t>
  </si>
  <si>
    <t>plech ocelový hladký jakost S235JR tl 10mm tabule</t>
  </si>
  <si>
    <t>-102101077</t>
  </si>
  <si>
    <t>192,67/1000</t>
  </si>
  <si>
    <t>51</t>
  </si>
  <si>
    <t>13611218</t>
  </si>
  <si>
    <t>plech ocelový hladký jakost S235JR tl 5mm tabule</t>
  </si>
  <si>
    <t>1279664032</t>
  </si>
  <si>
    <t>51,74/1000</t>
  </si>
  <si>
    <t>21,23/1000</t>
  </si>
  <si>
    <t>52</t>
  </si>
  <si>
    <t>451315114</t>
  </si>
  <si>
    <t>Podkladní nebo výplňová vrstva z betonu C 12/15 tl do 100 mm</t>
  </si>
  <si>
    <t>-888319329</t>
  </si>
  <si>
    <t>Podkladní a výplňové vrstvy z betonu prostého tloušťky do 100 mm, z betonu C 12/15</t>
  </si>
  <si>
    <t>https://podminky.urs.cz/item/CS_URS_2024_01/451315114</t>
  </si>
  <si>
    <t>pod základy</t>
  </si>
  <si>
    <t>3,250*5,125*2*2</t>
  </si>
  <si>
    <t>1,7*5,125*2</t>
  </si>
  <si>
    <t>53</t>
  </si>
  <si>
    <t>451315116</t>
  </si>
  <si>
    <t>Podkladní nebo výplňová vrstva z betonu C 20/25 tl do 100 mm</t>
  </si>
  <si>
    <t>914620868</t>
  </si>
  <si>
    <t>Podkladní a výplňové vrstvy z betonu prostého tloušťky do 100 mm, z betonu C 20/25</t>
  </si>
  <si>
    <t>https://podminky.urs.cz/item/CS_URS_2024_01/451315116</t>
  </si>
  <si>
    <t>pod věnec</t>
  </si>
  <si>
    <t>0,6*11*2</t>
  </si>
  <si>
    <t>54</t>
  </si>
  <si>
    <t>451475121</t>
  </si>
  <si>
    <t>Podkladní vrstva plastbetonová samonivelační první vrstva tl 10 mm</t>
  </si>
  <si>
    <t>778806751</t>
  </si>
  <si>
    <t>Podkladní vrstva plastbetonová samonivelační, tloušťky do 10 mm první vrstva</t>
  </si>
  <si>
    <t>https://podminky.urs.cz/item/CS_URS_2024_01/451475121</t>
  </si>
  <si>
    <t>0,2*0,24*6*2</t>
  </si>
  <si>
    <t>55</t>
  </si>
  <si>
    <t>451475122</t>
  </si>
  <si>
    <t>Podkladní vrstva plastbetonová samonivelační každá další vrstva tl 10 mm</t>
  </si>
  <si>
    <t>186159356</t>
  </si>
  <si>
    <t>Podkladní vrstva plastbetonová samonivelační, tloušťky do 10 mm každá další vrstva</t>
  </si>
  <si>
    <t>https://podminky.urs.cz/item/CS_URS_2024_01/451475122</t>
  </si>
  <si>
    <t>0,576</t>
  </si>
  <si>
    <t>56</t>
  </si>
  <si>
    <t>451577877</t>
  </si>
  <si>
    <t>Podklad nebo lože pod dlažbu vodorovný nebo do sklonu 1:5 ze štěrkopísku tl přes 30 do 100 mm</t>
  </si>
  <si>
    <t>666743897</t>
  </si>
  <si>
    <t>Podklad nebo lože pod dlažbu (přídlažbu) v ploše vodorovné nebo ve sklonu do 1:5, tloušťky od 30 do 100 mm ze štěrkopísku</t>
  </si>
  <si>
    <t>https://podminky.urs.cz/item/CS_URS_2024_01/451577877</t>
  </si>
  <si>
    <t xml:space="preserve">pod dlažby </t>
  </si>
  <si>
    <t>48*1,28</t>
  </si>
  <si>
    <t>62*1,28</t>
  </si>
  <si>
    <t>3,9*7,160</t>
  </si>
  <si>
    <t>57</t>
  </si>
  <si>
    <t>465513157</t>
  </si>
  <si>
    <t>Dlažba svahu u opěr z upraveného lomového žulového kamene tl 200 mm do lože C 25/30 pl přes 10 m2</t>
  </si>
  <si>
    <t>-1830083178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</si>
  <si>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</si>
  <si>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https://podminky.urs.cz/item/CS_URS_2024_01/465513157</t>
  </si>
  <si>
    <t>včetně prahů</t>
  </si>
  <si>
    <t>Komunikace</t>
  </si>
  <si>
    <t>58</t>
  </si>
  <si>
    <t>521272215</t>
  </si>
  <si>
    <t>Demontáž mostnic s odsunem hmot mimo objekt mostu</t>
  </si>
  <si>
    <t>kus</t>
  </si>
  <si>
    <t>-1618509446</t>
  </si>
  <si>
    <t>Demontáž mostnic s odsunem hmot mimo objekt mostu se zřízením pomocné montážní lávky</t>
  </si>
  <si>
    <t>https://podminky.urs.cz/item/CS_URS_2024_01/521272215</t>
  </si>
  <si>
    <t>59</t>
  </si>
  <si>
    <t>521283221</t>
  </si>
  <si>
    <t>Demontáž pozednic včetně odstranění štěrkového podsypu</t>
  </si>
  <si>
    <t>1858282044</t>
  </si>
  <si>
    <t>Demontáž pozednic s odstraněním štěrku</t>
  </si>
  <si>
    <t>https://podminky.urs.cz/item/CS_URS_2024_01/521283221</t>
  </si>
  <si>
    <t>Úpravy povrchů, podlahy a osazování výplní</t>
  </si>
  <si>
    <t>60</t>
  </si>
  <si>
    <t>628613233</t>
  </si>
  <si>
    <t>Protikorozní ochrana OK mostu III. tř.- základní a podkladní epoxidový, vrchní PU nátěr s metalizací</t>
  </si>
  <si>
    <t>-1326651956</t>
  </si>
  <si>
    <t>Protikorozní ochrana ocelových mostních konstrukcí včetně otryskání povrchu základní a podkladní epoxidový a vrchní polyuretanový nátěr s metalizací III. třídy</t>
  </si>
  <si>
    <t>https://podminky.urs.cz/item/CS_URS_2024_01/628613233</t>
  </si>
  <si>
    <t xml:space="preserve">L 80x80x8 </t>
  </si>
  <si>
    <t>12,6*0,314</t>
  </si>
  <si>
    <t>L 70x70x6</t>
  </si>
  <si>
    <t>49,8*0,274</t>
  </si>
  <si>
    <t xml:space="preserve">patní desky </t>
  </si>
  <si>
    <t>30,75*0,661</t>
  </si>
  <si>
    <t>61</t>
  </si>
  <si>
    <t>15625101</t>
  </si>
  <si>
    <t>drát metalizační Zn D 3mm</t>
  </si>
  <si>
    <t>-2090573816</t>
  </si>
  <si>
    <t>1,517*38,503</t>
  </si>
  <si>
    <t>62</t>
  </si>
  <si>
    <t>628633112</t>
  </si>
  <si>
    <t>Spárování kamenného zdiva mostů aktivovanou maltou spára hl do 40 mm dl přes 6 do 12 m/m2</t>
  </si>
  <si>
    <t>2017186917</t>
  </si>
  <si>
    <t>Spárování zdiva pilířů, opěr a křídel mostů z lomového kamene aktivovanou maltou, hloubky do 40 mm délka spáry na 1 m2 upravované plochy přes 6 do 12 m</t>
  </si>
  <si>
    <t>https://podminky.urs.cz/item/CS_URS_2024_01/628633112</t>
  </si>
  <si>
    <t>spárování líce zdiva na uzavření u okrajů opěr pod stávající nosnou konstrukcí:</t>
  </si>
  <si>
    <t xml:space="preserve">2*(3,3*7,0-10,0) </t>
  </si>
  <si>
    <t>Ostatní konstrukce a práce-bourání</t>
  </si>
  <si>
    <t>63</t>
  </si>
  <si>
    <t>317661142</t>
  </si>
  <si>
    <t>Výplň spár monolitické římsy tmelem polyuretanovým šířky spáry přes 15 do 40 mm</t>
  </si>
  <si>
    <t>500404236</t>
  </si>
  <si>
    <t>Výplň spár monolitické římsy tmelem polyuretanovým, spára šířky přes 15 do 40 mm</t>
  </si>
  <si>
    <t>https://podminky.urs.cz/item/CS_URS_2024_01/317661142</t>
  </si>
  <si>
    <t xml:space="preserve">mezi NK a dlažbou </t>
  </si>
  <si>
    <t>13*2</t>
  </si>
  <si>
    <t>podél základových pásů</t>
  </si>
  <si>
    <t xml:space="preserve">15,45*2 </t>
  </si>
  <si>
    <t xml:space="preserve">rozdělení dlažby v otvoru </t>
  </si>
  <si>
    <t>4*2</t>
  </si>
  <si>
    <t>dilatace základových pásů</t>
  </si>
  <si>
    <t>0,4*4</t>
  </si>
  <si>
    <t>64</t>
  </si>
  <si>
    <t>911121211</t>
  </si>
  <si>
    <t>Výroba ocelového zábradli při opravách mostů</t>
  </si>
  <si>
    <t>-1742950921</t>
  </si>
  <si>
    <t>Oprava ocelového zábradlí svařovaného nebo šroubovaného výroba</t>
  </si>
  <si>
    <t>https://podminky.urs.cz/item/CS_URS_2024_01/911121211</t>
  </si>
  <si>
    <t>8,3</t>
  </si>
  <si>
    <t>65</t>
  </si>
  <si>
    <t>911121311</t>
  </si>
  <si>
    <t>Montáž ocelového zábradli při opravách mostů</t>
  </si>
  <si>
    <t>1077147075</t>
  </si>
  <si>
    <t>Oprava ocelového zábradlí svařovaného nebo šroubovaného montáž</t>
  </si>
  <si>
    <t>https://podminky.urs.cz/item/CS_URS_2024_01/911121311</t>
  </si>
  <si>
    <t>66</t>
  </si>
  <si>
    <t>13010434</t>
  </si>
  <si>
    <t>úhelník ocelový rovnostranný jakost S235JR (11 375) 80x80x8mm</t>
  </si>
  <si>
    <t>-1871795874</t>
  </si>
  <si>
    <t>121,34/1000</t>
  </si>
  <si>
    <t>67</t>
  </si>
  <si>
    <t>13010428</t>
  </si>
  <si>
    <t>úhelník ocelový rovnostranný jakost S235JR (11 375) 70x70x6mm</t>
  </si>
  <si>
    <t>1904923514</t>
  </si>
  <si>
    <t>318,72/1000</t>
  </si>
  <si>
    <t>68</t>
  </si>
  <si>
    <t>13611248</t>
  </si>
  <si>
    <t>plech ocelový hladký jakost S235JR tl 20mm tabule</t>
  </si>
  <si>
    <t>-552938082</t>
  </si>
  <si>
    <t>90,6/1000</t>
  </si>
  <si>
    <t>69</t>
  </si>
  <si>
    <t>931992121</t>
  </si>
  <si>
    <t>Výplň dilatačních spár z extrudovaného polystyrénu tl 20 mm</t>
  </si>
  <si>
    <t>-721149984</t>
  </si>
  <si>
    <t>Výplň dilatačních spár z polystyrenu extrudovaného, tloušťky 20 mm</t>
  </si>
  <si>
    <t>https://podminky.urs.cz/item/CS_URS_2024_01/931992121</t>
  </si>
  <si>
    <t>13*2*0,35</t>
  </si>
  <si>
    <t xml:space="preserve">15,45*2*0,53 </t>
  </si>
  <si>
    <t xml:space="preserve">rozdělení dlažby v otvoru   </t>
  </si>
  <si>
    <t>4*2*0,35</t>
  </si>
  <si>
    <t>4*0,6*1,15</t>
  </si>
  <si>
    <t>70</t>
  </si>
  <si>
    <t>936942211</t>
  </si>
  <si>
    <t>Zhotovení tabulky s letopočtem opravy mostu vložením šablony do bednění</t>
  </si>
  <si>
    <t>-1751485224</t>
  </si>
  <si>
    <t>Zhotovení tabulky s letopočtem opravy nebo větší údržby vložením šablony do bednění</t>
  </si>
  <si>
    <t>https://podminky.urs.cz/item/CS_URS_2024_01/936942211</t>
  </si>
  <si>
    <t>Poznámka k položce:_x000d_
Včetně zhotovení 1x základního PKO nátěru výztuže u vlysu s letopočtem s ručním očištěním kartáčem</t>
  </si>
  <si>
    <t>oboustranně do ztužujícího věnce:</t>
  </si>
  <si>
    <t>71</t>
  </si>
  <si>
    <t>941111121</t>
  </si>
  <si>
    <t>Montáž lešení řadového trubkového lehkého s podlahami zatížení do 200 kg/m2 š od 0,9 do 1,2 m v do 10 m</t>
  </si>
  <si>
    <t>1502487578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</si>
  <si>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</si>
  <si>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</si>
  <si>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 xml:space="preserve">na votoku i výtoku </t>
  </si>
  <si>
    <t>3,3*5,5*2</t>
  </si>
  <si>
    <t>72</t>
  </si>
  <si>
    <t>941111221</t>
  </si>
  <si>
    <t>Příplatek k lešení řadovému trubkovému lehkému s podlahami do 200 kg/m2 š od 0,9 do 1,2 m v 10 m za každý den použití</t>
  </si>
  <si>
    <t>1102980486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</si>
  <si>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</si>
  <si>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</si>
  <si>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36,3*30</t>
  </si>
  <si>
    <t>73</t>
  </si>
  <si>
    <t>941111821</t>
  </si>
  <si>
    <t>Demontáž lešení řadového trubkového lehkého s podlahami zatížení do 200 kg/m2 š od 0,9 do 1,2 m v do 10 m</t>
  </si>
  <si>
    <t>-1450466518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</si>
  <si>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</si>
  <si>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</si>
  <si>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36,30</t>
  </si>
  <si>
    <t>74</t>
  </si>
  <si>
    <t>953965R001</t>
  </si>
  <si>
    <t>Kotevní šroub pro chemické kotvy M 16 dl 260 mm</t>
  </si>
  <si>
    <t>-1253617654</t>
  </si>
  <si>
    <t>Kotva chemická s vyvrtáním otvoru kotevní šrouby pro chemické kotvy, velikost M 16, délka 260 mm</t>
  </si>
  <si>
    <t>https://podminky.urs.cz/item/CS_URS_2024_01/953965R001</t>
  </si>
  <si>
    <t>šrouby do patních desek zábradlí nerez kvality A4:</t>
  </si>
  <si>
    <t>12*4</t>
  </si>
  <si>
    <t>75</t>
  </si>
  <si>
    <t>963021112</t>
  </si>
  <si>
    <t>Bourání mostní nosné konstrukce z kamene</t>
  </si>
  <si>
    <t>-1093139739</t>
  </si>
  <si>
    <t>Bourání mostních konstrukcí nosných konstrukcí z kamene nebo cihel</t>
  </si>
  <si>
    <t>https://podminky.urs.cz/item/CS_URS_2024_01/963021112</t>
  </si>
  <si>
    <t xml:space="preserve">bourání uložných prahů </t>
  </si>
  <si>
    <t>1,078*3,550*2</t>
  </si>
  <si>
    <t xml:space="preserve">křídlo vybourat </t>
  </si>
  <si>
    <t>12*1</t>
  </si>
  <si>
    <t>Bourání břehové zdi z kamenného zdiva</t>
  </si>
  <si>
    <t xml:space="preserve">0,45*14,45 </t>
  </si>
  <si>
    <t>76</t>
  </si>
  <si>
    <t>963051111</t>
  </si>
  <si>
    <t>Bourání mostní nosné konstrukce z ŽB</t>
  </si>
  <si>
    <t>493474457</t>
  </si>
  <si>
    <t>Bourání mostních konstrukcí nosných konstrukcí ze železového betonu</t>
  </si>
  <si>
    <t>https://podminky.urs.cz/item/CS_URS_2024_01/963051111</t>
  </si>
  <si>
    <t xml:space="preserve">ubourání říms </t>
  </si>
  <si>
    <t>2,22*0,6</t>
  </si>
  <si>
    <t>1,62*0,89*0,6</t>
  </si>
  <si>
    <t>0,93*2,005*0,6</t>
  </si>
  <si>
    <t>77</t>
  </si>
  <si>
    <t>966071132</t>
  </si>
  <si>
    <t>Demontáž ocelových kcí hmotnosti přes 5 do 10 t z profilů hmotnosti přes 30 kg/m</t>
  </si>
  <si>
    <t>-1144065340</t>
  </si>
  <si>
    <t>Demontáž ocelových konstrukcí profilů hmotnosti přes 30 kg/m, hmotnosti konstrukce přes 5 do 10 t</t>
  </si>
  <si>
    <t>https://podminky.urs.cz/item/CS_URS_2024_01/966071132</t>
  </si>
  <si>
    <t xml:space="preserve">Poznámka k položce:_x000d_
Demontáž ocelové konstrukce z otvoru včetně rozřezání na přepravitelné kusy_x000d_
</t>
  </si>
  <si>
    <t>78</t>
  </si>
  <si>
    <t>966075141</t>
  </si>
  <si>
    <t>Odstranění kovového zábradlí vcelku</t>
  </si>
  <si>
    <t>853939321</t>
  </si>
  <si>
    <t>Odstranění různých konstrukcí na mostech kovového zábradlí vcelku</t>
  </si>
  <si>
    <t>https://podminky.urs.cz/item/CS_URS_2024_01/966075141</t>
  </si>
  <si>
    <t xml:space="preserve">na římsách </t>
  </si>
  <si>
    <t>1,970+3,225</t>
  </si>
  <si>
    <t>1,190+1,620</t>
  </si>
  <si>
    <t>997</t>
  </si>
  <si>
    <t>Přesun sutě</t>
  </si>
  <si>
    <t>79</t>
  </si>
  <si>
    <t>997211111</t>
  </si>
  <si>
    <t>Svislá doprava suti na v 3,5 m</t>
  </si>
  <si>
    <t>-530532632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</si>
  <si>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</si>
  <si>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https://podminky.urs.cz/item/CS_URS_2024_01/997211111</t>
  </si>
  <si>
    <t xml:space="preserve">Poznámka k položce:_x000d_
z důvodu špatného přístupu k objektu </t>
  </si>
  <si>
    <t>99,526-2,888</t>
  </si>
  <si>
    <t>80</t>
  </si>
  <si>
    <t>997211511</t>
  </si>
  <si>
    <t>Vodorovná doprava suti po suchu na vzdálenost do 1 km</t>
  </si>
  <si>
    <t>1061911081</t>
  </si>
  <si>
    <t>Vodorovná doprava suti nebo vybouraných hmot suti se složením a hrubým urovnáním, na vzdálenost do 1 km</t>
  </si>
  <si>
    <t>https://podminky.urs.cz/item/CS_URS_2024_01/997211511</t>
  </si>
  <si>
    <t>99,526-1,826-2,888-7,144</t>
  </si>
  <si>
    <t>81</t>
  </si>
  <si>
    <t>997211519</t>
  </si>
  <si>
    <t>Příplatek ZKD 1 km u vodorovné dopravy suti</t>
  </si>
  <si>
    <t>-1277877824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</si>
  <si>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</si>
  <si>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</si>
  <si>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87,668*19</t>
  </si>
  <si>
    <t>82</t>
  </si>
  <si>
    <t>997211611</t>
  </si>
  <si>
    <t>Nakládání suti na dopravní prostředky pro vodorovnou dopravu</t>
  </si>
  <si>
    <t>-181721634</t>
  </si>
  <si>
    <t>Nakládání suti nebo vybouraných hmot na dopravní prostředky pro vodorovnou dopravu suti</t>
  </si>
  <si>
    <t>https://podminky.urs.cz/item/CS_URS_2024_01/997211611</t>
  </si>
  <si>
    <t>Poznámka k položce:_x000d_
špatný přístup k objektu - přeložení i na mezideponii:</t>
  </si>
  <si>
    <t>(99,526-2,888)*2</t>
  </si>
  <si>
    <t>83</t>
  </si>
  <si>
    <t>997211621</t>
  </si>
  <si>
    <t>Ekologická likvidace mostnic - drcení a odvoz do 20 km</t>
  </si>
  <si>
    <t>1003360011</t>
  </si>
  <si>
    <t>Ekologická likvidace mostnic s drcením s odvozem drtě do 20 km</t>
  </si>
  <si>
    <t>https://podminky.urs.cz/item/CS_URS_2024_01/997211621</t>
  </si>
  <si>
    <t>9+2</t>
  </si>
  <si>
    <t>84</t>
  </si>
  <si>
    <t>997221862</t>
  </si>
  <si>
    <t>Poplatek za uložení na recyklační skládce (skládkovné) stavebního odpadu z armovaného betonu pod kódem 17 01 01</t>
  </si>
  <si>
    <t>-1069722492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</si>
  <si>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</si>
  <si>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</si>
  <si>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85</t>
  </si>
  <si>
    <t>997221873</t>
  </si>
  <si>
    <t>Poplatek za uložení na recyklační skládce (skládkovné) stavebního odpadu zeminy a kamení zatříděného do Katalogu odpadů pod kódem 17 05 04</t>
  </si>
  <si>
    <t>661269767</t>
  </si>
  <si>
    <t>https://podminky.urs.cz/item/CS_URS_2024_01/997221873</t>
  </si>
  <si>
    <t>87,668-7,958</t>
  </si>
  <si>
    <t>998</t>
  </si>
  <si>
    <t>Přesun hmot</t>
  </si>
  <si>
    <t>86</t>
  </si>
  <si>
    <t>998212111</t>
  </si>
  <si>
    <t>Přesun hmot pro mosty zděné, monolitické betonové nebo ocelové v do 20 m</t>
  </si>
  <si>
    <t>-1244296383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</si>
  <si>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</si>
  <si>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</si>
  <si>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87</t>
  </si>
  <si>
    <t>998212191</t>
  </si>
  <si>
    <t>Příplatek k přesunu hmot pro mosty zděné nebo monolitické za zvětšený přesun do 1000 m</t>
  </si>
  <si>
    <t>907569355</t>
  </si>
  <si>
    <t>Přesun hmot pro mosty zděné, betonové monolitické, spřažené ocelobetonové nebo kovové Příplatek k cenám za zvětšený přesun přes přes vymezenou vodorovnou dopravní vzdálenost do 1000 m</t>
  </si>
  <si>
    <t>https://podminky.urs.cz/item/CS_URS_2024_01/998212191</t>
  </si>
  <si>
    <t>Poznámka k položce:_x000d_
z důvodu špatného přístupu k objektu (např. kolejově z přejezdu P412 v km 17,338)</t>
  </si>
  <si>
    <t>PSV</t>
  </si>
  <si>
    <t>Práce a dodávky PSV</t>
  </si>
  <si>
    <t>711</t>
  </si>
  <si>
    <t>Izolace proti vodě, vlhkosti a plynům</t>
  </si>
  <si>
    <t>88</t>
  </si>
  <si>
    <t>711112001</t>
  </si>
  <si>
    <t>Provedení izolace proti zemní vlhkosti svislé za studena nátěrem penetračním</t>
  </si>
  <si>
    <t>-1521329580</t>
  </si>
  <si>
    <t>Provedení izolace proti zemní vlhkosti natěradly a tmely za studena na ploše svislé S nátěrem penetračním</t>
  </si>
  <si>
    <t>https://podminky.urs.cz/item/CS_URS_2024_01/711112001</t>
  </si>
  <si>
    <t>Poznámka k položce:_x000d_
Np</t>
  </si>
  <si>
    <t xml:space="preserve">na rubu ztužujících věnců </t>
  </si>
  <si>
    <t xml:space="preserve">13,0*2*0,35    </t>
  </si>
  <si>
    <t>89</t>
  </si>
  <si>
    <t>111631500</t>
  </si>
  <si>
    <t>lak penetrační asfaltový</t>
  </si>
  <si>
    <t>362453670</t>
  </si>
  <si>
    <t>Poznámka k položce:_x000d_
Spotřeba 0,3-0,4 kg/m2 dle povrchu, ředidlo technický benzín</t>
  </si>
  <si>
    <t>(0,4*130,735)/1000</t>
  </si>
  <si>
    <t>90</t>
  </si>
  <si>
    <t>711112011</t>
  </si>
  <si>
    <t>Provedení izolace proti zemní vlhkosti svislé za studena suspenzí asfaltovou</t>
  </si>
  <si>
    <t>505267922</t>
  </si>
  <si>
    <t>Provedení izolace proti zemní vlhkosti natěradly a tmely za studena na ploše svislé S nátěrem suspensí asfaltovou</t>
  </si>
  <si>
    <t>https://podminky.urs.cz/item/CS_URS_2024_01/711112011</t>
  </si>
  <si>
    <t>Poznámka k položce:_x000d_
2x Na</t>
  </si>
  <si>
    <t>"přechody</t>
  </si>
  <si>
    <t>130,735*2</t>
  </si>
  <si>
    <t>91</t>
  </si>
  <si>
    <t>111631780</t>
  </si>
  <si>
    <t>lak hydroizolační asfaltový pro izolaci trub</t>
  </si>
  <si>
    <t>-563017316</t>
  </si>
  <si>
    <t>Poznámka k položce:_x000d_
Spotřeba: 0,3-0,5 kg/m2</t>
  </si>
  <si>
    <t>261,470*0,5/1000</t>
  </si>
  <si>
    <t>92</t>
  </si>
  <si>
    <t>711-R00</t>
  </si>
  <si>
    <t>Dodávka + montáž vodotěsné izolace schváleného typu - SVI (přípravná, vodotěsná a ochranná vrstva)</t>
  </si>
  <si>
    <t>175403090</t>
  </si>
  <si>
    <t xml:space="preserve">dodávka + montáž  (přípravná, vodotěsná a ochranná vrstva), na zhutněné přesypávce:</t>
  </si>
  <si>
    <t>7,72*14,0</t>
  </si>
  <si>
    <t>93</t>
  </si>
  <si>
    <t>998711201</t>
  </si>
  <si>
    <t>Přesun hmot procentní pro izolace proti vodě, vlhkosti a plynům v objektech v do 6 m</t>
  </si>
  <si>
    <t>%</t>
  </si>
  <si>
    <t>-87480428</t>
  </si>
  <si>
    <t>Přesun hmot pro izolace proti vodě, vlhkosti a plynům stanovený procentní sazbou (%) z ceny vodorovná dopravní vzdálenost do 50 m základní v objektech výšky do 6 m</t>
  </si>
  <si>
    <t>https://podminky.urs.cz/item/CS_URS_2024_01/998711201</t>
  </si>
  <si>
    <t>94</t>
  </si>
  <si>
    <t>998711294</t>
  </si>
  <si>
    <t>Příplatek k přesunu hmot procentnímu pro izolace proti vodě, vlhkosti a plynům za zvětšený přesun do 1000 m</t>
  </si>
  <si>
    <t>265196020</t>
  </si>
  <si>
    <t>Přesun hmot pro izolace proti vodě, vlhkosti a plynům stanovený procentní sazbou (%) z ceny vodorovná dopravní vzdálenost do 50 m Příplatek k cenám za zvětšený přesun přes vymezenou vodorovnou dopravní vzdálenost do 1000 m</t>
  </si>
  <si>
    <t>https://podminky.urs.cz/item/CS_URS_2024_01/998711294</t>
  </si>
  <si>
    <t>002 - km 16,775 - svršek</t>
  </si>
  <si>
    <t>OST - Ostatní</t>
  </si>
  <si>
    <t>5905023030</t>
  </si>
  <si>
    <t>Úprava povrchu stezky rozprostřením štěrkodrtě přes 5 do 10 cm</t>
  </si>
  <si>
    <t>Sborník UOŽI 01 2024</t>
  </si>
  <si>
    <t>1552246443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</si>
  <si>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</si>
  <si>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PSC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</si>
  <si>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</si>
  <si>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0,4*13*2</t>
  </si>
  <si>
    <t>5905025010</t>
  </si>
  <si>
    <t>Doplnění stezky štěrkodrtí ojediněle ručně</t>
  </si>
  <si>
    <t>1975538562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</si>
  <si>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</si>
  <si>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</si>
  <si>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10,4*0,1</t>
  </si>
  <si>
    <t>5955101025</t>
  </si>
  <si>
    <t>Kamenivo drcené drť frakce 4/8</t>
  </si>
  <si>
    <t>1237752405</t>
  </si>
  <si>
    <t>1,040*1,9</t>
  </si>
  <si>
    <t>5905055010</t>
  </si>
  <si>
    <t>Odstranění stávajícího kolejového lože odtěžením v koleji</t>
  </si>
  <si>
    <t>-131337450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</si>
  <si>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</si>
  <si>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 2. V cenách nejsou obsaženy náklady na dopravu výzisku na skládku a skládkovné.</t>
  </si>
  <si>
    <t xml:space="preserve">pouze ve výbězích </t>
  </si>
  <si>
    <t>2*2,2*2</t>
  </si>
  <si>
    <t>5905060010</t>
  </si>
  <si>
    <t>Zřízení nového kolejového lože v koleji</t>
  </si>
  <si>
    <t>1935113845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</si>
  <si>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</si>
  <si>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</si>
  <si>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2,1*13</t>
  </si>
  <si>
    <t>5955101005</t>
  </si>
  <si>
    <t>Kamenivo drcené štěrk frakce 31,5/63 (32/63) třídy min. BII</t>
  </si>
  <si>
    <t>-1944813264</t>
  </si>
  <si>
    <t>27,3*1,7</t>
  </si>
  <si>
    <t xml:space="preserve">pro doplnění při ASP 1 vůz SA </t>
  </si>
  <si>
    <t>5905105030</t>
  </si>
  <si>
    <t>Doplnění KL kamenivem souvisle strojně v koleji</t>
  </si>
  <si>
    <t>-434617029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</si>
  <si>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</si>
  <si>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</si>
  <si>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 xml:space="preserve">doplnění KL při ASP </t>
  </si>
  <si>
    <t>5906130135</t>
  </si>
  <si>
    <t>Montáž kolejového roštu v ose koleje pražce dřevěné vystrojené, tvar S49, 49E1</t>
  </si>
  <si>
    <t>km</t>
  </si>
  <si>
    <t>1681137205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</si>
  <si>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</si>
  <si>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</si>
  <si>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nové pražce na objekt dodá ST KV</t>
  </si>
  <si>
    <t>25/1000</t>
  </si>
  <si>
    <t>5956101020</t>
  </si>
  <si>
    <t xml:space="preserve">Pražec dřevěný příčný vystrojený   dub skupina 1 2600x260x160 mm</t>
  </si>
  <si>
    <t>-1638794496</t>
  </si>
  <si>
    <t>5958128010</t>
  </si>
  <si>
    <t>Komplety ŽS 4 (šroub RS 1, matice M 24, dvojitý pružný kroužek Fe6, svěrka ŽS4)</t>
  </si>
  <si>
    <t>566265589</t>
  </si>
  <si>
    <t>5906140035</t>
  </si>
  <si>
    <t>Demontáž kolejového roštu koleje v ose koleje pražce dřevěné, tvar S49, T, 49E1</t>
  </si>
  <si>
    <t>159235471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</si>
  <si>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</si>
  <si>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</si>
  <si>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ve výbězích na puvodní NK demontáž mostnic obsažena v rozpočtu mostu </t>
  </si>
  <si>
    <t>5908005425</t>
  </si>
  <si>
    <t>Oprava kolejnicového styku demontáž spojek tvar S49, T, A</t>
  </si>
  <si>
    <t>styk</t>
  </si>
  <si>
    <t>-1892033095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</si>
  <si>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</si>
  <si>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</si>
  <si>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</si>
  <si>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5908005525</t>
  </si>
  <si>
    <t>Oprava kolejnicového styku montáž spojek tvar S49, T, A</t>
  </si>
  <si>
    <t>1600128375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</si>
  <si>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</si>
  <si>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5909031010</t>
  </si>
  <si>
    <t>Úprava GPK koleje směrové a výškové uspořádání pražce dřevěné nebo ocelové</t>
  </si>
  <si>
    <t>-626575889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</si>
  <si>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</si>
  <si>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položce:_x000d_
Kilometr koleje=km</t>
  </si>
  <si>
    <t>na mostě:</t>
  </si>
  <si>
    <t>242/1000</t>
  </si>
  <si>
    <t>do zbytku denního výkonu linky:</t>
  </si>
  <si>
    <t>(1600-242)/1000</t>
  </si>
  <si>
    <t>OST</t>
  </si>
  <si>
    <t>Ostatní</t>
  </si>
  <si>
    <t>9902100100</t>
  </si>
  <si>
    <t>Doprava materiálu mechanizací o nosnosti přes 3,5 t sypanin (kameniva, písku, suti, dlažebních kostek, atd.) do 10 km</t>
  </si>
  <si>
    <t>512</t>
  </si>
  <si>
    <t>797573319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</si>
  <si>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</si>
  <si>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souboru cen:_x000d_
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</si>
  <si>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</si>
  <si>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 xml:space="preserve">odvoz starého štěrku </t>
  </si>
  <si>
    <t>27,3*1,9</t>
  </si>
  <si>
    <t>dovoz nového</t>
  </si>
  <si>
    <t>81,410</t>
  </si>
  <si>
    <t>9902109200</t>
  </si>
  <si>
    <t>Doprava materiálu mechanizací o nosnosti přes 3,5 t sypanin (kameniva, písku, suti, dlažebních kostek, atd.) příplatek za každých dalších 10 km</t>
  </si>
  <si>
    <t>1967334745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</si>
  <si>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</si>
  <si>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9903200200</t>
  </si>
  <si>
    <t>Přeprava mechanizace na místo prováděných prací o hmotnosti přes 12 t do 200 km</t>
  </si>
  <si>
    <t>1326509577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</si>
  <si>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</si>
  <si>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</si>
  <si>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ASP+PUŠL (úprava GPK):</t>
  </si>
  <si>
    <t>1+1</t>
  </si>
  <si>
    <t>9909000700</t>
  </si>
  <si>
    <t>Poplatek za recyklaci kameniva</t>
  </si>
  <si>
    <t>-1072172377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</si>
  <si>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</si>
  <si>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</si>
  <si>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odtěžený štěrk z KL:</t>
  </si>
  <si>
    <t>002 - VRN - km 16,775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</si>
  <si>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</si>
  <si>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</si>
  <si>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</si>
  <si>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</si>
  <si>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</si>
  <si>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</si>
  <si>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</si>
  <si>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</si>
  <si>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</si>
  <si>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</si>
  <si>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</si>
  <si>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</si>
  <si>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1024</t>
  </si>
  <si>
    <t>-1572858219</t>
  </si>
  <si>
    <t>https://podminky.urs.cz/item/CS_URS_2024_01/012002000</t>
  </si>
  <si>
    <t>Poznámka k položce:_x000d_
vytyčení dotčených inženýrských sítí včetně zajištění dohledu správce sítí při provádění stavebních prací v blízkosti sítí.</t>
  </si>
  <si>
    <t>013002000</t>
  </si>
  <si>
    <t>Projektové práce</t>
  </si>
  <si>
    <t>95415508</t>
  </si>
  <si>
    <t>https://podminky.urs.cz/item/CS_URS_2024_01/013002000</t>
  </si>
  <si>
    <t>Poznámka k položce:_x000d_
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</si>
  <si>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</si>
  <si>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</si>
  <si>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</si>
  <si>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208107782</t>
  </si>
  <si>
    <t>https://podminky.urs.cz/item/CS_URS_2024_01/030001000</t>
  </si>
  <si>
    <t>Poznámka k položce:_x000d_
dodávky vody a energie, příjezdové komunikace včetně příp. omezení provozu a dopravního značení, příp. pronájmy pozemků, střežení pracoviště, uvedení pozemků do původního stavu, včetně přípravy a likvidace staveniště.</t>
  </si>
  <si>
    <t>VRN4</t>
  </si>
  <si>
    <t>Inženýrská činnost</t>
  </si>
  <si>
    <t>043134000</t>
  </si>
  <si>
    <t>Zkoušky zatěžovací</t>
  </si>
  <si>
    <t>402731015</t>
  </si>
  <si>
    <t>https://podminky.urs.cz/item/CS_URS_2024_01/043134000</t>
  </si>
  <si>
    <t>Poznámka k položce:_x000d_
Statická zatěžovací zkouška pláně</t>
  </si>
  <si>
    <t>VRN6</t>
  </si>
  <si>
    <t>Územní vlivy</t>
  </si>
  <si>
    <t>060001000</t>
  </si>
  <si>
    <t>-1615525264</t>
  </si>
  <si>
    <t>https://podminky.urs.cz/item/CS_URS_2024_01/060001000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</si>
</sst>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202" TargetMode="External" /><Relationship Id="rId2" Type="http://schemas.openxmlformats.org/officeDocument/2006/relationships/hyperlink" Target="https://podminky.urs.cz/item/CS_URS_2024_01/112155311" TargetMode="External" /><Relationship Id="rId3" Type="http://schemas.openxmlformats.org/officeDocument/2006/relationships/hyperlink" Target="https://podminky.urs.cz/item/CS_URS_2024_01/113105113" TargetMode="External" /><Relationship Id="rId4" Type="http://schemas.openxmlformats.org/officeDocument/2006/relationships/hyperlink" Target="https://podminky.urs.cz/item/CS_URS_2024_01/115001104" TargetMode="External" /><Relationship Id="rId5" Type="http://schemas.openxmlformats.org/officeDocument/2006/relationships/hyperlink" Target="https://podminky.urs.cz/item/CS_URS_2024_01/119001422" TargetMode="External" /><Relationship Id="rId6" Type="http://schemas.openxmlformats.org/officeDocument/2006/relationships/hyperlink" Target="https://podminky.urs.cz/item/CS_URS_2024_01/121151103" TargetMode="External" /><Relationship Id="rId7" Type="http://schemas.openxmlformats.org/officeDocument/2006/relationships/hyperlink" Target="https://podminky.urs.cz/item/CS_URS_2024_01/122252612" TargetMode="External" /><Relationship Id="rId8" Type="http://schemas.openxmlformats.org/officeDocument/2006/relationships/hyperlink" Target="https://podminky.urs.cz/item/CS_URS_2024_01/122252618" TargetMode="External" /><Relationship Id="rId9" Type="http://schemas.openxmlformats.org/officeDocument/2006/relationships/hyperlink" Target="https://podminky.urs.cz/item/CS_URS_2024_01/130001101" TargetMode="External" /><Relationship Id="rId10" Type="http://schemas.openxmlformats.org/officeDocument/2006/relationships/hyperlink" Target="https://podminky.urs.cz/item/CS_URS_2024_01/161151103" TargetMode="External" /><Relationship Id="rId11" Type="http://schemas.openxmlformats.org/officeDocument/2006/relationships/hyperlink" Target="https://podminky.urs.cz/item/CS_URS_2024_01/162432511" TargetMode="External" /><Relationship Id="rId12" Type="http://schemas.openxmlformats.org/officeDocument/2006/relationships/hyperlink" Target="https://podminky.urs.cz/item/CS_URS_2024_01/162751117" TargetMode="External" /><Relationship Id="rId13" Type="http://schemas.openxmlformats.org/officeDocument/2006/relationships/hyperlink" Target="https://podminky.urs.cz/item/CS_URS_2024_01/162751119" TargetMode="External" /><Relationship Id="rId14" Type="http://schemas.openxmlformats.org/officeDocument/2006/relationships/hyperlink" Target="https://podminky.urs.cz/item/CS_URS_2024_01/167151111" TargetMode="External" /><Relationship Id="rId15" Type="http://schemas.openxmlformats.org/officeDocument/2006/relationships/hyperlink" Target="https://podminky.urs.cz/item/CS_URS_2024_01/1711531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4111311" TargetMode="External" /><Relationship Id="rId18" Type="http://schemas.openxmlformats.org/officeDocument/2006/relationships/hyperlink" Target="https://podminky.urs.cz/item/CS_URS_2024_01/181411122" TargetMode="External" /><Relationship Id="rId19" Type="http://schemas.openxmlformats.org/officeDocument/2006/relationships/hyperlink" Target="https://podminky.urs.cz/item/CS_URS_2024_01/182351023" TargetMode="External" /><Relationship Id="rId20" Type="http://schemas.openxmlformats.org/officeDocument/2006/relationships/hyperlink" Target="https://podminky.urs.cz/item/CS_URS_2024_01/212795111" TargetMode="External" /><Relationship Id="rId21" Type="http://schemas.openxmlformats.org/officeDocument/2006/relationships/hyperlink" Target="https://podminky.urs.cz/item/CS_URS_2024_01/274321116" TargetMode="External" /><Relationship Id="rId22" Type="http://schemas.openxmlformats.org/officeDocument/2006/relationships/hyperlink" Target="https://podminky.urs.cz/item/CS_URS_2024_01/274321118" TargetMode="External" /><Relationship Id="rId23" Type="http://schemas.openxmlformats.org/officeDocument/2006/relationships/hyperlink" Target="https://podminky.urs.cz/item/CS_URS_2024_01/274321191" TargetMode="External" /><Relationship Id="rId24" Type="http://schemas.openxmlformats.org/officeDocument/2006/relationships/hyperlink" Target="https://podminky.urs.cz/item/CS_URS_2024_01/274354111" TargetMode="External" /><Relationship Id="rId25" Type="http://schemas.openxmlformats.org/officeDocument/2006/relationships/hyperlink" Target="https://podminky.urs.cz/item/CS_URS_2024_01/274354211" TargetMode="External" /><Relationship Id="rId26" Type="http://schemas.openxmlformats.org/officeDocument/2006/relationships/hyperlink" Target="https://podminky.urs.cz/item/CS_URS_2024_01/274361116" TargetMode="External" /><Relationship Id="rId27" Type="http://schemas.openxmlformats.org/officeDocument/2006/relationships/hyperlink" Target="https://podminky.urs.cz/item/CS_URS_2024_01/275321118" TargetMode="External" /><Relationship Id="rId28" Type="http://schemas.openxmlformats.org/officeDocument/2006/relationships/hyperlink" Target="https://podminky.urs.cz/item/CS_URS_2024_01/275321191" TargetMode="External" /><Relationship Id="rId29" Type="http://schemas.openxmlformats.org/officeDocument/2006/relationships/hyperlink" Target="https://podminky.urs.cz/item/CS_URS_2024_01/275354111" TargetMode="External" /><Relationship Id="rId30" Type="http://schemas.openxmlformats.org/officeDocument/2006/relationships/hyperlink" Target="https://podminky.urs.cz/item/CS_URS_2024_01/275354211" TargetMode="External" /><Relationship Id="rId31" Type="http://schemas.openxmlformats.org/officeDocument/2006/relationships/hyperlink" Target="https://podminky.urs.cz/item/CS_URS_2024_01/317321118" TargetMode="External" /><Relationship Id="rId32" Type="http://schemas.openxmlformats.org/officeDocument/2006/relationships/hyperlink" Target="https://podminky.urs.cz/item/CS_URS_2024_01/317321191" TargetMode="External" /><Relationship Id="rId33" Type="http://schemas.openxmlformats.org/officeDocument/2006/relationships/hyperlink" Target="https://podminky.urs.cz/item/CS_URS_2024_01/317353121" TargetMode="External" /><Relationship Id="rId34" Type="http://schemas.openxmlformats.org/officeDocument/2006/relationships/hyperlink" Target="https://podminky.urs.cz/item/CS_URS_2024_01/317353221" TargetMode="External" /><Relationship Id="rId35" Type="http://schemas.openxmlformats.org/officeDocument/2006/relationships/hyperlink" Target="https://podminky.urs.cz/item/CS_URS_2024_01/317361116" TargetMode="External" /><Relationship Id="rId36" Type="http://schemas.openxmlformats.org/officeDocument/2006/relationships/hyperlink" Target="https://podminky.urs.cz/item/CS_URS_2024_01/334213111" TargetMode="External" /><Relationship Id="rId37" Type="http://schemas.openxmlformats.org/officeDocument/2006/relationships/hyperlink" Target="https://podminky.urs.cz/item/CS_URS_2024_01/369317311" TargetMode="External" /><Relationship Id="rId38" Type="http://schemas.openxmlformats.org/officeDocument/2006/relationships/hyperlink" Target="https://podminky.urs.cz/item/CS_URS_2024_01/388995113" TargetMode="External" /><Relationship Id="rId39" Type="http://schemas.openxmlformats.org/officeDocument/2006/relationships/hyperlink" Target="https://podminky.urs.cz/item/CS_URS_2024_01/388995212" TargetMode="External" /><Relationship Id="rId40" Type="http://schemas.openxmlformats.org/officeDocument/2006/relationships/hyperlink" Target="https://podminky.urs.cz/item/CS_URS_2024_01/273361412" TargetMode="External" /><Relationship Id="rId41" Type="http://schemas.openxmlformats.org/officeDocument/2006/relationships/hyperlink" Target="https://podminky.urs.cz/item/CS_URS_2024_01/429171124" TargetMode="External" /><Relationship Id="rId42" Type="http://schemas.openxmlformats.org/officeDocument/2006/relationships/hyperlink" Target="https://podminky.urs.cz/item/CS_URS_2024_01/429172112" TargetMode="External" /><Relationship Id="rId43" Type="http://schemas.openxmlformats.org/officeDocument/2006/relationships/hyperlink" Target="https://podminky.urs.cz/item/CS_URS_2024_01/429172212" TargetMode="External" /><Relationship Id="rId44" Type="http://schemas.openxmlformats.org/officeDocument/2006/relationships/hyperlink" Target="https://podminky.urs.cz/item/CS_URS_2024_01/451315114" TargetMode="External" /><Relationship Id="rId45" Type="http://schemas.openxmlformats.org/officeDocument/2006/relationships/hyperlink" Target="https://podminky.urs.cz/item/CS_URS_2024_01/451315116" TargetMode="External" /><Relationship Id="rId46" Type="http://schemas.openxmlformats.org/officeDocument/2006/relationships/hyperlink" Target="https://podminky.urs.cz/item/CS_URS_2024_01/451475121" TargetMode="External" /><Relationship Id="rId47" Type="http://schemas.openxmlformats.org/officeDocument/2006/relationships/hyperlink" Target="https://podminky.urs.cz/item/CS_URS_2024_01/451475122" TargetMode="External" /><Relationship Id="rId48" Type="http://schemas.openxmlformats.org/officeDocument/2006/relationships/hyperlink" Target="https://podminky.urs.cz/item/CS_URS_2024_01/451577877" TargetMode="External" /><Relationship Id="rId49" Type="http://schemas.openxmlformats.org/officeDocument/2006/relationships/hyperlink" Target="https://podminky.urs.cz/item/CS_URS_2024_01/465513157" TargetMode="External" /><Relationship Id="rId50" Type="http://schemas.openxmlformats.org/officeDocument/2006/relationships/hyperlink" Target="https://podminky.urs.cz/item/CS_URS_2024_01/521272215" TargetMode="External" /><Relationship Id="rId51" Type="http://schemas.openxmlformats.org/officeDocument/2006/relationships/hyperlink" Target="https://podminky.urs.cz/item/CS_URS_2024_01/521283221" TargetMode="External" /><Relationship Id="rId52" Type="http://schemas.openxmlformats.org/officeDocument/2006/relationships/hyperlink" Target="https://podminky.urs.cz/item/CS_URS_2024_01/628613233" TargetMode="External" /><Relationship Id="rId53" Type="http://schemas.openxmlformats.org/officeDocument/2006/relationships/hyperlink" Target="https://podminky.urs.cz/item/CS_URS_2024_01/628633112" TargetMode="External" /><Relationship Id="rId54" Type="http://schemas.openxmlformats.org/officeDocument/2006/relationships/hyperlink" Target="https://podminky.urs.cz/item/CS_URS_2024_01/317661142" TargetMode="External" /><Relationship Id="rId55" Type="http://schemas.openxmlformats.org/officeDocument/2006/relationships/hyperlink" Target="https://podminky.urs.cz/item/CS_URS_2024_01/911121211" TargetMode="External" /><Relationship Id="rId56" Type="http://schemas.openxmlformats.org/officeDocument/2006/relationships/hyperlink" Target="https://podminky.urs.cz/item/CS_URS_2024_01/911121311" TargetMode="External" /><Relationship Id="rId57" Type="http://schemas.openxmlformats.org/officeDocument/2006/relationships/hyperlink" Target="https://podminky.urs.cz/item/CS_URS_2024_01/931992121" TargetMode="External" /><Relationship Id="rId58" Type="http://schemas.openxmlformats.org/officeDocument/2006/relationships/hyperlink" Target="https://podminky.urs.cz/item/CS_URS_2024_01/936942211" TargetMode="External" /><Relationship Id="rId59" Type="http://schemas.openxmlformats.org/officeDocument/2006/relationships/hyperlink" Target="https://podminky.urs.cz/item/CS_URS_2024_01/941111121" TargetMode="External" /><Relationship Id="rId60" Type="http://schemas.openxmlformats.org/officeDocument/2006/relationships/hyperlink" Target="https://podminky.urs.cz/item/CS_URS_2024_01/941111221" TargetMode="External" /><Relationship Id="rId61" Type="http://schemas.openxmlformats.org/officeDocument/2006/relationships/hyperlink" Target="https://podminky.urs.cz/item/CS_URS_2024_01/941111821" TargetMode="External" /><Relationship Id="rId62" Type="http://schemas.openxmlformats.org/officeDocument/2006/relationships/hyperlink" Target="https://podminky.urs.cz/item/CS_URS_2024_01/953965R001" TargetMode="External" /><Relationship Id="rId63" Type="http://schemas.openxmlformats.org/officeDocument/2006/relationships/hyperlink" Target="https://podminky.urs.cz/item/CS_URS_2024_01/963021112" TargetMode="External" /><Relationship Id="rId64" Type="http://schemas.openxmlformats.org/officeDocument/2006/relationships/hyperlink" Target="https://podminky.urs.cz/item/CS_URS_2024_01/963051111" TargetMode="External" /><Relationship Id="rId65" Type="http://schemas.openxmlformats.org/officeDocument/2006/relationships/hyperlink" Target="https://podminky.urs.cz/item/CS_URS_2024_01/966071132" TargetMode="External" /><Relationship Id="rId66" Type="http://schemas.openxmlformats.org/officeDocument/2006/relationships/hyperlink" Target="https://podminky.urs.cz/item/CS_URS_2024_01/966075141" TargetMode="External" /><Relationship Id="rId67" Type="http://schemas.openxmlformats.org/officeDocument/2006/relationships/hyperlink" Target="https://podminky.urs.cz/item/CS_URS_2024_01/997211111" TargetMode="External" /><Relationship Id="rId68" Type="http://schemas.openxmlformats.org/officeDocument/2006/relationships/hyperlink" Target="https://podminky.urs.cz/item/CS_URS_2024_01/997211511" TargetMode="External" /><Relationship Id="rId69" Type="http://schemas.openxmlformats.org/officeDocument/2006/relationships/hyperlink" Target="https://podminky.urs.cz/item/CS_URS_2024_01/997211519" TargetMode="External" /><Relationship Id="rId70" Type="http://schemas.openxmlformats.org/officeDocument/2006/relationships/hyperlink" Target="https://podminky.urs.cz/item/CS_URS_2024_01/997211611" TargetMode="External" /><Relationship Id="rId71" Type="http://schemas.openxmlformats.org/officeDocument/2006/relationships/hyperlink" Target="https://podminky.urs.cz/item/CS_URS_2024_01/997211621" TargetMode="External" /><Relationship Id="rId72" Type="http://schemas.openxmlformats.org/officeDocument/2006/relationships/hyperlink" Target="https://podminky.urs.cz/item/CS_URS_2024_01/997221862" TargetMode="External" /><Relationship Id="rId73" Type="http://schemas.openxmlformats.org/officeDocument/2006/relationships/hyperlink" Target="https://podminky.urs.cz/item/CS_URS_2024_01/997221873" TargetMode="External" /><Relationship Id="rId74" Type="http://schemas.openxmlformats.org/officeDocument/2006/relationships/hyperlink" Target="https://podminky.urs.cz/item/CS_URS_2024_01/998212111" TargetMode="External" /><Relationship Id="rId75" Type="http://schemas.openxmlformats.org/officeDocument/2006/relationships/hyperlink" Target="https://podminky.urs.cz/item/CS_URS_2024_01/998212191" TargetMode="External" /><Relationship Id="rId76" Type="http://schemas.openxmlformats.org/officeDocument/2006/relationships/hyperlink" Target="https://podminky.urs.cz/item/CS_URS_2024_01/711112001" TargetMode="External" /><Relationship Id="rId77" Type="http://schemas.openxmlformats.org/officeDocument/2006/relationships/hyperlink" Target="https://podminky.urs.cz/item/CS_URS_2024_01/711112011" TargetMode="External" /><Relationship Id="rId78" Type="http://schemas.openxmlformats.org/officeDocument/2006/relationships/hyperlink" Target="https://podminky.urs.cz/item/CS_URS_2024_01/998711201" TargetMode="External" /><Relationship Id="rId79" Type="http://schemas.openxmlformats.org/officeDocument/2006/relationships/hyperlink" Target="https://podminky.urs.cz/item/CS_URS_2024_01/998711294" TargetMode="External" /><Relationship Id="rId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002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34000" TargetMode="External" /><Relationship Id="rId5" Type="http://schemas.openxmlformats.org/officeDocument/2006/relationships/hyperlink" Target="https://podminky.urs.cz/item/CS_URS_2024_01/060001000" TargetMode="External" /><Relationship Id="rId6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0251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mostů v úseku Loket předměstí - Nové Sedlo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ROUND(AS95+AS98,2)</f>
        <v>0</v>
      </c>
      <c r="AT94" s="115">
        <f>ROUND(SUM(AV94:AW94),2)</f>
        <v>0</v>
      </c>
      <c r="AU94" s="116">
        <f>ROUND(AU95+AU98,5)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ROUND(AZ95+AZ98,2)</f>
        <v>0</v>
      </c>
      <c r="BA94" s="115">
        <f>ROUND(BA95+BA98,2)</f>
        <v>0</v>
      </c>
      <c r="BB94" s="115">
        <f>ROUND(BB95+BB98,2)</f>
        <v>0</v>
      </c>
      <c r="BC94" s="115">
        <f>ROUND(BC95+BC98,2)</f>
        <v>0</v>
      </c>
      <c r="BD94" s="117">
        <f>ROUND(BD95+BD98,2)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7"/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79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72</v>
      </c>
      <c r="BT95" s="132" t="s">
        <v>80</v>
      </c>
      <c r="BU95" s="132" t="s">
        <v>74</v>
      </c>
      <c r="BV95" s="132" t="s">
        <v>75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4" customFormat="1" ht="16.5" customHeight="1">
      <c r="A96" s="133" t="s">
        <v>83</v>
      </c>
      <c r="B96" s="71"/>
      <c r="C96" s="134"/>
      <c r="D96" s="134"/>
      <c r="E96" s="135" t="s">
        <v>77</v>
      </c>
      <c r="F96" s="135"/>
      <c r="G96" s="135"/>
      <c r="H96" s="135"/>
      <c r="I96" s="135"/>
      <c r="J96" s="134"/>
      <c r="K96" s="135" t="s">
        <v>84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'001 - km 16,775 - most'!J32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85</v>
      </c>
      <c r="AR96" s="73"/>
      <c r="AS96" s="138">
        <v>0</v>
      </c>
      <c r="AT96" s="139">
        <f>ROUND(SUM(AV96:AW96),2)</f>
        <v>0</v>
      </c>
      <c r="AU96" s="140">
        <f>'001 - km 16,775 - most'!P132</f>
        <v>0</v>
      </c>
      <c r="AV96" s="139">
        <f>'001 - km 16,775 - most'!J35</f>
        <v>0</v>
      </c>
      <c r="AW96" s="139">
        <f>'001 - km 16,775 - most'!J36</f>
        <v>0</v>
      </c>
      <c r="AX96" s="139">
        <f>'001 - km 16,775 - most'!J37</f>
        <v>0</v>
      </c>
      <c r="AY96" s="139">
        <f>'001 - km 16,775 - most'!J38</f>
        <v>0</v>
      </c>
      <c r="AZ96" s="139">
        <f>'001 - km 16,775 - most'!F35</f>
        <v>0</v>
      </c>
      <c r="BA96" s="139">
        <f>'001 - km 16,775 - most'!F36</f>
        <v>0</v>
      </c>
      <c r="BB96" s="139">
        <f>'001 - km 16,775 - most'!F37</f>
        <v>0</v>
      </c>
      <c r="BC96" s="139">
        <f>'001 - km 16,775 - most'!F38</f>
        <v>0</v>
      </c>
      <c r="BD96" s="141">
        <f>'001 - km 16,775 - most'!F39</f>
        <v>0</v>
      </c>
      <c r="BE96" s="4"/>
      <c r="BT96" s="142" t="s">
        <v>82</v>
      </c>
      <c r="BV96" s="142" t="s">
        <v>75</v>
      </c>
      <c r="BW96" s="142" t="s">
        <v>86</v>
      </c>
      <c r="BX96" s="142" t="s">
        <v>81</v>
      </c>
      <c r="CL96" s="142" t="s">
        <v>1</v>
      </c>
    </row>
    <row r="97" s="4" customFormat="1" ht="16.5" customHeight="1">
      <c r="A97" s="133" t="s">
        <v>83</v>
      </c>
      <c r="B97" s="71"/>
      <c r="C97" s="134"/>
      <c r="D97" s="134"/>
      <c r="E97" s="135" t="s">
        <v>87</v>
      </c>
      <c r="F97" s="135"/>
      <c r="G97" s="135"/>
      <c r="H97" s="135"/>
      <c r="I97" s="135"/>
      <c r="J97" s="134"/>
      <c r="K97" s="135" t="s">
        <v>88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'002 - km 16,775 - svršek'!J32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85</v>
      </c>
      <c r="AR97" s="73"/>
      <c r="AS97" s="138">
        <v>0</v>
      </c>
      <c r="AT97" s="139">
        <f>ROUND(SUM(AV97:AW97),2)</f>
        <v>0</v>
      </c>
      <c r="AU97" s="140">
        <f>'002 - km 16,775 - svršek'!P123</f>
        <v>0</v>
      </c>
      <c r="AV97" s="139">
        <f>'002 - km 16,775 - svršek'!J35</f>
        <v>0</v>
      </c>
      <c r="AW97" s="139">
        <f>'002 - km 16,775 - svršek'!J36</f>
        <v>0</v>
      </c>
      <c r="AX97" s="139">
        <f>'002 - km 16,775 - svršek'!J37</f>
        <v>0</v>
      </c>
      <c r="AY97" s="139">
        <f>'002 - km 16,775 - svršek'!J38</f>
        <v>0</v>
      </c>
      <c r="AZ97" s="139">
        <f>'002 - km 16,775 - svršek'!F35</f>
        <v>0</v>
      </c>
      <c r="BA97" s="139">
        <f>'002 - km 16,775 - svršek'!F36</f>
        <v>0</v>
      </c>
      <c r="BB97" s="139">
        <f>'002 - km 16,775 - svršek'!F37</f>
        <v>0</v>
      </c>
      <c r="BC97" s="139">
        <f>'002 - km 16,775 - svršek'!F38</f>
        <v>0</v>
      </c>
      <c r="BD97" s="141">
        <f>'002 - km 16,775 - svršek'!F39</f>
        <v>0</v>
      </c>
      <c r="BE97" s="4"/>
      <c r="BT97" s="142" t="s">
        <v>82</v>
      </c>
      <c r="BV97" s="142" t="s">
        <v>75</v>
      </c>
      <c r="BW97" s="142" t="s">
        <v>89</v>
      </c>
      <c r="BX97" s="142" t="s">
        <v>81</v>
      </c>
      <c r="CL97" s="142" t="s">
        <v>1</v>
      </c>
    </row>
    <row r="98" s="7" customFormat="1" ht="16.5" customHeight="1">
      <c r="A98" s="133" t="s">
        <v>83</v>
      </c>
      <c r="B98" s="120"/>
      <c r="C98" s="121"/>
      <c r="D98" s="122" t="s">
        <v>87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'002 - VRN - km 16,775'!J30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79</v>
      </c>
      <c r="AR98" s="127"/>
      <c r="AS98" s="143">
        <v>0</v>
      </c>
      <c r="AT98" s="144">
        <f>ROUND(SUM(AV98:AW98),2)</f>
        <v>0</v>
      </c>
      <c r="AU98" s="145">
        <f>'002 - VRN - km 16,775'!P121</f>
        <v>0</v>
      </c>
      <c r="AV98" s="144">
        <f>'002 - VRN - km 16,775'!J33</f>
        <v>0</v>
      </c>
      <c r="AW98" s="144">
        <f>'002 - VRN - km 16,775'!J34</f>
        <v>0</v>
      </c>
      <c r="AX98" s="144">
        <f>'002 - VRN - km 16,775'!J35</f>
        <v>0</v>
      </c>
      <c r="AY98" s="144">
        <f>'002 - VRN - km 16,775'!J36</f>
        <v>0</v>
      </c>
      <c r="AZ98" s="144">
        <f>'002 - VRN - km 16,775'!F33</f>
        <v>0</v>
      </c>
      <c r="BA98" s="144">
        <f>'002 - VRN - km 16,775'!F34</f>
        <v>0</v>
      </c>
      <c r="BB98" s="144">
        <f>'002 - VRN - km 16,775'!F35</f>
        <v>0</v>
      </c>
      <c r="BC98" s="144">
        <f>'002 - VRN - km 16,775'!F36</f>
        <v>0</v>
      </c>
      <c r="BD98" s="146">
        <f>'002 - VRN - km 16,775'!F37</f>
        <v>0</v>
      </c>
      <c r="BE98" s="7"/>
      <c r="BT98" s="132" t="s">
        <v>80</v>
      </c>
      <c r="BV98" s="132" t="s">
        <v>75</v>
      </c>
      <c r="BW98" s="132" t="s">
        <v>91</v>
      </c>
      <c r="BX98" s="132" t="s">
        <v>5</v>
      </c>
      <c r="CL98" s="132" t="s">
        <v>1</v>
      </c>
      <c r="CM98" s="132" t="s">
        <v>82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1CFebX6mnbU1MnI4WGu0Ftk1a5Xb6Ec9cYeSsLUgVowTARzgXjabujkq4m9gNJHQSvJqQrYqkDs6yoFcYkr4lQ==" hashValue="Ml/iDJQyX1XCNn2E4umDd1fGHkoPUifiDvVfZ+FSS9jckC1S1Is+pUhcnrkaiScDoRJBDCQzBZfgCYWyEWlFvg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km 16,775 - most'!C2" display="/"/>
    <hyperlink ref="A97" location="'002 - km 16,775 - svršek'!C2" display="/"/>
    <hyperlink ref="A98" location="'002 - VRN - km 16,77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82</v>
      </c>
    </row>
    <row r="4" s="1" customFormat="1" ht="24.96" customHeight="1">
      <c r="B4" s="21"/>
      <c r="D4" s="149" t="s">
        <v>92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zakázky'!K6</f>
        <v>Oprava mostů v úseku Loket předměstí - Nové Sedlo</v>
      </c>
      <c r="F7" s="151"/>
      <c r="G7" s="151"/>
      <c r="H7" s="151"/>
      <c r="L7" s="21"/>
    </row>
    <row r="8" s="1" customFormat="1" ht="12" customHeight="1">
      <c r="B8" s="21"/>
      <c r="D8" s="151" t="s">
        <v>93</v>
      </c>
      <c r="L8" s="21"/>
    </row>
    <row r="9" s="2" customFormat="1" ht="16.5" customHeight="1">
      <c r="A9" s="39"/>
      <c r="B9" s="45"/>
      <c r="C9" s="39"/>
      <c r="D9" s="39"/>
      <c r="E9" s="152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zakázky'!AN8</f>
        <v>5. 1. 2024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1" t="s">
        <v>26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1" t="s">
        <v>26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1" t="s">
        <v>26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1" t="s">
        <v>26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ROUND((SUM(BE132:BE701)),  2)</f>
        <v>0</v>
      </c>
      <c r="G35" s="39"/>
      <c r="H35" s="39"/>
      <c r="I35" s="165">
        <v>0.20999999999999999</v>
      </c>
      <c r="J35" s="164">
        <f>ROUND(((SUM(BE132:BE701))*I35),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ROUND((SUM(BF132:BF701)),  2)</f>
        <v>0</v>
      </c>
      <c r="G36" s="39"/>
      <c r="H36" s="39"/>
      <c r="I36" s="165">
        <v>0.12</v>
      </c>
      <c r="J36" s="164">
        <f>ROUND(((SUM(BF132:BF701))*I36),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ROUND((SUM(BG132:BG701)),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ROUND((SUM(BH132:BH701)),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ROUND((SUM(BI132:BI701)),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mostů v úseku Loket předměstí - Nové Sedlo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001 - km 16,775 - most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98</v>
      </c>
      <c r="D96" s="186"/>
      <c r="E96" s="186"/>
      <c r="F96" s="186"/>
      <c r="G96" s="186"/>
      <c r="H96" s="186"/>
      <c r="I96" s="186"/>
      <c r="J96" s="187" t="s">
        <v>99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100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101</v>
      </c>
    </row>
    <row r="99" s="9" customFormat="1" ht="24.96" customHeight="1">
      <c r="A99" s="9"/>
      <c r="B99" s="189"/>
      <c r="C99" s="190"/>
      <c r="D99" s="191" t="s">
        <v>102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103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104</v>
      </c>
      <c r="E101" s="197"/>
      <c r="F101" s="197"/>
      <c r="G101" s="197"/>
      <c r="H101" s="197"/>
      <c r="I101" s="197"/>
      <c r="J101" s="198">
        <f>J280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</v>
      </c>
      <c r="E102" s="197"/>
      <c r="F102" s="197"/>
      <c r="G102" s="197"/>
      <c r="H102" s="197"/>
      <c r="I102" s="197"/>
      <c r="J102" s="198">
        <f>J343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106</v>
      </c>
      <c r="E103" s="197"/>
      <c r="F103" s="197"/>
      <c r="G103" s="197"/>
      <c r="H103" s="197"/>
      <c r="I103" s="197"/>
      <c r="J103" s="198">
        <f>J385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107</v>
      </c>
      <c r="E104" s="197"/>
      <c r="F104" s="197"/>
      <c r="G104" s="197"/>
      <c r="H104" s="197"/>
      <c r="I104" s="197"/>
      <c r="J104" s="198">
        <f>J485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108</v>
      </c>
      <c r="E105" s="197"/>
      <c r="F105" s="197"/>
      <c r="G105" s="197"/>
      <c r="H105" s="197"/>
      <c r="I105" s="197"/>
      <c r="J105" s="198">
        <f>J492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109</v>
      </c>
      <c r="E106" s="197"/>
      <c r="F106" s="197"/>
      <c r="G106" s="197"/>
      <c r="H106" s="197"/>
      <c r="I106" s="197"/>
      <c r="J106" s="198">
        <f>J514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110</v>
      </c>
      <c r="E107" s="197"/>
      <c r="F107" s="197"/>
      <c r="G107" s="197"/>
      <c r="H107" s="197"/>
      <c r="I107" s="197"/>
      <c r="J107" s="198">
        <f>J621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111</v>
      </c>
      <c r="E108" s="197"/>
      <c r="F108" s="197"/>
      <c r="G108" s="197"/>
      <c r="H108" s="197"/>
      <c r="I108" s="197"/>
      <c r="J108" s="198">
        <f>J651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112</v>
      </c>
      <c r="E109" s="192"/>
      <c r="F109" s="192"/>
      <c r="G109" s="192"/>
      <c r="H109" s="192"/>
      <c r="I109" s="192"/>
      <c r="J109" s="193">
        <f>J659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113</v>
      </c>
      <c r="E110" s="197"/>
      <c r="F110" s="197"/>
      <c r="G110" s="197"/>
      <c r="H110" s="197"/>
      <c r="I110" s="197"/>
      <c r="J110" s="198">
        <f>J660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Oprava mostů v úseku Loket předměstí - Nové Sedlo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93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94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95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001 - km 16,775 - most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 xml:space="preserve"> </v>
      </c>
      <c r="G126" s="41"/>
      <c r="H126" s="41"/>
      <c r="I126" s="33" t="s">
        <v>22</v>
      </c>
      <c r="J126" s="80" t="str">
        <f>IF(J14="","",J14)</f>
        <v>5. 1. 2024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 xml:space="preserve"> </v>
      </c>
      <c r="G128" s="41"/>
      <c r="H128" s="41"/>
      <c r="I128" s="33" t="s">
        <v>29</v>
      </c>
      <c r="J128" s="37" t="str">
        <f>E23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27</v>
      </c>
      <c r="D129" s="41"/>
      <c r="E129" s="41"/>
      <c r="F129" s="28" t="str">
        <f>IF(E20="","",E20)</f>
        <v>Vyplň údaj</v>
      </c>
      <c r="G129" s="41"/>
      <c r="H129" s="41"/>
      <c r="I129" s="33" t="s">
        <v>31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115</v>
      </c>
      <c r="D131" s="203" t="s">
        <v>58</v>
      </c>
      <c r="E131" s="203" t="s">
        <v>54</v>
      </c>
      <c r="F131" s="203" t="s">
        <v>55</v>
      </c>
      <c r="G131" s="203" t="s">
        <v>116</v>
      </c>
      <c r="H131" s="203" t="s">
        <v>117</v>
      </c>
      <c r="I131" s="203" t="s">
        <v>118</v>
      </c>
      <c r="J131" s="203" t="s">
        <v>99</v>
      </c>
      <c r="K131" s="204" t="s">
        <v>119</v>
      </c>
      <c r="L131" s="205"/>
      <c r="M131" s="101" t="s">
        <v>1</v>
      </c>
      <c r="N131" s="102" t="s">
        <v>37</v>
      </c>
      <c r="O131" s="102" t="s">
        <v>120</v>
      </c>
      <c r="P131" s="102" t="s">
        <v>121</v>
      </c>
      <c r="Q131" s="102" t="s">
        <v>122</v>
      </c>
      <c r="R131" s="102" t="s">
        <v>123</v>
      </c>
      <c r="S131" s="102" t="s">
        <v>124</v>
      </c>
      <c r="T131" s="103" t="s">
        <v>125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126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P133+P659</f>
        <v>0</v>
      </c>
      <c r="Q132" s="105"/>
      <c r="R132" s="208">
        <f>R133+R659</f>
        <v>831.38115619365192</v>
      </c>
      <c r="S132" s="105"/>
      <c r="T132" s="209">
        <f>T133+T659</f>
        <v>99.525653000000005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72</v>
      </c>
      <c r="AU132" s="18" t="s">
        <v>101</v>
      </c>
      <c r="BK132" s="210">
        <f>BK133+BK659</f>
        <v>0</v>
      </c>
    </row>
    <row r="133" s="12" customFormat="1" ht="25.92" customHeight="1">
      <c r="A133" s="12"/>
      <c r="B133" s="211"/>
      <c r="C133" s="212"/>
      <c r="D133" s="213" t="s">
        <v>72</v>
      </c>
      <c r="E133" s="214" t="s">
        <v>127</v>
      </c>
      <c r="F133" s="214" t="s">
        <v>128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P134+P280+P343+P385+P485+P492+P514+P621+P651</f>
        <v>0</v>
      </c>
      <c r="Q133" s="219"/>
      <c r="R133" s="220">
        <f>R134+R280+R343+R385+R485+R492+R514+R621+R651</f>
        <v>831.19815619365193</v>
      </c>
      <c r="S133" s="219"/>
      <c r="T133" s="221">
        <f>T134+T280+T343+T385+T485+T492+T514+T621+T651</f>
        <v>99.525653000000005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80</v>
      </c>
      <c r="AT133" s="223" t="s">
        <v>72</v>
      </c>
      <c r="AU133" s="223" t="s">
        <v>73</v>
      </c>
      <c r="AY133" s="222" t="s">
        <v>129</v>
      </c>
      <c r="BK133" s="224">
        <f>BK134+BK280+BK343+BK385+BK485+BK492+BK514+BK621+BK651</f>
        <v>0</v>
      </c>
    </row>
    <row r="134" s="12" customFormat="1" ht="22.8" customHeight="1">
      <c r="A134" s="12"/>
      <c r="B134" s="211"/>
      <c r="C134" s="212"/>
      <c r="D134" s="213" t="s">
        <v>72</v>
      </c>
      <c r="E134" s="225" t="s">
        <v>80</v>
      </c>
      <c r="F134" s="225" t="s">
        <v>130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SUM(P135:P279)</f>
        <v>0</v>
      </c>
      <c r="Q134" s="219"/>
      <c r="R134" s="220">
        <f>SUM(R135:R279)</f>
        <v>422.03672589600001</v>
      </c>
      <c r="S134" s="219"/>
      <c r="T134" s="221">
        <f>SUM(T135:T279)</f>
        <v>14.578507999999999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80</v>
      </c>
      <c r="AT134" s="223" t="s">
        <v>72</v>
      </c>
      <c r="AU134" s="223" t="s">
        <v>80</v>
      </c>
      <c r="AY134" s="222" t="s">
        <v>129</v>
      </c>
      <c r="BK134" s="224">
        <f>SUM(BK135:BK279)</f>
        <v>0</v>
      </c>
    </row>
    <row r="135" s="2" customFormat="1" ht="37.8" customHeight="1">
      <c r="A135" s="39"/>
      <c r="B135" s="40"/>
      <c r="C135" s="227" t="s">
        <v>80</v>
      </c>
      <c r="D135" s="227" t="s">
        <v>131</v>
      </c>
      <c r="E135" s="228" t="s">
        <v>132</v>
      </c>
      <c r="F135" s="229" t="s">
        <v>133</v>
      </c>
      <c r="G135" s="230" t="s">
        <v>134</v>
      </c>
      <c r="H135" s="231">
        <v>200</v>
      </c>
      <c r="I135" s="232"/>
      <c r="J135" s="233">
        <f>ROUND(I135*H135,2)</f>
        <v>0</v>
      </c>
      <c r="K135" s="229" t="s">
        <v>135</v>
      </c>
      <c r="L135" s="45"/>
      <c r="M135" s="234" t="s">
        <v>1</v>
      </c>
      <c r="N135" s="235" t="s">
        <v>38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136</v>
      </c>
      <c r="AT135" s="238" t="s">
        <v>131</v>
      </c>
      <c r="AU135" s="238" t="s">
        <v>82</v>
      </c>
      <c r="AY135" s="18" t="s">
        <v>129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80</v>
      </c>
      <c r="BK135" s="239">
        <f>ROUND(I135*H135,2)</f>
        <v>0</v>
      </c>
      <c r="BL135" s="18" t="s">
        <v>136</v>
      </c>
      <c r="BM135" s="238" t="s">
        <v>137</v>
      </c>
    </row>
    <row r="136" s="2" customFormat="1">
      <c r="A136" s="39"/>
      <c r="B136" s="40"/>
      <c r="C136" s="41"/>
      <c r="D136" s="240" t="s">
        <v>138</v>
      </c>
      <c r="E136" s="41"/>
      <c r="F136" s="241" t="s">
        <v>139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82</v>
      </c>
    </row>
    <row r="137" s="2" customFormat="1">
      <c r="A137" s="39"/>
      <c r="B137" s="40"/>
      <c r="C137" s="41"/>
      <c r="D137" s="245" t="s">
        <v>140</v>
      </c>
      <c r="E137" s="41"/>
      <c r="F137" s="246" t="s">
        <v>141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13" customFormat="1">
      <c r="A138" s="13"/>
      <c r="B138" s="247"/>
      <c r="C138" s="248"/>
      <c r="D138" s="240" t="s">
        <v>142</v>
      </c>
      <c r="E138" s="249" t="s">
        <v>1</v>
      </c>
      <c r="F138" s="250" t="s">
        <v>143</v>
      </c>
      <c r="G138" s="248"/>
      <c r="H138" s="249" t="s">
        <v>1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142</v>
      </c>
      <c r="AU138" s="256" t="s">
        <v>82</v>
      </c>
      <c r="AV138" s="13" t="s">
        <v>80</v>
      </c>
      <c r="AW138" s="13" t="s">
        <v>30</v>
      </c>
      <c r="AX138" s="13" t="s">
        <v>73</v>
      </c>
      <c r="AY138" s="256" t="s">
        <v>129</v>
      </c>
    </row>
    <row r="139" s="14" customFormat="1">
      <c r="A139" s="14"/>
      <c r="B139" s="257"/>
      <c r="C139" s="258"/>
      <c r="D139" s="240" t="s">
        <v>142</v>
      </c>
      <c r="E139" s="259" t="s">
        <v>1</v>
      </c>
      <c r="F139" s="260" t="s">
        <v>144</v>
      </c>
      <c r="G139" s="258"/>
      <c r="H139" s="261">
        <v>112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142</v>
      </c>
      <c r="AU139" s="267" t="s">
        <v>82</v>
      </c>
      <c r="AV139" s="14" t="s">
        <v>82</v>
      </c>
      <c r="AW139" s="14" t="s">
        <v>30</v>
      </c>
      <c r="AX139" s="14" t="s">
        <v>73</v>
      </c>
      <c r="AY139" s="267" t="s">
        <v>129</v>
      </c>
    </row>
    <row r="140" s="13" customFormat="1">
      <c r="A140" s="13"/>
      <c r="B140" s="247"/>
      <c r="C140" s="248"/>
      <c r="D140" s="240" t="s">
        <v>142</v>
      </c>
      <c r="E140" s="249" t="s">
        <v>1</v>
      </c>
      <c r="F140" s="250" t="s">
        <v>145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142</v>
      </c>
      <c r="AU140" s="256" t="s">
        <v>82</v>
      </c>
      <c r="AV140" s="13" t="s">
        <v>80</v>
      </c>
      <c r="AW140" s="13" t="s">
        <v>30</v>
      </c>
      <c r="AX140" s="13" t="s">
        <v>73</v>
      </c>
      <c r="AY140" s="256" t="s">
        <v>129</v>
      </c>
    </row>
    <row r="141" s="14" customFormat="1">
      <c r="A141" s="14"/>
      <c r="B141" s="257"/>
      <c r="C141" s="258"/>
      <c r="D141" s="240" t="s">
        <v>142</v>
      </c>
      <c r="E141" s="259" t="s">
        <v>1</v>
      </c>
      <c r="F141" s="260" t="s">
        <v>146</v>
      </c>
      <c r="G141" s="258"/>
      <c r="H141" s="261">
        <v>88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142</v>
      </c>
      <c r="AU141" s="267" t="s">
        <v>82</v>
      </c>
      <c r="AV141" s="14" t="s">
        <v>82</v>
      </c>
      <c r="AW141" s="14" t="s">
        <v>30</v>
      </c>
      <c r="AX141" s="14" t="s">
        <v>73</v>
      </c>
      <c r="AY141" s="267" t="s">
        <v>129</v>
      </c>
    </row>
    <row r="142" s="15" customFormat="1">
      <c r="A142" s="15"/>
      <c r="B142" s="268"/>
      <c r="C142" s="269"/>
      <c r="D142" s="240" t="s">
        <v>142</v>
      </c>
      <c r="E142" s="270" t="s">
        <v>1</v>
      </c>
      <c r="F142" s="271" t="s">
        <v>147</v>
      </c>
      <c r="G142" s="269"/>
      <c r="H142" s="272">
        <v>200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142</v>
      </c>
      <c r="AU142" s="278" t="s">
        <v>82</v>
      </c>
      <c r="AV142" s="15" t="s">
        <v>136</v>
      </c>
      <c r="AW142" s="15" t="s">
        <v>30</v>
      </c>
      <c r="AX142" s="15" t="s">
        <v>80</v>
      </c>
      <c r="AY142" s="278" t="s">
        <v>129</v>
      </c>
    </row>
    <row r="143" s="2" customFormat="1" ht="24.15" customHeight="1">
      <c r="A143" s="39"/>
      <c r="B143" s="40"/>
      <c r="C143" s="227" t="s">
        <v>82</v>
      </c>
      <c r="D143" s="227" t="s">
        <v>131</v>
      </c>
      <c r="E143" s="228" t="s">
        <v>148</v>
      </c>
      <c r="F143" s="229" t="s">
        <v>149</v>
      </c>
      <c r="G143" s="230" t="s">
        <v>134</v>
      </c>
      <c r="H143" s="231">
        <v>200</v>
      </c>
      <c r="I143" s="232"/>
      <c r="J143" s="233">
        <f>ROUND(I143*H143,2)</f>
        <v>0</v>
      </c>
      <c r="K143" s="229" t="s">
        <v>135</v>
      </c>
      <c r="L143" s="45"/>
      <c r="M143" s="234" t="s">
        <v>1</v>
      </c>
      <c r="N143" s="235" t="s">
        <v>38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136</v>
      </c>
      <c r="AT143" s="238" t="s">
        <v>131</v>
      </c>
      <c r="AU143" s="238" t="s">
        <v>82</v>
      </c>
      <c r="AY143" s="18" t="s">
        <v>129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80</v>
      </c>
      <c r="BK143" s="239">
        <f>ROUND(I143*H143,2)</f>
        <v>0</v>
      </c>
      <c r="BL143" s="18" t="s">
        <v>136</v>
      </c>
      <c r="BM143" s="238" t="s">
        <v>150</v>
      </c>
    </row>
    <row r="144" s="2" customFormat="1">
      <c r="A144" s="39"/>
      <c r="B144" s="40"/>
      <c r="C144" s="41"/>
      <c r="D144" s="240" t="s">
        <v>138</v>
      </c>
      <c r="E144" s="41"/>
      <c r="F144" s="241" t="s">
        <v>151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82</v>
      </c>
    </row>
    <row r="145" s="2" customFormat="1">
      <c r="A145" s="39"/>
      <c r="B145" s="40"/>
      <c r="C145" s="41"/>
      <c r="D145" s="245" t="s">
        <v>140</v>
      </c>
      <c r="E145" s="41"/>
      <c r="F145" s="246" t="s">
        <v>152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82</v>
      </c>
    </row>
    <row r="146" s="2" customFormat="1" ht="24.15" customHeight="1">
      <c r="A146" s="39"/>
      <c r="B146" s="40"/>
      <c r="C146" s="227" t="s">
        <v>153</v>
      </c>
      <c r="D146" s="227" t="s">
        <v>131</v>
      </c>
      <c r="E146" s="228" t="s">
        <v>154</v>
      </c>
      <c r="F146" s="229" t="s">
        <v>155</v>
      </c>
      <c r="G146" s="230" t="s">
        <v>134</v>
      </c>
      <c r="H146" s="231">
        <v>24.878</v>
      </c>
      <c r="I146" s="232"/>
      <c r="J146" s="233">
        <f>ROUND(I146*H146,2)</f>
        <v>0</v>
      </c>
      <c r="K146" s="229" t="s">
        <v>135</v>
      </c>
      <c r="L146" s="45"/>
      <c r="M146" s="234" t="s">
        <v>1</v>
      </c>
      <c r="N146" s="235" t="s">
        <v>38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0.58599999999999997</v>
      </c>
      <c r="T146" s="237">
        <f>S146*H146</f>
        <v>14.578507999999999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136</v>
      </c>
      <c r="AT146" s="238" t="s">
        <v>131</v>
      </c>
      <c r="AU146" s="238" t="s">
        <v>82</v>
      </c>
      <c r="AY146" s="18" t="s">
        <v>129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80</v>
      </c>
      <c r="BK146" s="239">
        <f>ROUND(I146*H146,2)</f>
        <v>0</v>
      </c>
      <c r="BL146" s="18" t="s">
        <v>136</v>
      </c>
      <c r="BM146" s="238" t="s">
        <v>156</v>
      </c>
    </row>
    <row r="147" s="2" customFormat="1">
      <c r="A147" s="39"/>
      <c r="B147" s="40"/>
      <c r="C147" s="41"/>
      <c r="D147" s="240" t="s">
        <v>138</v>
      </c>
      <c r="E147" s="41"/>
      <c r="F147" s="241" t="s">
        <v>157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82</v>
      </c>
    </row>
    <row r="148" s="2" customFormat="1">
      <c r="A148" s="39"/>
      <c r="B148" s="40"/>
      <c r="C148" s="41"/>
      <c r="D148" s="245" t="s">
        <v>140</v>
      </c>
      <c r="E148" s="41"/>
      <c r="F148" s="246" t="s">
        <v>158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82</v>
      </c>
    </row>
    <row r="149" s="13" customFormat="1">
      <c r="A149" s="13"/>
      <c r="B149" s="247"/>
      <c r="C149" s="248"/>
      <c r="D149" s="240" t="s">
        <v>142</v>
      </c>
      <c r="E149" s="249" t="s">
        <v>1</v>
      </c>
      <c r="F149" s="250" t="s">
        <v>159</v>
      </c>
      <c r="G149" s="248"/>
      <c r="H149" s="249" t="s">
        <v>1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142</v>
      </c>
      <c r="AU149" s="256" t="s">
        <v>82</v>
      </c>
      <c r="AV149" s="13" t="s">
        <v>80</v>
      </c>
      <c r="AW149" s="13" t="s">
        <v>30</v>
      </c>
      <c r="AX149" s="13" t="s">
        <v>73</v>
      </c>
      <c r="AY149" s="256" t="s">
        <v>129</v>
      </c>
    </row>
    <row r="150" s="14" customFormat="1">
      <c r="A150" s="14"/>
      <c r="B150" s="257"/>
      <c r="C150" s="258"/>
      <c r="D150" s="240" t="s">
        <v>142</v>
      </c>
      <c r="E150" s="259" t="s">
        <v>1</v>
      </c>
      <c r="F150" s="260" t="s">
        <v>160</v>
      </c>
      <c r="G150" s="258"/>
      <c r="H150" s="261">
        <v>24.878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142</v>
      </c>
      <c r="AU150" s="267" t="s">
        <v>82</v>
      </c>
      <c r="AV150" s="14" t="s">
        <v>82</v>
      </c>
      <c r="AW150" s="14" t="s">
        <v>30</v>
      </c>
      <c r="AX150" s="14" t="s">
        <v>73</v>
      </c>
      <c r="AY150" s="267" t="s">
        <v>129</v>
      </c>
    </row>
    <row r="151" s="15" customFormat="1">
      <c r="A151" s="15"/>
      <c r="B151" s="268"/>
      <c r="C151" s="269"/>
      <c r="D151" s="240" t="s">
        <v>142</v>
      </c>
      <c r="E151" s="270" t="s">
        <v>1</v>
      </c>
      <c r="F151" s="271" t="s">
        <v>147</v>
      </c>
      <c r="G151" s="269"/>
      <c r="H151" s="272">
        <v>24.878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142</v>
      </c>
      <c r="AU151" s="278" t="s">
        <v>82</v>
      </c>
      <c r="AV151" s="15" t="s">
        <v>136</v>
      </c>
      <c r="AW151" s="15" t="s">
        <v>30</v>
      </c>
      <c r="AX151" s="15" t="s">
        <v>80</v>
      </c>
      <c r="AY151" s="278" t="s">
        <v>129</v>
      </c>
    </row>
    <row r="152" s="2" customFormat="1" ht="16.5" customHeight="1">
      <c r="A152" s="39"/>
      <c r="B152" s="40"/>
      <c r="C152" s="227" t="s">
        <v>136</v>
      </c>
      <c r="D152" s="227" t="s">
        <v>131</v>
      </c>
      <c r="E152" s="228" t="s">
        <v>161</v>
      </c>
      <c r="F152" s="229" t="s">
        <v>162</v>
      </c>
      <c r="G152" s="230" t="s">
        <v>163</v>
      </c>
      <c r="H152" s="231">
        <v>40</v>
      </c>
      <c r="I152" s="232"/>
      <c r="J152" s="233">
        <f>ROUND(I152*H152,2)</f>
        <v>0</v>
      </c>
      <c r="K152" s="229" t="s">
        <v>135</v>
      </c>
      <c r="L152" s="45"/>
      <c r="M152" s="234" t="s">
        <v>1</v>
      </c>
      <c r="N152" s="235" t="s">
        <v>38</v>
      </c>
      <c r="O152" s="92"/>
      <c r="P152" s="236">
        <f>O152*H152</f>
        <v>0</v>
      </c>
      <c r="Q152" s="236">
        <v>0.017500247399999998</v>
      </c>
      <c r="R152" s="236">
        <f>Q152*H152</f>
        <v>0.70000989599999996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136</v>
      </c>
      <c r="AT152" s="238" t="s">
        <v>131</v>
      </c>
      <c r="AU152" s="238" t="s">
        <v>82</v>
      </c>
      <c r="AY152" s="18" t="s">
        <v>129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80</v>
      </c>
      <c r="BK152" s="239">
        <f>ROUND(I152*H152,2)</f>
        <v>0</v>
      </c>
      <c r="BL152" s="18" t="s">
        <v>136</v>
      </c>
      <c r="BM152" s="238" t="s">
        <v>164</v>
      </c>
    </row>
    <row r="153" s="2" customFormat="1">
      <c r="A153" s="39"/>
      <c r="B153" s="40"/>
      <c r="C153" s="41"/>
      <c r="D153" s="240" t="s">
        <v>138</v>
      </c>
      <c r="E153" s="41"/>
      <c r="F153" s="241" t="s">
        <v>165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82</v>
      </c>
    </row>
    <row r="154" s="2" customFormat="1">
      <c r="A154" s="39"/>
      <c r="B154" s="40"/>
      <c r="C154" s="41"/>
      <c r="D154" s="245" t="s">
        <v>140</v>
      </c>
      <c r="E154" s="41"/>
      <c r="F154" s="246" t="s">
        <v>166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82</v>
      </c>
    </row>
    <row r="155" s="2" customFormat="1">
      <c r="A155" s="39"/>
      <c r="B155" s="40"/>
      <c r="C155" s="41"/>
      <c r="D155" s="240" t="s">
        <v>167</v>
      </c>
      <c r="E155" s="41"/>
      <c r="F155" s="279" t="s">
        <v>168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167</v>
      </c>
      <c r="AU155" s="18" t="s">
        <v>82</v>
      </c>
    </row>
    <row r="156" s="14" customFormat="1">
      <c r="A156" s="14"/>
      <c r="B156" s="257"/>
      <c r="C156" s="258"/>
      <c r="D156" s="240" t="s">
        <v>142</v>
      </c>
      <c r="E156" s="259" t="s">
        <v>1</v>
      </c>
      <c r="F156" s="260" t="s">
        <v>169</v>
      </c>
      <c r="G156" s="258"/>
      <c r="H156" s="261">
        <v>40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142</v>
      </c>
      <c r="AU156" s="267" t="s">
        <v>82</v>
      </c>
      <c r="AV156" s="14" t="s">
        <v>82</v>
      </c>
      <c r="AW156" s="14" t="s">
        <v>30</v>
      </c>
      <c r="AX156" s="14" t="s">
        <v>73</v>
      </c>
      <c r="AY156" s="267" t="s">
        <v>129</v>
      </c>
    </row>
    <row r="157" s="15" customFormat="1">
      <c r="A157" s="15"/>
      <c r="B157" s="268"/>
      <c r="C157" s="269"/>
      <c r="D157" s="240" t="s">
        <v>142</v>
      </c>
      <c r="E157" s="270" t="s">
        <v>1</v>
      </c>
      <c r="F157" s="271" t="s">
        <v>147</v>
      </c>
      <c r="G157" s="269"/>
      <c r="H157" s="272">
        <v>40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142</v>
      </c>
      <c r="AU157" s="278" t="s">
        <v>82</v>
      </c>
      <c r="AV157" s="15" t="s">
        <v>136</v>
      </c>
      <c r="AW157" s="15" t="s">
        <v>30</v>
      </c>
      <c r="AX157" s="15" t="s">
        <v>80</v>
      </c>
      <c r="AY157" s="278" t="s">
        <v>129</v>
      </c>
    </row>
    <row r="158" s="2" customFormat="1" ht="24.15" customHeight="1">
      <c r="A158" s="39"/>
      <c r="B158" s="40"/>
      <c r="C158" s="227" t="s">
        <v>170</v>
      </c>
      <c r="D158" s="227" t="s">
        <v>131</v>
      </c>
      <c r="E158" s="228" t="s">
        <v>171</v>
      </c>
      <c r="F158" s="229" t="s">
        <v>172</v>
      </c>
      <c r="G158" s="230" t="s">
        <v>163</v>
      </c>
      <c r="H158" s="231">
        <v>30</v>
      </c>
      <c r="I158" s="232"/>
      <c r="J158" s="233">
        <f>ROUND(I158*H158,2)</f>
        <v>0</v>
      </c>
      <c r="K158" s="229" t="s">
        <v>135</v>
      </c>
      <c r="L158" s="45"/>
      <c r="M158" s="234" t="s">
        <v>1</v>
      </c>
      <c r="N158" s="235" t="s">
        <v>38</v>
      </c>
      <c r="O158" s="92"/>
      <c r="P158" s="236">
        <f>O158*H158</f>
        <v>0</v>
      </c>
      <c r="Q158" s="236">
        <v>0.060526700000000003</v>
      </c>
      <c r="R158" s="236">
        <f>Q158*H158</f>
        <v>1.815801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136</v>
      </c>
      <c r="AT158" s="238" t="s">
        <v>131</v>
      </c>
      <c r="AU158" s="238" t="s">
        <v>82</v>
      </c>
      <c r="AY158" s="18" t="s">
        <v>129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80</v>
      </c>
      <c r="BK158" s="239">
        <f>ROUND(I158*H158,2)</f>
        <v>0</v>
      </c>
      <c r="BL158" s="18" t="s">
        <v>136</v>
      </c>
      <c r="BM158" s="238" t="s">
        <v>173</v>
      </c>
    </row>
    <row r="159" s="2" customFormat="1">
      <c r="A159" s="39"/>
      <c r="B159" s="40"/>
      <c r="C159" s="41"/>
      <c r="D159" s="240" t="s">
        <v>138</v>
      </c>
      <c r="E159" s="41"/>
      <c r="F159" s="241" t="s">
        <v>174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82</v>
      </c>
    </row>
    <row r="160" s="2" customFormat="1">
      <c r="A160" s="39"/>
      <c r="B160" s="40"/>
      <c r="C160" s="41"/>
      <c r="D160" s="245" t="s">
        <v>140</v>
      </c>
      <c r="E160" s="41"/>
      <c r="F160" s="246" t="s">
        <v>175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82</v>
      </c>
    </row>
    <row r="161" s="2" customFormat="1">
      <c r="A161" s="39"/>
      <c r="B161" s="40"/>
      <c r="C161" s="41"/>
      <c r="D161" s="240" t="s">
        <v>167</v>
      </c>
      <c r="E161" s="41"/>
      <c r="F161" s="279" t="s">
        <v>176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167</v>
      </c>
      <c r="AU161" s="18" t="s">
        <v>82</v>
      </c>
    </row>
    <row r="162" s="13" customFormat="1">
      <c r="A162" s="13"/>
      <c r="B162" s="247"/>
      <c r="C162" s="248"/>
      <c r="D162" s="240" t="s">
        <v>142</v>
      </c>
      <c r="E162" s="249" t="s">
        <v>1</v>
      </c>
      <c r="F162" s="250" t="s">
        <v>177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142</v>
      </c>
      <c r="AU162" s="256" t="s">
        <v>82</v>
      </c>
      <c r="AV162" s="13" t="s">
        <v>80</v>
      </c>
      <c r="AW162" s="13" t="s">
        <v>30</v>
      </c>
      <c r="AX162" s="13" t="s">
        <v>73</v>
      </c>
      <c r="AY162" s="256" t="s">
        <v>129</v>
      </c>
    </row>
    <row r="163" s="14" customFormat="1">
      <c r="A163" s="14"/>
      <c r="B163" s="257"/>
      <c r="C163" s="258"/>
      <c r="D163" s="240" t="s">
        <v>142</v>
      </c>
      <c r="E163" s="259" t="s">
        <v>1</v>
      </c>
      <c r="F163" s="260" t="s">
        <v>178</v>
      </c>
      <c r="G163" s="258"/>
      <c r="H163" s="261">
        <v>30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142</v>
      </c>
      <c r="AU163" s="267" t="s">
        <v>82</v>
      </c>
      <c r="AV163" s="14" t="s">
        <v>82</v>
      </c>
      <c r="AW163" s="14" t="s">
        <v>30</v>
      </c>
      <c r="AX163" s="14" t="s">
        <v>73</v>
      </c>
      <c r="AY163" s="267" t="s">
        <v>129</v>
      </c>
    </row>
    <row r="164" s="15" customFormat="1">
      <c r="A164" s="15"/>
      <c r="B164" s="268"/>
      <c r="C164" s="269"/>
      <c r="D164" s="240" t="s">
        <v>142</v>
      </c>
      <c r="E164" s="270" t="s">
        <v>1</v>
      </c>
      <c r="F164" s="271" t="s">
        <v>147</v>
      </c>
      <c r="G164" s="269"/>
      <c r="H164" s="272">
        <v>30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142</v>
      </c>
      <c r="AU164" s="278" t="s">
        <v>82</v>
      </c>
      <c r="AV164" s="15" t="s">
        <v>136</v>
      </c>
      <c r="AW164" s="15" t="s">
        <v>30</v>
      </c>
      <c r="AX164" s="15" t="s">
        <v>80</v>
      </c>
      <c r="AY164" s="278" t="s">
        <v>129</v>
      </c>
    </row>
    <row r="165" s="2" customFormat="1" ht="24.15" customHeight="1">
      <c r="A165" s="39"/>
      <c r="B165" s="40"/>
      <c r="C165" s="227" t="s">
        <v>179</v>
      </c>
      <c r="D165" s="227" t="s">
        <v>131</v>
      </c>
      <c r="E165" s="228" t="s">
        <v>180</v>
      </c>
      <c r="F165" s="229" t="s">
        <v>181</v>
      </c>
      <c r="G165" s="230" t="s">
        <v>134</v>
      </c>
      <c r="H165" s="231">
        <v>61</v>
      </c>
      <c r="I165" s="232"/>
      <c r="J165" s="233">
        <f>ROUND(I165*H165,2)</f>
        <v>0</v>
      </c>
      <c r="K165" s="229" t="s">
        <v>135</v>
      </c>
      <c r="L165" s="45"/>
      <c r="M165" s="234" t="s">
        <v>1</v>
      </c>
      <c r="N165" s="235" t="s">
        <v>38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136</v>
      </c>
      <c r="AT165" s="238" t="s">
        <v>131</v>
      </c>
      <c r="AU165" s="238" t="s">
        <v>82</v>
      </c>
      <c r="AY165" s="18" t="s">
        <v>129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80</v>
      </c>
      <c r="BK165" s="239">
        <f>ROUND(I165*H165,2)</f>
        <v>0</v>
      </c>
      <c r="BL165" s="18" t="s">
        <v>136</v>
      </c>
      <c r="BM165" s="238" t="s">
        <v>182</v>
      </c>
    </row>
    <row r="166" s="2" customFormat="1">
      <c r="A166" s="39"/>
      <c r="B166" s="40"/>
      <c r="C166" s="41"/>
      <c r="D166" s="240" t="s">
        <v>138</v>
      </c>
      <c r="E166" s="41"/>
      <c r="F166" s="241" t="s">
        <v>183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82</v>
      </c>
    </row>
    <row r="167" s="2" customFormat="1">
      <c r="A167" s="39"/>
      <c r="B167" s="40"/>
      <c r="C167" s="41"/>
      <c r="D167" s="245" t="s">
        <v>140</v>
      </c>
      <c r="E167" s="41"/>
      <c r="F167" s="246" t="s">
        <v>184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82</v>
      </c>
    </row>
    <row r="168" s="13" customFormat="1">
      <c r="A168" s="13"/>
      <c r="B168" s="247"/>
      <c r="C168" s="248"/>
      <c r="D168" s="240" t="s">
        <v>142</v>
      </c>
      <c r="E168" s="249" t="s">
        <v>1</v>
      </c>
      <c r="F168" s="250" t="s">
        <v>143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142</v>
      </c>
      <c r="AU168" s="256" t="s">
        <v>82</v>
      </c>
      <c r="AV168" s="13" t="s">
        <v>80</v>
      </c>
      <c r="AW168" s="13" t="s">
        <v>30</v>
      </c>
      <c r="AX168" s="13" t="s">
        <v>73</v>
      </c>
      <c r="AY168" s="256" t="s">
        <v>129</v>
      </c>
    </row>
    <row r="169" s="14" customFormat="1">
      <c r="A169" s="14"/>
      <c r="B169" s="257"/>
      <c r="C169" s="258"/>
      <c r="D169" s="240" t="s">
        <v>142</v>
      </c>
      <c r="E169" s="259" t="s">
        <v>1</v>
      </c>
      <c r="F169" s="260" t="s">
        <v>178</v>
      </c>
      <c r="G169" s="258"/>
      <c r="H169" s="261">
        <v>30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142</v>
      </c>
      <c r="AU169" s="267" t="s">
        <v>82</v>
      </c>
      <c r="AV169" s="14" t="s">
        <v>82</v>
      </c>
      <c r="AW169" s="14" t="s">
        <v>30</v>
      </c>
      <c r="AX169" s="14" t="s">
        <v>73</v>
      </c>
      <c r="AY169" s="267" t="s">
        <v>129</v>
      </c>
    </row>
    <row r="170" s="13" customFormat="1">
      <c r="A170" s="13"/>
      <c r="B170" s="247"/>
      <c r="C170" s="248"/>
      <c r="D170" s="240" t="s">
        <v>142</v>
      </c>
      <c r="E170" s="249" t="s">
        <v>1</v>
      </c>
      <c r="F170" s="250" t="s">
        <v>145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142</v>
      </c>
      <c r="AU170" s="256" t="s">
        <v>82</v>
      </c>
      <c r="AV170" s="13" t="s">
        <v>80</v>
      </c>
      <c r="AW170" s="13" t="s">
        <v>30</v>
      </c>
      <c r="AX170" s="13" t="s">
        <v>73</v>
      </c>
      <c r="AY170" s="256" t="s">
        <v>129</v>
      </c>
    </row>
    <row r="171" s="14" customFormat="1">
      <c r="A171" s="14"/>
      <c r="B171" s="257"/>
      <c r="C171" s="258"/>
      <c r="D171" s="240" t="s">
        <v>142</v>
      </c>
      <c r="E171" s="259" t="s">
        <v>1</v>
      </c>
      <c r="F171" s="260" t="s">
        <v>185</v>
      </c>
      <c r="G171" s="258"/>
      <c r="H171" s="261">
        <v>31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142</v>
      </c>
      <c r="AU171" s="267" t="s">
        <v>82</v>
      </c>
      <c r="AV171" s="14" t="s">
        <v>82</v>
      </c>
      <c r="AW171" s="14" t="s">
        <v>30</v>
      </c>
      <c r="AX171" s="14" t="s">
        <v>73</v>
      </c>
      <c r="AY171" s="267" t="s">
        <v>129</v>
      </c>
    </row>
    <row r="172" s="15" customFormat="1">
      <c r="A172" s="15"/>
      <c r="B172" s="268"/>
      <c r="C172" s="269"/>
      <c r="D172" s="240" t="s">
        <v>142</v>
      </c>
      <c r="E172" s="270" t="s">
        <v>1</v>
      </c>
      <c r="F172" s="271" t="s">
        <v>147</v>
      </c>
      <c r="G172" s="269"/>
      <c r="H172" s="272">
        <v>61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142</v>
      </c>
      <c r="AU172" s="278" t="s">
        <v>82</v>
      </c>
      <c r="AV172" s="15" t="s">
        <v>136</v>
      </c>
      <c r="AW172" s="15" t="s">
        <v>30</v>
      </c>
      <c r="AX172" s="15" t="s">
        <v>80</v>
      </c>
      <c r="AY172" s="278" t="s">
        <v>129</v>
      </c>
    </row>
    <row r="173" s="2" customFormat="1" ht="37.8" customHeight="1">
      <c r="A173" s="39"/>
      <c r="B173" s="40"/>
      <c r="C173" s="227" t="s">
        <v>186</v>
      </c>
      <c r="D173" s="227" t="s">
        <v>131</v>
      </c>
      <c r="E173" s="228" t="s">
        <v>187</v>
      </c>
      <c r="F173" s="229" t="s">
        <v>188</v>
      </c>
      <c r="G173" s="230" t="s">
        <v>189</v>
      </c>
      <c r="H173" s="231">
        <v>182.50899999999999</v>
      </c>
      <c r="I173" s="232"/>
      <c r="J173" s="233">
        <f>ROUND(I173*H173,2)</f>
        <v>0</v>
      </c>
      <c r="K173" s="229" t="s">
        <v>135</v>
      </c>
      <c r="L173" s="45"/>
      <c r="M173" s="234" t="s">
        <v>1</v>
      </c>
      <c r="N173" s="235" t="s">
        <v>38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136</v>
      </c>
      <c r="AT173" s="238" t="s">
        <v>131</v>
      </c>
      <c r="AU173" s="238" t="s">
        <v>82</v>
      </c>
      <c r="AY173" s="18" t="s">
        <v>129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80</v>
      </c>
      <c r="BK173" s="239">
        <f>ROUND(I173*H173,2)</f>
        <v>0</v>
      </c>
      <c r="BL173" s="18" t="s">
        <v>136</v>
      </c>
      <c r="BM173" s="238" t="s">
        <v>190</v>
      </c>
    </row>
    <row r="174" s="2" customFormat="1">
      <c r="A174" s="39"/>
      <c r="B174" s="40"/>
      <c r="C174" s="41"/>
      <c r="D174" s="240" t="s">
        <v>138</v>
      </c>
      <c r="E174" s="41"/>
      <c r="F174" s="241" t="s">
        <v>191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82</v>
      </c>
    </row>
    <row r="175" s="2" customFormat="1">
      <c r="A175" s="39"/>
      <c r="B175" s="40"/>
      <c r="C175" s="41"/>
      <c r="D175" s="245" t="s">
        <v>140</v>
      </c>
      <c r="E175" s="41"/>
      <c r="F175" s="246" t="s">
        <v>192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82</v>
      </c>
    </row>
    <row r="176" s="13" customFormat="1">
      <c r="A176" s="13"/>
      <c r="B176" s="247"/>
      <c r="C176" s="248"/>
      <c r="D176" s="240" t="s">
        <v>142</v>
      </c>
      <c r="E176" s="249" t="s">
        <v>1</v>
      </c>
      <c r="F176" s="250" t="s">
        <v>193</v>
      </c>
      <c r="G176" s="248"/>
      <c r="H176" s="249" t="s">
        <v>1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142</v>
      </c>
      <c r="AU176" s="256" t="s">
        <v>82</v>
      </c>
      <c r="AV176" s="13" t="s">
        <v>80</v>
      </c>
      <c r="AW176" s="13" t="s">
        <v>30</v>
      </c>
      <c r="AX176" s="13" t="s">
        <v>73</v>
      </c>
      <c r="AY176" s="256" t="s">
        <v>129</v>
      </c>
    </row>
    <row r="177" s="13" customFormat="1">
      <c r="A177" s="13"/>
      <c r="B177" s="247"/>
      <c r="C177" s="248"/>
      <c r="D177" s="240" t="s">
        <v>142</v>
      </c>
      <c r="E177" s="249" t="s">
        <v>1</v>
      </c>
      <c r="F177" s="250" t="s">
        <v>194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142</v>
      </c>
      <c r="AU177" s="256" t="s">
        <v>82</v>
      </c>
      <c r="AV177" s="13" t="s">
        <v>80</v>
      </c>
      <c r="AW177" s="13" t="s">
        <v>30</v>
      </c>
      <c r="AX177" s="13" t="s">
        <v>73</v>
      </c>
      <c r="AY177" s="256" t="s">
        <v>129</v>
      </c>
    </row>
    <row r="178" s="14" customFormat="1">
      <c r="A178" s="14"/>
      <c r="B178" s="257"/>
      <c r="C178" s="258"/>
      <c r="D178" s="240" t="s">
        <v>142</v>
      </c>
      <c r="E178" s="259" t="s">
        <v>1</v>
      </c>
      <c r="F178" s="260" t="s">
        <v>195</v>
      </c>
      <c r="G178" s="258"/>
      <c r="H178" s="261">
        <v>5.5999999999999996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142</v>
      </c>
      <c r="AU178" s="267" t="s">
        <v>82</v>
      </c>
      <c r="AV178" s="14" t="s">
        <v>82</v>
      </c>
      <c r="AW178" s="14" t="s">
        <v>30</v>
      </c>
      <c r="AX178" s="14" t="s">
        <v>73</v>
      </c>
      <c r="AY178" s="267" t="s">
        <v>129</v>
      </c>
    </row>
    <row r="179" s="13" customFormat="1">
      <c r="A179" s="13"/>
      <c r="B179" s="247"/>
      <c r="C179" s="248"/>
      <c r="D179" s="240" t="s">
        <v>142</v>
      </c>
      <c r="E179" s="249" t="s">
        <v>1</v>
      </c>
      <c r="F179" s="250" t="s">
        <v>196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142</v>
      </c>
      <c r="AU179" s="256" t="s">
        <v>82</v>
      </c>
      <c r="AV179" s="13" t="s">
        <v>80</v>
      </c>
      <c r="AW179" s="13" t="s">
        <v>30</v>
      </c>
      <c r="AX179" s="13" t="s">
        <v>73</v>
      </c>
      <c r="AY179" s="256" t="s">
        <v>129</v>
      </c>
    </row>
    <row r="180" s="14" customFormat="1">
      <c r="A180" s="14"/>
      <c r="B180" s="257"/>
      <c r="C180" s="258"/>
      <c r="D180" s="240" t="s">
        <v>142</v>
      </c>
      <c r="E180" s="259" t="s">
        <v>1</v>
      </c>
      <c r="F180" s="260" t="s">
        <v>197</v>
      </c>
      <c r="G180" s="258"/>
      <c r="H180" s="261">
        <v>4.9000000000000004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142</v>
      </c>
      <c r="AU180" s="267" t="s">
        <v>82</v>
      </c>
      <c r="AV180" s="14" t="s">
        <v>82</v>
      </c>
      <c r="AW180" s="14" t="s">
        <v>30</v>
      </c>
      <c r="AX180" s="14" t="s">
        <v>73</v>
      </c>
      <c r="AY180" s="267" t="s">
        <v>129</v>
      </c>
    </row>
    <row r="181" s="13" customFormat="1">
      <c r="A181" s="13"/>
      <c r="B181" s="247"/>
      <c r="C181" s="248"/>
      <c r="D181" s="240" t="s">
        <v>142</v>
      </c>
      <c r="E181" s="249" t="s">
        <v>1</v>
      </c>
      <c r="F181" s="250" t="s">
        <v>198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142</v>
      </c>
      <c r="AU181" s="256" t="s">
        <v>82</v>
      </c>
      <c r="AV181" s="13" t="s">
        <v>80</v>
      </c>
      <c r="AW181" s="13" t="s">
        <v>30</v>
      </c>
      <c r="AX181" s="13" t="s">
        <v>73</v>
      </c>
      <c r="AY181" s="256" t="s">
        <v>129</v>
      </c>
    </row>
    <row r="182" s="14" customFormat="1">
      <c r="A182" s="14"/>
      <c r="B182" s="257"/>
      <c r="C182" s="258"/>
      <c r="D182" s="240" t="s">
        <v>142</v>
      </c>
      <c r="E182" s="259" t="s">
        <v>1</v>
      </c>
      <c r="F182" s="260" t="s">
        <v>199</v>
      </c>
      <c r="G182" s="258"/>
      <c r="H182" s="261">
        <v>79.034999999999997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142</v>
      </c>
      <c r="AU182" s="267" t="s">
        <v>82</v>
      </c>
      <c r="AV182" s="14" t="s">
        <v>82</v>
      </c>
      <c r="AW182" s="14" t="s">
        <v>30</v>
      </c>
      <c r="AX182" s="14" t="s">
        <v>73</v>
      </c>
      <c r="AY182" s="267" t="s">
        <v>129</v>
      </c>
    </row>
    <row r="183" s="13" customFormat="1">
      <c r="A183" s="13"/>
      <c r="B183" s="247"/>
      <c r="C183" s="248"/>
      <c r="D183" s="240" t="s">
        <v>142</v>
      </c>
      <c r="E183" s="249" t="s">
        <v>1</v>
      </c>
      <c r="F183" s="250" t="s">
        <v>143</v>
      </c>
      <c r="G183" s="248"/>
      <c r="H183" s="249" t="s">
        <v>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142</v>
      </c>
      <c r="AU183" s="256" t="s">
        <v>82</v>
      </c>
      <c r="AV183" s="13" t="s">
        <v>80</v>
      </c>
      <c r="AW183" s="13" t="s">
        <v>30</v>
      </c>
      <c r="AX183" s="13" t="s">
        <v>73</v>
      </c>
      <c r="AY183" s="256" t="s">
        <v>129</v>
      </c>
    </row>
    <row r="184" s="14" customFormat="1">
      <c r="A184" s="14"/>
      <c r="B184" s="257"/>
      <c r="C184" s="258"/>
      <c r="D184" s="240" t="s">
        <v>142</v>
      </c>
      <c r="E184" s="259" t="s">
        <v>1</v>
      </c>
      <c r="F184" s="260" t="s">
        <v>200</v>
      </c>
      <c r="G184" s="258"/>
      <c r="H184" s="261">
        <v>4.5629999999999997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142</v>
      </c>
      <c r="AU184" s="267" t="s">
        <v>82</v>
      </c>
      <c r="AV184" s="14" t="s">
        <v>82</v>
      </c>
      <c r="AW184" s="14" t="s">
        <v>30</v>
      </c>
      <c r="AX184" s="14" t="s">
        <v>73</v>
      </c>
      <c r="AY184" s="267" t="s">
        <v>129</v>
      </c>
    </row>
    <row r="185" s="13" customFormat="1">
      <c r="A185" s="13"/>
      <c r="B185" s="247"/>
      <c r="C185" s="248"/>
      <c r="D185" s="240" t="s">
        <v>142</v>
      </c>
      <c r="E185" s="249" t="s">
        <v>1</v>
      </c>
      <c r="F185" s="250" t="s">
        <v>145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142</v>
      </c>
      <c r="AU185" s="256" t="s">
        <v>82</v>
      </c>
      <c r="AV185" s="13" t="s">
        <v>80</v>
      </c>
      <c r="AW185" s="13" t="s">
        <v>30</v>
      </c>
      <c r="AX185" s="13" t="s">
        <v>73</v>
      </c>
      <c r="AY185" s="256" t="s">
        <v>129</v>
      </c>
    </row>
    <row r="186" s="14" customFormat="1">
      <c r="A186" s="14"/>
      <c r="B186" s="257"/>
      <c r="C186" s="258"/>
      <c r="D186" s="240" t="s">
        <v>142</v>
      </c>
      <c r="E186" s="259" t="s">
        <v>1</v>
      </c>
      <c r="F186" s="260" t="s">
        <v>201</v>
      </c>
      <c r="G186" s="258"/>
      <c r="H186" s="261">
        <v>75.257999999999996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142</v>
      </c>
      <c r="AU186" s="267" t="s">
        <v>82</v>
      </c>
      <c r="AV186" s="14" t="s">
        <v>82</v>
      </c>
      <c r="AW186" s="14" t="s">
        <v>30</v>
      </c>
      <c r="AX186" s="14" t="s">
        <v>73</v>
      </c>
      <c r="AY186" s="267" t="s">
        <v>129</v>
      </c>
    </row>
    <row r="187" s="13" customFormat="1">
      <c r="A187" s="13"/>
      <c r="B187" s="247"/>
      <c r="C187" s="248"/>
      <c r="D187" s="240" t="s">
        <v>142</v>
      </c>
      <c r="E187" s="249" t="s">
        <v>1</v>
      </c>
      <c r="F187" s="250" t="s">
        <v>202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142</v>
      </c>
      <c r="AU187" s="256" t="s">
        <v>82</v>
      </c>
      <c r="AV187" s="13" t="s">
        <v>80</v>
      </c>
      <c r="AW187" s="13" t="s">
        <v>30</v>
      </c>
      <c r="AX187" s="13" t="s">
        <v>73</v>
      </c>
      <c r="AY187" s="256" t="s">
        <v>129</v>
      </c>
    </row>
    <row r="188" s="14" customFormat="1">
      <c r="A188" s="14"/>
      <c r="B188" s="257"/>
      <c r="C188" s="258"/>
      <c r="D188" s="240" t="s">
        <v>142</v>
      </c>
      <c r="E188" s="259" t="s">
        <v>1</v>
      </c>
      <c r="F188" s="260" t="s">
        <v>203</v>
      </c>
      <c r="G188" s="258"/>
      <c r="H188" s="261">
        <v>10.192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142</v>
      </c>
      <c r="AU188" s="267" t="s">
        <v>82</v>
      </c>
      <c r="AV188" s="14" t="s">
        <v>82</v>
      </c>
      <c r="AW188" s="14" t="s">
        <v>30</v>
      </c>
      <c r="AX188" s="14" t="s">
        <v>73</v>
      </c>
      <c r="AY188" s="267" t="s">
        <v>129</v>
      </c>
    </row>
    <row r="189" s="13" customFormat="1">
      <c r="A189" s="13"/>
      <c r="B189" s="247"/>
      <c r="C189" s="248"/>
      <c r="D189" s="240" t="s">
        <v>142</v>
      </c>
      <c r="E189" s="249" t="s">
        <v>1</v>
      </c>
      <c r="F189" s="250" t="s">
        <v>204</v>
      </c>
      <c r="G189" s="248"/>
      <c r="H189" s="249" t="s">
        <v>1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142</v>
      </c>
      <c r="AU189" s="256" t="s">
        <v>82</v>
      </c>
      <c r="AV189" s="13" t="s">
        <v>80</v>
      </c>
      <c r="AW189" s="13" t="s">
        <v>30</v>
      </c>
      <c r="AX189" s="13" t="s">
        <v>73</v>
      </c>
      <c r="AY189" s="256" t="s">
        <v>129</v>
      </c>
    </row>
    <row r="190" s="13" customFormat="1">
      <c r="A190" s="13"/>
      <c r="B190" s="247"/>
      <c r="C190" s="248"/>
      <c r="D190" s="240" t="s">
        <v>142</v>
      </c>
      <c r="E190" s="249" t="s">
        <v>1</v>
      </c>
      <c r="F190" s="250" t="s">
        <v>205</v>
      </c>
      <c r="G190" s="248"/>
      <c r="H190" s="249" t="s">
        <v>1</v>
      </c>
      <c r="I190" s="251"/>
      <c r="J190" s="248"/>
      <c r="K190" s="248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142</v>
      </c>
      <c r="AU190" s="256" t="s">
        <v>82</v>
      </c>
      <c r="AV190" s="13" t="s">
        <v>80</v>
      </c>
      <c r="AW190" s="13" t="s">
        <v>30</v>
      </c>
      <c r="AX190" s="13" t="s">
        <v>73</v>
      </c>
      <c r="AY190" s="256" t="s">
        <v>129</v>
      </c>
    </row>
    <row r="191" s="14" customFormat="1">
      <c r="A191" s="14"/>
      <c r="B191" s="257"/>
      <c r="C191" s="258"/>
      <c r="D191" s="240" t="s">
        <v>142</v>
      </c>
      <c r="E191" s="259" t="s">
        <v>1</v>
      </c>
      <c r="F191" s="260" t="s">
        <v>206</v>
      </c>
      <c r="G191" s="258"/>
      <c r="H191" s="261">
        <v>1.3859999999999999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142</v>
      </c>
      <c r="AU191" s="267" t="s">
        <v>82</v>
      </c>
      <c r="AV191" s="14" t="s">
        <v>82</v>
      </c>
      <c r="AW191" s="14" t="s">
        <v>30</v>
      </c>
      <c r="AX191" s="14" t="s">
        <v>73</v>
      </c>
      <c r="AY191" s="267" t="s">
        <v>129</v>
      </c>
    </row>
    <row r="192" s="13" customFormat="1">
      <c r="A192" s="13"/>
      <c r="B192" s="247"/>
      <c r="C192" s="248"/>
      <c r="D192" s="240" t="s">
        <v>142</v>
      </c>
      <c r="E192" s="249" t="s">
        <v>1</v>
      </c>
      <c r="F192" s="250" t="s">
        <v>207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142</v>
      </c>
      <c r="AU192" s="256" t="s">
        <v>82</v>
      </c>
      <c r="AV192" s="13" t="s">
        <v>80</v>
      </c>
      <c r="AW192" s="13" t="s">
        <v>30</v>
      </c>
      <c r="AX192" s="13" t="s">
        <v>73</v>
      </c>
      <c r="AY192" s="256" t="s">
        <v>129</v>
      </c>
    </row>
    <row r="193" s="14" customFormat="1">
      <c r="A193" s="14"/>
      <c r="B193" s="257"/>
      <c r="C193" s="258"/>
      <c r="D193" s="240" t="s">
        <v>142</v>
      </c>
      <c r="E193" s="259" t="s">
        <v>1</v>
      </c>
      <c r="F193" s="260" t="s">
        <v>208</v>
      </c>
      <c r="G193" s="258"/>
      <c r="H193" s="261">
        <v>1.575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142</v>
      </c>
      <c r="AU193" s="267" t="s">
        <v>82</v>
      </c>
      <c r="AV193" s="14" t="s">
        <v>82</v>
      </c>
      <c r="AW193" s="14" t="s">
        <v>30</v>
      </c>
      <c r="AX193" s="14" t="s">
        <v>73</v>
      </c>
      <c r="AY193" s="267" t="s">
        <v>129</v>
      </c>
    </row>
    <row r="194" s="15" customFormat="1">
      <c r="A194" s="15"/>
      <c r="B194" s="268"/>
      <c r="C194" s="269"/>
      <c r="D194" s="240" t="s">
        <v>142</v>
      </c>
      <c r="E194" s="270" t="s">
        <v>1</v>
      </c>
      <c r="F194" s="271" t="s">
        <v>147</v>
      </c>
      <c r="G194" s="269"/>
      <c r="H194" s="272">
        <v>182.50899999999999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142</v>
      </c>
      <c r="AU194" s="278" t="s">
        <v>82</v>
      </c>
      <c r="AV194" s="15" t="s">
        <v>136</v>
      </c>
      <c r="AW194" s="15" t="s">
        <v>30</v>
      </c>
      <c r="AX194" s="15" t="s">
        <v>80</v>
      </c>
      <c r="AY194" s="278" t="s">
        <v>129</v>
      </c>
    </row>
    <row r="195" s="2" customFormat="1" ht="37.8" customHeight="1">
      <c r="A195" s="39"/>
      <c r="B195" s="40"/>
      <c r="C195" s="227" t="s">
        <v>209</v>
      </c>
      <c r="D195" s="227" t="s">
        <v>131</v>
      </c>
      <c r="E195" s="228" t="s">
        <v>210</v>
      </c>
      <c r="F195" s="229" t="s">
        <v>211</v>
      </c>
      <c r="G195" s="230" t="s">
        <v>189</v>
      </c>
      <c r="H195" s="231">
        <v>182.50899999999999</v>
      </c>
      <c r="I195" s="232"/>
      <c r="J195" s="233">
        <f>ROUND(I195*H195,2)</f>
        <v>0</v>
      </c>
      <c r="K195" s="229" t="s">
        <v>135</v>
      </c>
      <c r="L195" s="45"/>
      <c r="M195" s="234" t="s">
        <v>1</v>
      </c>
      <c r="N195" s="235" t="s">
        <v>38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136</v>
      </c>
      <c r="AT195" s="238" t="s">
        <v>131</v>
      </c>
      <c r="AU195" s="238" t="s">
        <v>82</v>
      </c>
      <c r="AY195" s="18" t="s">
        <v>129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80</v>
      </c>
      <c r="BK195" s="239">
        <f>ROUND(I195*H195,2)</f>
        <v>0</v>
      </c>
      <c r="BL195" s="18" t="s">
        <v>136</v>
      </c>
      <c r="BM195" s="238" t="s">
        <v>212</v>
      </c>
    </row>
    <row r="196" s="2" customFormat="1">
      <c r="A196" s="39"/>
      <c r="B196" s="40"/>
      <c r="C196" s="41"/>
      <c r="D196" s="240" t="s">
        <v>138</v>
      </c>
      <c r="E196" s="41"/>
      <c r="F196" s="241" t="s">
        <v>213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82</v>
      </c>
    </row>
    <row r="197" s="2" customFormat="1">
      <c r="A197" s="39"/>
      <c r="B197" s="40"/>
      <c r="C197" s="41"/>
      <c r="D197" s="245" t="s">
        <v>140</v>
      </c>
      <c r="E197" s="41"/>
      <c r="F197" s="246" t="s">
        <v>214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82</v>
      </c>
    </row>
    <row r="198" s="2" customFormat="1" ht="24.15" customHeight="1">
      <c r="A198" s="39"/>
      <c r="B198" s="40"/>
      <c r="C198" s="227" t="s">
        <v>215</v>
      </c>
      <c r="D198" s="227" t="s">
        <v>131</v>
      </c>
      <c r="E198" s="228" t="s">
        <v>216</v>
      </c>
      <c r="F198" s="229" t="s">
        <v>217</v>
      </c>
      <c r="G198" s="230" t="s">
        <v>189</v>
      </c>
      <c r="H198" s="231">
        <v>30</v>
      </c>
      <c r="I198" s="232"/>
      <c r="J198" s="233">
        <f>ROUND(I198*H198,2)</f>
        <v>0</v>
      </c>
      <c r="K198" s="229" t="s">
        <v>135</v>
      </c>
      <c r="L198" s="45"/>
      <c r="M198" s="234" t="s">
        <v>1</v>
      </c>
      <c r="N198" s="235" t="s">
        <v>38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136</v>
      </c>
      <c r="AT198" s="238" t="s">
        <v>131</v>
      </c>
      <c r="AU198" s="238" t="s">
        <v>82</v>
      </c>
      <c r="AY198" s="18" t="s">
        <v>129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80</v>
      </c>
      <c r="BK198" s="239">
        <f>ROUND(I198*H198,2)</f>
        <v>0</v>
      </c>
      <c r="BL198" s="18" t="s">
        <v>136</v>
      </c>
      <c r="BM198" s="238" t="s">
        <v>218</v>
      </c>
    </row>
    <row r="199" s="2" customFormat="1">
      <c r="A199" s="39"/>
      <c r="B199" s="40"/>
      <c r="C199" s="41"/>
      <c r="D199" s="240" t="s">
        <v>138</v>
      </c>
      <c r="E199" s="41"/>
      <c r="F199" s="241" t="s">
        <v>219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82</v>
      </c>
    </row>
    <row r="200" s="2" customFormat="1">
      <c r="A200" s="39"/>
      <c r="B200" s="40"/>
      <c r="C200" s="41"/>
      <c r="D200" s="245" t="s">
        <v>140</v>
      </c>
      <c r="E200" s="41"/>
      <c r="F200" s="246" t="s">
        <v>220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82</v>
      </c>
    </row>
    <row r="201" s="13" customFormat="1">
      <c r="A201" s="13"/>
      <c r="B201" s="247"/>
      <c r="C201" s="248"/>
      <c r="D201" s="240" t="s">
        <v>142</v>
      </c>
      <c r="E201" s="249" t="s">
        <v>1</v>
      </c>
      <c r="F201" s="250" t="s">
        <v>221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142</v>
      </c>
      <c r="AU201" s="256" t="s">
        <v>82</v>
      </c>
      <c r="AV201" s="13" t="s">
        <v>80</v>
      </c>
      <c r="AW201" s="13" t="s">
        <v>30</v>
      </c>
      <c r="AX201" s="13" t="s">
        <v>73</v>
      </c>
      <c r="AY201" s="256" t="s">
        <v>129</v>
      </c>
    </row>
    <row r="202" s="14" customFormat="1">
      <c r="A202" s="14"/>
      <c r="B202" s="257"/>
      <c r="C202" s="258"/>
      <c r="D202" s="240" t="s">
        <v>142</v>
      </c>
      <c r="E202" s="259" t="s">
        <v>1</v>
      </c>
      <c r="F202" s="260" t="s">
        <v>222</v>
      </c>
      <c r="G202" s="258"/>
      <c r="H202" s="261">
        <v>30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142</v>
      </c>
      <c r="AU202" s="267" t="s">
        <v>82</v>
      </c>
      <c r="AV202" s="14" t="s">
        <v>82</v>
      </c>
      <c r="AW202" s="14" t="s">
        <v>30</v>
      </c>
      <c r="AX202" s="14" t="s">
        <v>73</v>
      </c>
      <c r="AY202" s="267" t="s">
        <v>129</v>
      </c>
    </row>
    <row r="203" s="15" customFormat="1">
      <c r="A203" s="15"/>
      <c r="B203" s="268"/>
      <c r="C203" s="269"/>
      <c r="D203" s="240" t="s">
        <v>142</v>
      </c>
      <c r="E203" s="270" t="s">
        <v>1</v>
      </c>
      <c r="F203" s="271" t="s">
        <v>147</v>
      </c>
      <c r="G203" s="269"/>
      <c r="H203" s="272">
        <v>30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8" t="s">
        <v>142</v>
      </c>
      <c r="AU203" s="278" t="s">
        <v>82</v>
      </c>
      <c r="AV203" s="15" t="s">
        <v>136</v>
      </c>
      <c r="AW203" s="15" t="s">
        <v>30</v>
      </c>
      <c r="AX203" s="15" t="s">
        <v>80</v>
      </c>
      <c r="AY203" s="278" t="s">
        <v>129</v>
      </c>
    </row>
    <row r="204" s="2" customFormat="1" ht="33" customHeight="1">
      <c r="A204" s="39"/>
      <c r="B204" s="40"/>
      <c r="C204" s="227" t="s">
        <v>223</v>
      </c>
      <c r="D204" s="227" t="s">
        <v>131</v>
      </c>
      <c r="E204" s="228" t="s">
        <v>224</v>
      </c>
      <c r="F204" s="229" t="s">
        <v>225</v>
      </c>
      <c r="G204" s="230" t="s">
        <v>189</v>
      </c>
      <c r="H204" s="231">
        <v>182.50899999999999</v>
      </c>
      <c r="I204" s="232"/>
      <c r="J204" s="233">
        <f>ROUND(I204*H204,2)</f>
        <v>0</v>
      </c>
      <c r="K204" s="229" t="s">
        <v>135</v>
      </c>
      <c r="L204" s="45"/>
      <c r="M204" s="234" t="s">
        <v>1</v>
      </c>
      <c r="N204" s="235" t="s">
        <v>38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136</v>
      </c>
      <c r="AT204" s="238" t="s">
        <v>131</v>
      </c>
      <c r="AU204" s="238" t="s">
        <v>82</v>
      </c>
      <c r="AY204" s="18" t="s">
        <v>129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80</v>
      </c>
      <c r="BK204" s="239">
        <f>ROUND(I204*H204,2)</f>
        <v>0</v>
      </c>
      <c r="BL204" s="18" t="s">
        <v>136</v>
      </c>
      <c r="BM204" s="238" t="s">
        <v>226</v>
      </c>
    </row>
    <row r="205" s="2" customFormat="1">
      <c r="A205" s="39"/>
      <c r="B205" s="40"/>
      <c r="C205" s="41"/>
      <c r="D205" s="240" t="s">
        <v>138</v>
      </c>
      <c r="E205" s="41"/>
      <c r="F205" s="241" t="s">
        <v>227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138</v>
      </c>
      <c r="AU205" s="18" t="s">
        <v>82</v>
      </c>
    </row>
    <row r="206" s="2" customFormat="1">
      <c r="A206" s="39"/>
      <c r="B206" s="40"/>
      <c r="C206" s="41"/>
      <c r="D206" s="245" t="s">
        <v>140</v>
      </c>
      <c r="E206" s="41"/>
      <c r="F206" s="246" t="s">
        <v>228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140</v>
      </c>
      <c r="AU206" s="18" t="s">
        <v>82</v>
      </c>
    </row>
    <row r="207" s="2" customFormat="1">
      <c r="A207" s="39"/>
      <c r="B207" s="40"/>
      <c r="C207" s="41"/>
      <c r="D207" s="240" t="s">
        <v>167</v>
      </c>
      <c r="E207" s="41"/>
      <c r="F207" s="279" t="s">
        <v>229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167</v>
      </c>
      <c r="AU207" s="18" t="s">
        <v>82</v>
      </c>
    </row>
    <row r="208" s="2" customFormat="1" ht="24.15" customHeight="1">
      <c r="A208" s="39"/>
      <c r="B208" s="40"/>
      <c r="C208" s="227" t="s">
        <v>230</v>
      </c>
      <c r="D208" s="227" t="s">
        <v>131</v>
      </c>
      <c r="E208" s="228" t="s">
        <v>231</v>
      </c>
      <c r="F208" s="229" t="s">
        <v>232</v>
      </c>
      <c r="G208" s="230" t="s">
        <v>233</v>
      </c>
      <c r="H208" s="231">
        <v>425.154</v>
      </c>
      <c r="I208" s="232"/>
      <c r="J208" s="233">
        <f>ROUND(I208*H208,2)</f>
        <v>0</v>
      </c>
      <c r="K208" s="229" t="s">
        <v>135</v>
      </c>
      <c r="L208" s="45"/>
      <c r="M208" s="234" t="s">
        <v>1</v>
      </c>
      <c r="N208" s="235" t="s">
        <v>38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136</v>
      </c>
      <c r="AT208" s="238" t="s">
        <v>131</v>
      </c>
      <c r="AU208" s="238" t="s">
        <v>82</v>
      </c>
      <c r="AY208" s="18" t="s">
        <v>129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80</v>
      </c>
      <c r="BK208" s="239">
        <f>ROUND(I208*H208,2)</f>
        <v>0</v>
      </c>
      <c r="BL208" s="18" t="s">
        <v>136</v>
      </c>
      <c r="BM208" s="238" t="s">
        <v>234</v>
      </c>
    </row>
    <row r="209" s="2" customFormat="1">
      <c r="A209" s="39"/>
      <c r="B209" s="40"/>
      <c r="C209" s="41"/>
      <c r="D209" s="240" t="s">
        <v>138</v>
      </c>
      <c r="E209" s="41"/>
      <c r="F209" s="241" t="s">
        <v>235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138</v>
      </c>
      <c r="AU209" s="18" t="s">
        <v>82</v>
      </c>
    </row>
    <row r="210" s="2" customFormat="1">
      <c r="A210" s="39"/>
      <c r="B210" s="40"/>
      <c r="C210" s="41"/>
      <c r="D210" s="245" t="s">
        <v>140</v>
      </c>
      <c r="E210" s="41"/>
      <c r="F210" s="246" t="s">
        <v>236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140</v>
      </c>
      <c r="AU210" s="18" t="s">
        <v>82</v>
      </c>
    </row>
    <row r="211" s="2" customFormat="1">
      <c r="A211" s="39"/>
      <c r="B211" s="40"/>
      <c r="C211" s="41"/>
      <c r="D211" s="240" t="s">
        <v>167</v>
      </c>
      <c r="E211" s="41"/>
      <c r="F211" s="279" t="s">
        <v>237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167</v>
      </c>
      <c r="AU211" s="18" t="s">
        <v>82</v>
      </c>
    </row>
    <row r="212" s="13" customFormat="1">
      <c r="A212" s="13"/>
      <c r="B212" s="247"/>
      <c r="C212" s="248"/>
      <c r="D212" s="240" t="s">
        <v>142</v>
      </c>
      <c r="E212" s="249" t="s">
        <v>1</v>
      </c>
      <c r="F212" s="250" t="s">
        <v>238</v>
      </c>
      <c r="G212" s="248"/>
      <c r="H212" s="249" t="s">
        <v>1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142</v>
      </c>
      <c r="AU212" s="256" t="s">
        <v>82</v>
      </c>
      <c r="AV212" s="13" t="s">
        <v>80</v>
      </c>
      <c r="AW212" s="13" t="s">
        <v>30</v>
      </c>
      <c r="AX212" s="13" t="s">
        <v>73</v>
      </c>
      <c r="AY212" s="256" t="s">
        <v>129</v>
      </c>
    </row>
    <row r="213" s="14" customFormat="1">
      <c r="A213" s="14"/>
      <c r="B213" s="257"/>
      <c r="C213" s="258"/>
      <c r="D213" s="240" t="s">
        <v>142</v>
      </c>
      <c r="E213" s="259" t="s">
        <v>1</v>
      </c>
      <c r="F213" s="260" t="s">
        <v>239</v>
      </c>
      <c r="G213" s="258"/>
      <c r="H213" s="261">
        <v>328.51600000000002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142</v>
      </c>
      <c r="AU213" s="267" t="s">
        <v>82</v>
      </c>
      <c r="AV213" s="14" t="s">
        <v>82</v>
      </c>
      <c r="AW213" s="14" t="s">
        <v>30</v>
      </c>
      <c r="AX213" s="14" t="s">
        <v>73</v>
      </c>
      <c r="AY213" s="267" t="s">
        <v>129</v>
      </c>
    </row>
    <row r="214" s="13" customFormat="1">
      <c r="A214" s="13"/>
      <c r="B214" s="247"/>
      <c r="C214" s="248"/>
      <c r="D214" s="240" t="s">
        <v>142</v>
      </c>
      <c r="E214" s="249" t="s">
        <v>1</v>
      </c>
      <c r="F214" s="250" t="s">
        <v>240</v>
      </c>
      <c r="G214" s="248"/>
      <c r="H214" s="249" t="s">
        <v>1</v>
      </c>
      <c r="I214" s="251"/>
      <c r="J214" s="248"/>
      <c r="K214" s="248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142</v>
      </c>
      <c r="AU214" s="256" t="s">
        <v>82</v>
      </c>
      <c r="AV214" s="13" t="s">
        <v>80</v>
      </c>
      <c r="AW214" s="13" t="s">
        <v>30</v>
      </c>
      <c r="AX214" s="13" t="s">
        <v>73</v>
      </c>
      <c r="AY214" s="256" t="s">
        <v>129</v>
      </c>
    </row>
    <row r="215" s="14" customFormat="1">
      <c r="A215" s="14"/>
      <c r="B215" s="257"/>
      <c r="C215" s="258"/>
      <c r="D215" s="240" t="s">
        <v>142</v>
      </c>
      <c r="E215" s="259" t="s">
        <v>1</v>
      </c>
      <c r="F215" s="260" t="s">
        <v>241</v>
      </c>
      <c r="G215" s="258"/>
      <c r="H215" s="261">
        <v>89.494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142</v>
      </c>
      <c r="AU215" s="267" t="s">
        <v>82</v>
      </c>
      <c r="AV215" s="14" t="s">
        <v>82</v>
      </c>
      <c r="AW215" s="14" t="s">
        <v>30</v>
      </c>
      <c r="AX215" s="14" t="s">
        <v>73</v>
      </c>
      <c r="AY215" s="267" t="s">
        <v>129</v>
      </c>
    </row>
    <row r="216" s="13" customFormat="1">
      <c r="A216" s="13"/>
      <c r="B216" s="247"/>
      <c r="C216" s="248"/>
      <c r="D216" s="240" t="s">
        <v>142</v>
      </c>
      <c r="E216" s="249" t="s">
        <v>1</v>
      </c>
      <c r="F216" s="250" t="s">
        <v>242</v>
      </c>
      <c r="G216" s="248"/>
      <c r="H216" s="249" t="s">
        <v>1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142</v>
      </c>
      <c r="AU216" s="256" t="s">
        <v>82</v>
      </c>
      <c r="AV216" s="13" t="s">
        <v>80</v>
      </c>
      <c r="AW216" s="13" t="s">
        <v>30</v>
      </c>
      <c r="AX216" s="13" t="s">
        <v>73</v>
      </c>
      <c r="AY216" s="256" t="s">
        <v>129</v>
      </c>
    </row>
    <row r="217" s="14" customFormat="1">
      <c r="A217" s="14"/>
      <c r="B217" s="257"/>
      <c r="C217" s="258"/>
      <c r="D217" s="240" t="s">
        <v>142</v>
      </c>
      <c r="E217" s="259" t="s">
        <v>1</v>
      </c>
      <c r="F217" s="260" t="s">
        <v>243</v>
      </c>
      <c r="G217" s="258"/>
      <c r="H217" s="261">
        <v>7.1440000000000001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142</v>
      </c>
      <c r="AU217" s="267" t="s">
        <v>82</v>
      </c>
      <c r="AV217" s="14" t="s">
        <v>82</v>
      </c>
      <c r="AW217" s="14" t="s">
        <v>30</v>
      </c>
      <c r="AX217" s="14" t="s">
        <v>73</v>
      </c>
      <c r="AY217" s="267" t="s">
        <v>129</v>
      </c>
    </row>
    <row r="218" s="15" customFormat="1">
      <c r="A218" s="15"/>
      <c r="B218" s="268"/>
      <c r="C218" s="269"/>
      <c r="D218" s="240" t="s">
        <v>142</v>
      </c>
      <c r="E218" s="270" t="s">
        <v>1</v>
      </c>
      <c r="F218" s="271" t="s">
        <v>147</v>
      </c>
      <c r="G218" s="269"/>
      <c r="H218" s="272">
        <v>425.154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142</v>
      </c>
      <c r="AU218" s="278" t="s">
        <v>82</v>
      </c>
      <c r="AV218" s="15" t="s">
        <v>136</v>
      </c>
      <c r="AW218" s="15" t="s">
        <v>30</v>
      </c>
      <c r="AX218" s="15" t="s">
        <v>80</v>
      </c>
      <c r="AY218" s="278" t="s">
        <v>129</v>
      </c>
    </row>
    <row r="219" s="2" customFormat="1" ht="37.8" customHeight="1">
      <c r="A219" s="39"/>
      <c r="B219" s="40"/>
      <c r="C219" s="227" t="s">
        <v>8</v>
      </c>
      <c r="D219" s="227" t="s">
        <v>131</v>
      </c>
      <c r="E219" s="228" t="s">
        <v>244</v>
      </c>
      <c r="F219" s="229" t="s">
        <v>245</v>
      </c>
      <c r="G219" s="230" t="s">
        <v>189</v>
      </c>
      <c r="H219" s="231">
        <v>182.50899999999999</v>
      </c>
      <c r="I219" s="232"/>
      <c r="J219" s="233">
        <f>ROUND(I219*H219,2)</f>
        <v>0</v>
      </c>
      <c r="K219" s="229" t="s">
        <v>135</v>
      </c>
      <c r="L219" s="45"/>
      <c r="M219" s="234" t="s">
        <v>1</v>
      </c>
      <c r="N219" s="235" t="s">
        <v>38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136</v>
      </c>
      <c r="AT219" s="238" t="s">
        <v>131</v>
      </c>
      <c r="AU219" s="238" t="s">
        <v>82</v>
      </c>
      <c r="AY219" s="18" t="s">
        <v>129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80</v>
      </c>
      <c r="BK219" s="239">
        <f>ROUND(I219*H219,2)</f>
        <v>0</v>
      </c>
      <c r="BL219" s="18" t="s">
        <v>136</v>
      </c>
      <c r="BM219" s="238" t="s">
        <v>246</v>
      </c>
    </row>
    <row r="220" s="2" customFormat="1">
      <c r="A220" s="39"/>
      <c r="B220" s="40"/>
      <c r="C220" s="41"/>
      <c r="D220" s="240" t="s">
        <v>138</v>
      </c>
      <c r="E220" s="41"/>
      <c r="F220" s="241" t="s">
        <v>247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138</v>
      </c>
      <c r="AU220" s="18" t="s">
        <v>82</v>
      </c>
    </row>
    <row r="221" s="2" customFormat="1">
      <c r="A221" s="39"/>
      <c r="B221" s="40"/>
      <c r="C221" s="41"/>
      <c r="D221" s="245" t="s">
        <v>140</v>
      </c>
      <c r="E221" s="41"/>
      <c r="F221" s="246" t="s">
        <v>248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82</v>
      </c>
    </row>
    <row r="222" s="2" customFormat="1" ht="37.8" customHeight="1">
      <c r="A222" s="39"/>
      <c r="B222" s="40"/>
      <c r="C222" s="227" t="s">
        <v>249</v>
      </c>
      <c r="D222" s="227" t="s">
        <v>131</v>
      </c>
      <c r="E222" s="228" t="s">
        <v>250</v>
      </c>
      <c r="F222" s="229" t="s">
        <v>251</v>
      </c>
      <c r="G222" s="230" t="s">
        <v>189</v>
      </c>
      <c r="H222" s="231">
        <v>1825.0899999999999</v>
      </c>
      <c r="I222" s="232"/>
      <c r="J222" s="233">
        <f>ROUND(I222*H222,2)</f>
        <v>0</v>
      </c>
      <c r="K222" s="229" t="s">
        <v>135</v>
      </c>
      <c r="L222" s="45"/>
      <c r="M222" s="234" t="s">
        <v>1</v>
      </c>
      <c r="N222" s="235" t="s">
        <v>38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136</v>
      </c>
      <c r="AT222" s="238" t="s">
        <v>131</v>
      </c>
      <c r="AU222" s="238" t="s">
        <v>82</v>
      </c>
      <c r="AY222" s="18" t="s">
        <v>129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80</v>
      </c>
      <c r="BK222" s="239">
        <f>ROUND(I222*H222,2)</f>
        <v>0</v>
      </c>
      <c r="BL222" s="18" t="s">
        <v>136</v>
      </c>
      <c r="BM222" s="238" t="s">
        <v>252</v>
      </c>
    </row>
    <row r="223" s="2" customFormat="1">
      <c r="A223" s="39"/>
      <c r="B223" s="40"/>
      <c r="C223" s="41"/>
      <c r="D223" s="240" t="s">
        <v>138</v>
      </c>
      <c r="E223" s="41"/>
      <c r="F223" s="241" t="s">
        <v>253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138</v>
      </c>
      <c r="AU223" s="18" t="s">
        <v>82</v>
      </c>
    </row>
    <row r="224" s="2" customFormat="1">
      <c r="A224" s="39"/>
      <c r="B224" s="40"/>
      <c r="C224" s="41"/>
      <c r="D224" s="245" t="s">
        <v>140</v>
      </c>
      <c r="E224" s="41"/>
      <c r="F224" s="246" t="s">
        <v>254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82</v>
      </c>
    </row>
    <row r="225" s="14" customFormat="1">
      <c r="A225" s="14"/>
      <c r="B225" s="257"/>
      <c r="C225" s="258"/>
      <c r="D225" s="240" t="s">
        <v>142</v>
      </c>
      <c r="E225" s="259" t="s">
        <v>1</v>
      </c>
      <c r="F225" s="260" t="s">
        <v>255</v>
      </c>
      <c r="G225" s="258"/>
      <c r="H225" s="261">
        <v>1825.0899999999999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7" t="s">
        <v>142</v>
      </c>
      <c r="AU225" s="267" t="s">
        <v>82</v>
      </c>
      <c r="AV225" s="14" t="s">
        <v>82</v>
      </c>
      <c r="AW225" s="14" t="s">
        <v>30</v>
      </c>
      <c r="AX225" s="14" t="s">
        <v>80</v>
      </c>
      <c r="AY225" s="267" t="s">
        <v>129</v>
      </c>
    </row>
    <row r="226" s="2" customFormat="1" ht="24.15" customHeight="1">
      <c r="A226" s="39"/>
      <c r="B226" s="40"/>
      <c r="C226" s="227" t="s">
        <v>256</v>
      </c>
      <c r="D226" s="227" t="s">
        <v>131</v>
      </c>
      <c r="E226" s="228" t="s">
        <v>257</v>
      </c>
      <c r="F226" s="229" t="s">
        <v>258</v>
      </c>
      <c r="G226" s="230" t="s">
        <v>189</v>
      </c>
      <c r="H226" s="231">
        <v>182.50899999999999</v>
      </c>
      <c r="I226" s="232"/>
      <c r="J226" s="233">
        <f>ROUND(I226*H226,2)</f>
        <v>0</v>
      </c>
      <c r="K226" s="229" t="s">
        <v>135</v>
      </c>
      <c r="L226" s="45"/>
      <c r="M226" s="234" t="s">
        <v>1</v>
      </c>
      <c r="N226" s="235" t="s">
        <v>38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136</v>
      </c>
      <c r="AT226" s="238" t="s">
        <v>131</v>
      </c>
      <c r="AU226" s="238" t="s">
        <v>82</v>
      </c>
      <c r="AY226" s="18" t="s">
        <v>129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80</v>
      </c>
      <c r="BK226" s="239">
        <f>ROUND(I226*H226,2)</f>
        <v>0</v>
      </c>
      <c r="BL226" s="18" t="s">
        <v>136</v>
      </c>
      <c r="BM226" s="238" t="s">
        <v>259</v>
      </c>
    </row>
    <row r="227" s="2" customFormat="1">
      <c r="A227" s="39"/>
      <c r="B227" s="40"/>
      <c r="C227" s="41"/>
      <c r="D227" s="240" t="s">
        <v>138</v>
      </c>
      <c r="E227" s="41"/>
      <c r="F227" s="241" t="s">
        <v>260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82</v>
      </c>
    </row>
    <row r="228" s="2" customFormat="1">
      <c r="A228" s="39"/>
      <c r="B228" s="40"/>
      <c r="C228" s="41"/>
      <c r="D228" s="245" t="s">
        <v>140</v>
      </c>
      <c r="E228" s="41"/>
      <c r="F228" s="246" t="s">
        <v>261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82</v>
      </c>
    </row>
    <row r="229" s="2" customFormat="1">
      <c r="A229" s="39"/>
      <c r="B229" s="40"/>
      <c r="C229" s="41"/>
      <c r="D229" s="240" t="s">
        <v>167</v>
      </c>
      <c r="E229" s="41"/>
      <c r="F229" s="279" t="s">
        <v>262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167</v>
      </c>
      <c r="AU229" s="18" t="s">
        <v>82</v>
      </c>
    </row>
    <row r="230" s="2" customFormat="1" ht="24.15" customHeight="1">
      <c r="A230" s="39"/>
      <c r="B230" s="40"/>
      <c r="C230" s="227" t="s">
        <v>263</v>
      </c>
      <c r="D230" s="227" t="s">
        <v>131</v>
      </c>
      <c r="E230" s="228" t="s">
        <v>264</v>
      </c>
      <c r="F230" s="229" t="s">
        <v>265</v>
      </c>
      <c r="G230" s="230" t="s">
        <v>189</v>
      </c>
      <c r="H230" s="231">
        <v>23</v>
      </c>
      <c r="I230" s="232"/>
      <c r="J230" s="233">
        <f>ROUND(I230*H230,2)</f>
        <v>0</v>
      </c>
      <c r="K230" s="229" t="s">
        <v>135</v>
      </c>
      <c r="L230" s="45"/>
      <c r="M230" s="234" t="s">
        <v>1</v>
      </c>
      <c r="N230" s="235" t="s">
        <v>38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136</v>
      </c>
      <c r="AT230" s="238" t="s">
        <v>131</v>
      </c>
      <c r="AU230" s="238" t="s">
        <v>82</v>
      </c>
      <c r="AY230" s="18" t="s">
        <v>129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80</v>
      </c>
      <c r="BK230" s="239">
        <f>ROUND(I230*H230,2)</f>
        <v>0</v>
      </c>
      <c r="BL230" s="18" t="s">
        <v>136</v>
      </c>
      <c r="BM230" s="238" t="s">
        <v>266</v>
      </c>
    </row>
    <row r="231" s="2" customFormat="1">
      <c r="A231" s="39"/>
      <c r="B231" s="40"/>
      <c r="C231" s="41"/>
      <c r="D231" s="240" t="s">
        <v>138</v>
      </c>
      <c r="E231" s="41"/>
      <c r="F231" s="241" t="s">
        <v>267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138</v>
      </c>
      <c r="AU231" s="18" t="s">
        <v>82</v>
      </c>
    </row>
    <row r="232" s="2" customFormat="1">
      <c r="A232" s="39"/>
      <c r="B232" s="40"/>
      <c r="C232" s="41"/>
      <c r="D232" s="245" t="s">
        <v>140</v>
      </c>
      <c r="E232" s="41"/>
      <c r="F232" s="246" t="s">
        <v>268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140</v>
      </c>
      <c r="AU232" s="18" t="s">
        <v>82</v>
      </c>
    </row>
    <row r="233" s="14" customFormat="1">
      <c r="A233" s="14"/>
      <c r="B233" s="257"/>
      <c r="C233" s="258"/>
      <c r="D233" s="240" t="s">
        <v>142</v>
      </c>
      <c r="E233" s="259" t="s">
        <v>1</v>
      </c>
      <c r="F233" s="260" t="s">
        <v>269</v>
      </c>
      <c r="G233" s="258"/>
      <c r="H233" s="261">
        <v>23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142</v>
      </c>
      <c r="AU233" s="267" t="s">
        <v>82</v>
      </c>
      <c r="AV233" s="14" t="s">
        <v>82</v>
      </c>
      <c r="AW233" s="14" t="s">
        <v>30</v>
      </c>
      <c r="AX233" s="14" t="s">
        <v>80</v>
      </c>
      <c r="AY233" s="267" t="s">
        <v>129</v>
      </c>
    </row>
    <row r="234" s="2" customFormat="1" ht="33" customHeight="1">
      <c r="A234" s="39"/>
      <c r="B234" s="40"/>
      <c r="C234" s="227" t="s">
        <v>270</v>
      </c>
      <c r="D234" s="227" t="s">
        <v>131</v>
      </c>
      <c r="E234" s="228" t="s">
        <v>271</v>
      </c>
      <c r="F234" s="229" t="s">
        <v>272</v>
      </c>
      <c r="G234" s="230" t="s">
        <v>233</v>
      </c>
      <c r="H234" s="231">
        <v>328.51600000000002</v>
      </c>
      <c r="I234" s="232"/>
      <c r="J234" s="233">
        <f>ROUND(I234*H234,2)</f>
        <v>0</v>
      </c>
      <c r="K234" s="229" t="s">
        <v>135</v>
      </c>
      <c r="L234" s="45"/>
      <c r="M234" s="234" t="s">
        <v>1</v>
      </c>
      <c r="N234" s="235" t="s">
        <v>38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136</v>
      </c>
      <c r="AT234" s="238" t="s">
        <v>131</v>
      </c>
      <c r="AU234" s="238" t="s">
        <v>82</v>
      </c>
      <c r="AY234" s="18" t="s">
        <v>129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80</v>
      </c>
      <c r="BK234" s="239">
        <f>ROUND(I234*H234,2)</f>
        <v>0</v>
      </c>
      <c r="BL234" s="18" t="s">
        <v>136</v>
      </c>
      <c r="BM234" s="238" t="s">
        <v>273</v>
      </c>
    </row>
    <row r="235" s="2" customFormat="1">
      <c r="A235" s="39"/>
      <c r="B235" s="40"/>
      <c r="C235" s="41"/>
      <c r="D235" s="240" t="s">
        <v>138</v>
      </c>
      <c r="E235" s="41"/>
      <c r="F235" s="241" t="s">
        <v>274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138</v>
      </c>
      <c r="AU235" s="18" t="s">
        <v>82</v>
      </c>
    </row>
    <row r="236" s="2" customFormat="1">
      <c r="A236" s="39"/>
      <c r="B236" s="40"/>
      <c r="C236" s="41"/>
      <c r="D236" s="245" t="s">
        <v>140</v>
      </c>
      <c r="E236" s="41"/>
      <c r="F236" s="246" t="s">
        <v>275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140</v>
      </c>
      <c r="AU236" s="18" t="s">
        <v>82</v>
      </c>
    </row>
    <row r="237" s="2" customFormat="1">
      <c r="A237" s="39"/>
      <c r="B237" s="40"/>
      <c r="C237" s="41"/>
      <c r="D237" s="240" t="s">
        <v>167</v>
      </c>
      <c r="E237" s="41"/>
      <c r="F237" s="279" t="s">
        <v>276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167</v>
      </c>
      <c r="AU237" s="18" t="s">
        <v>82</v>
      </c>
    </row>
    <row r="238" s="14" customFormat="1">
      <c r="A238" s="14"/>
      <c r="B238" s="257"/>
      <c r="C238" s="258"/>
      <c r="D238" s="240" t="s">
        <v>142</v>
      </c>
      <c r="E238" s="259" t="s">
        <v>1</v>
      </c>
      <c r="F238" s="260" t="s">
        <v>239</v>
      </c>
      <c r="G238" s="258"/>
      <c r="H238" s="261">
        <v>328.51600000000002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142</v>
      </c>
      <c r="AU238" s="267" t="s">
        <v>82</v>
      </c>
      <c r="AV238" s="14" t="s">
        <v>82</v>
      </c>
      <c r="AW238" s="14" t="s">
        <v>30</v>
      </c>
      <c r="AX238" s="14" t="s">
        <v>80</v>
      </c>
      <c r="AY238" s="267" t="s">
        <v>129</v>
      </c>
    </row>
    <row r="239" s="2" customFormat="1" ht="24.15" customHeight="1">
      <c r="A239" s="39"/>
      <c r="B239" s="40"/>
      <c r="C239" s="227" t="s">
        <v>277</v>
      </c>
      <c r="D239" s="227" t="s">
        <v>131</v>
      </c>
      <c r="E239" s="228" t="s">
        <v>278</v>
      </c>
      <c r="F239" s="229" t="s">
        <v>279</v>
      </c>
      <c r="G239" s="230" t="s">
        <v>189</v>
      </c>
      <c r="H239" s="231">
        <v>220.80000000000001</v>
      </c>
      <c r="I239" s="232"/>
      <c r="J239" s="233">
        <f>ROUND(I239*H239,2)</f>
        <v>0</v>
      </c>
      <c r="K239" s="229" t="s">
        <v>135</v>
      </c>
      <c r="L239" s="45"/>
      <c r="M239" s="234" t="s">
        <v>1</v>
      </c>
      <c r="N239" s="235" t="s">
        <v>38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136</v>
      </c>
      <c r="AT239" s="238" t="s">
        <v>131</v>
      </c>
      <c r="AU239" s="238" t="s">
        <v>82</v>
      </c>
      <c r="AY239" s="18" t="s">
        <v>129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80</v>
      </c>
      <c r="BK239" s="239">
        <f>ROUND(I239*H239,2)</f>
        <v>0</v>
      </c>
      <c r="BL239" s="18" t="s">
        <v>136</v>
      </c>
      <c r="BM239" s="238" t="s">
        <v>280</v>
      </c>
    </row>
    <row r="240" s="2" customFormat="1">
      <c r="A240" s="39"/>
      <c r="B240" s="40"/>
      <c r="C240" s="41"/>
      <c r="D240" s="240" t="s">
        <v>138</v>
      </c>
      <c r="E240" s="41"/>
      <c r="F240" s="241" t="s">
        <v>281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138</v>
      </c>
      <c r="AU240" s="18" t="s">
        <v>82</v>
      </c>
    </row>
    <row r="241" s="2" customFormat="1">
      <c r="A241" s="39"/>
      <c r="B241" s="40"/>
      <c r="C241" s="41"/>
      <c r="D241" s="245" t="s">
        <v>140</v>
      </c>
      <c r="E241" s="41"/>
      <c r="F241" s="246" t="s">
        <v>282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140</v>
      </c>
      <c r="AU241" s="18" t="s">
        <v>82</v>
      </c>
    </row>
    <row r="242" s="13" customFormat="1">
      <c r="A242" s="13"/>
      <c r="B242" s="247"/>
      <c r="C242" s="248"/>
      <c r="D242" s="240" t="s">
        <v>142</v>
      </c>
      <c r="E242" s="249" t="s">
        <v>1</v>
      </c>
      <c r="F242" s="250" t="s">
        <v>283</v>
      </c>
      <c r="G242" s="248"/>
      <c r="H242" s="249" t="s">
        <v>1</v>
      </c>
      <c r="I242" s="251"/>
      <c r="J242" s="248"/>
      <c r="K242" s="248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142</v>
      </c>
      <c r="AU242" s="256" t="s">
        <v>82</v>
      </c>
      <c r="AV242" s="13" t="s">
        <v>80</v>
      </c>
      <c r="AW242" s="13" t="s">
        <v>30</v>
      </c>
      <c r="AX242" s="13" t="s">
        <v>73</v>
      </c>
      <c r="AY242" s="256" t="s">
        <v>129</v>
      </c>
    </row>
    <row r="243" s="14" customFormat="1">
      <c r="A243" s="14"/>
      <c r="B243" s="257"/>
      <c r="C243" s="258"/>
      <c r="D243" s="240" t="s">
        <v>142</v>
      </c>
      <c r="E243" s="259" t="s">
        <v>1</v>
      </c>
      <c r="F243" s="260" t="s">
        <v>284</v>
      </c>
      <c r="G243" s="258"/>
      <c r="H243" s="261">
        <v>43.200000000000003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142</v>
      </c>
      <c r="AU243" s="267" t="s">
        <v>82</v>
      </c>
      <c r="AV243" s="14" t="s">
        <v>82</v>
      </c>
      <c r="AW243" s="14" t="s">
        <v>30</v>
      </c>
      <c r="AX243" s="14" t="s">
        <v>73</v>
      </c>
      <c r="AY243" s="267" t="s">
        <v>129</v>
      </c>
    </row>
    <row r="244" s="13" customFormat="1">
      <c r="A244" s="13"/>
      <c r="B244" s="247"/>
      <c r="C244" s="248"/>
      <c r="D244" s="240" t="s">
        <v>142</v>
      </c>
      <c r="E244" s="249" t="s">
        <v>1</v>
      </c>
      <c r="F244" s="250" t="s">
        <v>285</v>
      </c>
      <c r="G244" s="248"/>
      <c r="H244" s="249" t="s">
        <v>1</v>
      </c>
      <c r="I244" s="251"/>
      <c r="J244" s="248"/>
      <c r="K244" s="248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142</v>
      </c>
      <c r="AU244" s="256" t="s">
        <v>82</v>
      </c>
      <c r="AV244" s="13" t="s">
        <v>80</v>
      </c>
      <c r="AW244" s="13" t="s">
        <v>30</v>
      </c>
      <c r="AX244" s="13" t="s">
        <v>73</v>
      </c>
      <c r="AY244" s="256" t="s">
        <v>129</v>
      </c>
    </row>
    <row r="245" s="14" customFormat="1">
      <c r="A245" s="14"/>
      <c r="B245" s="257"/>
      <c r="C245" s="258"/>
      <c r="D245" s="240" t="s">
        <v>142</v>
      </c>
      <c r="E245" s="259" t="s">
        <v>1</v>
      </c>
      <c r="F245" s="260" t="s">
        <v>286</v>
      </c>
      <c r="G245" s="258"/>
      <c r="H245" s="261">
        <v>259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142</v>
      </c>
      <c r="AU245" s="267" t="s">
        <v>82</v>
      </c>
      <c r="AV245" s="14" t="s">
        <v>82</v>
      </c>
      <c r="AW245" s="14" t="s">
        <v>30</v>
      </c>
      <c r="AX245" s="14" t="s">
        <v>73</v>
      </c>
      <c r="AY245" s="267" t="s">
        <v>129</v>
      </c>
    </row>
    <row r="246" s="13" customFormat="1">
      <c r="A246" s="13"/>
      <c r="B246" s="247"/>
      <c r="C246" s="248"/>
      <c r="D246" s="240" t="s">
        <v>142</v>
      </c>
      <c r="E246" s="249" t="s">
        <v>1</v>
      </c>
      <c r="F246" s="250" t="s">
        <v>287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142</v>
      </c>
      <c r="AU246" s="256" t="s">
        <v>82</v>
      </c>
      <c r="AV246" s="13" t="s">
        <v>80</v>
      </c>
      <c r="AW246" s="13" t="s">
        <v>30</v>
      </c>
      <c r="AX246" s="13" t="s">
        <v>73</v>
      </c>
      <c r="AY246" s="256" t="s">
        <v>129</v>
      </c>
    </row>
    <row r="247" s="14" customFormat="1">
      <c r="A247" s="14"/>
      <c r="B247" s="257"/>
      <c r="C247" s="258"/>
      <c r="D247" s="240" t="s">
        <v>142</v>
      </c>
      <c r="E247" s="259" t="s">
        <v>1</v>
      </c>
      <c r="F247" s="260" t="s">
        <v>288</v>
      </c>
      <c r="G247" s="258"/>
      <c r="H247" s="261">
        <v>-81.400000000000006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142</v>
      </c>
      <c r="AU247" s="267" t="s">
        <v>82</v>
      </c>
      <c r="AV247" s="14" t="s">
        <v>82</v>
      </c>
      <c r="AW247" s="14" t="s">
        <v>30</v>
      </c>
      <c r="AX247" s="14" t="s">
        <v>73</v>
      </c>
      <c r="AY247" s="267" t="s">
        <v>129</v>
      </c>
    </row>
    <row r="248" s="15" customFormat="1">
      <c r="A248" s="15"/>
      <c r="B248" s="268"/>
      <c r="C248" s="269"/>
      <c r="D248" s="240" t="s">
        <v>142</v>
      </c>
      <c r="E248" s="270" t="s">
        <v>1</v>
      </c>
      <c r="F248" s="271" t="s">
        <v>147</v>
      </c>
      <c r="G248" s="269"/>
      <c r="H248" s="272">
        <v>220.80000000000001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8" t="s">
        <v>142</v>
      </c>
      <c r="AU248" s="278" t="s">
        <v>82</v>
      </c>
      <c r="AV248" s="15" t="s">
        <v>136</v>
      </c>
      <c r="AW248" s="15" t="s">
        <v>30</v>
      </c>
      <c r="AX248" s="15" t="s">
        <v>80</v>
      </c>
      <c r="AY248" s="278" t="s">
        <v>129</v>
      </c>
    </row>
    <row r="249" s="2" customFormat="1" ht="16.5" customHeight="1">
      <c r="A249" s="39"/>
      <c r="B249" s="40"/>
      <c r="C249" s="280" t="s">
        <v>289</v>
      </c>
      <c r="D249" s="280" t="s">
        <v>290</v>
      </c>
      <c r="E249" s="281" t="s">
        <v>291</v>
      </c>
      <c r="F249" s="282" t="s">
        <v>292</v>
      </c>
      <c r="G249" s="283" t="s">
        <v>233</v>
      </c>
      <c r="H249" s="284">
        <v>82.079999999999998</v>
      </c>
      <c r="I249" s="285"/>
      <c r="J249" s="286">
        <f>ROUND(I249*H249,2)</f>
        <v>0</v>
      </c>
      <c r="K249" s="282" t="s">
        <v>135</v>
      </c>
      <c r="L249" s="287"/>
      <c r="M249" s="288" t="s">
        <v>1</v>
      </c>
      <c r="N249" s="289" t="s">
        <v>38</v>
      </c>
      <c r="O249" s="92"/>
      <c r="P249" s="236">
        <f>O249*H249</f>
        <v>0</v>
      </c>
      <c r="Q249" s="236">
        <v>1</v>
      </c>
      <c r="R249" s="236">
        <f>Q249*H249</f>
        <v>82.079999999999998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209</v>
      </c>
      <c r="AT249" s="238" t="s">
        <v>290</v>
      </c>
      <c r="AU249" s="238" t="s">
        <v>82</v>
      </c>
      <c r="AY249" s="18" t="s">
        <v>129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80</v>
      </c>
      <c r="BK249" s="239">
        <f>ROUND(I249*H249,2)</f>
        <v>0</v>
      </c>
      <c r="BL249" s="18" t="s">
        <v>136</v>
      </c>
      <c r="BM249" s="238" t="s">
        <v>293</v>
      </c>
    </row>
    <row r="250" s="2" customFormat="1">
      <c r="A250" s="39"/>
      <c r="B250" s="40"/>
      <c r="C250" s="41"/>
      <c r="D250" s="240" t="s">
        <v>138</v>
      </c>
      <c r="E250" s="41"/>
      <c r="F250" s="241" t="s">
        <v>292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138</v>
      </c>
      <c r="AU250" s="18" t="s">
        <v>82</v>
      </c>
    </row>
    <row r="251" s="14" customFormat="1">
      <c r="A251" s="14"/>
      <c r="B251" s="257"/>
      <c r="C251" s="258"/>
      <c r="D251" s="240" t="s">
        <v>142</v>
      </c>
      <c r="E251" s="259" t="s">
        <v>1</v>
      </c>
      <c r="F251" s="260" t="s">
        <v>294</v>
      </c>
      <c r="G251" s="258"/>
      <c r="H251" s="261">
        <v>82.079999999999998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7" t="s">
        <v>142</v>
      </c>
      <c r="AU251" s="267" t="s">
        <v>82</v>
      </c>
      <c r="AV251" s="14" t="s">
        <v>82</v>
      </c>
      <c r="AW251" s="14" t="s">
        <v>30</v>
      </c>
      <c r="AX251" s="14" t="s">
        <v>80</v>
      </c>
      <c r="AY251" s="267" t="s">
        <v>129</v>
      </c>
    </row>
    <row r="252" s="2" customFormat="1" ht="16.5" customHeight="1">
      <c r="A252" s="39"/>
      <c r="B252" s="40"/>
      <c r="C252" s="280" t="s">
        <v>295</v>
      </c>
      <c r="D252" s="280" t="s">
        <v>290</v>
      </c>
      <c r="E252" s="281" t="s">
        <v>296</v>
      </c>
      <c r="F252" s="282" t="s">
        <v>297</v>
      </c>
      <c r="G252" s="283" t="s">
        <v>233</v>
      </c>
      <c r="H252" s="284">
        <v>337.44</v>
      </c>
      <c r="I252" s="285"/>
      <c r="J252" s="286">
        <f>ROUND(I252*H252,2)</f>
        <v>0</v>
      </c>
      <c r="K252" s="282" t="s">
        <v>135</v>
      </c>
      <c r="L252" s="287"/>
      <c r="M252" s="288" t="s">
        <v>1</v>
      </c>
      <c r="N252" s="289" t="s">
        <v>38</v>
      </c>
      <c r="O252" s="92"/>
      <c r="P252" s="236">
        <f>O252*H252</f>
        <v>0</v>
      </c>
      <c r="Q252" s="236">
        <v>1</v>
      </c>
      <c r="R252" s="236">
        <f>Q252*H252</f>
        <v>337.44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209</v>
      </c>
      <c r="AT252" s="238" t="s">
        <v>290</v>
      </c>
      <c r="AU252" s="238" t="s">
        <v>82</v>
      </c>
      <c r="AY252" s="18" t="s">
        <v>129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80</v>
      </c>
      <c r="BK252" s="239">
        <f>ROUND(I252*H252,2)</f>
        <v>0</v>
      </c>
      <c r="BL252" s="18" t="s">
        <v>136</v>
      </c>
      <c r="BM252" s="238" t="s">
        <v>298</v>
      </c>
    </row>
    <row r="253" s="2" customFormat="1">
      <c r="A253" s="39"/>
      <c r="B253" s="40"/>
      <c r="C253" s="41"/>
      <c r="D253" s="240" t="s">
        <v>138</v>
      </c>
      <c r="E253" s="41"/>
      <c r="F253" s="241" t="s">
        <v>297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138</v>
      </c>
      <c r="AU253" s="18" t="s">
        <v>82</v>
      </c>
    </row>
    <row r="254" s="13" customFormat="1">
      <c r="A254" s="13"/>
      <c r="B254" s="247"/>
      <c r="C254" s="248"/>
      <c r="D254" s="240" t="s">
        <v>142</v>
      </c>
      <c r="E254" s="249" t="s">
        <v>1</v>
      </c>
      <c r="F254" s="250" t="s">
        <v>285</v>
      </c>
      <c r="G254" s="248"/>
      <c r="H254" s="249" t="s">
        <v>1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142</v>
      </c>
      <c r="AU254" s="256" t="s">
        <v>82</v>
      </c>
      <c r="AV254" s="13" t="s">
        <v>80</v>
      </c>
      <c r="AW254" s="13" t="s">
        <v>30</v>
      </c>
      <c r="AX254" s="13" t="s">
        <v>73</v>
      </c>
      <c r="AY254" s="256" t="s">
        <v>129</v>
      </c>
    </row>
    <row r="255" s="14" customFormat="1">
      <c r="A255" s="14"/>
      <c r="B255" s="257"/>
      <c r="C255" s="258"/>
      <c r="D255" s="240" t="s">
        <v>142</v>
      </c>
      <c r="E255" s="259" t="s">
        <v>1</v>
      </c>
      <c r="F255" s="260" t="s">
        <v>286</v>
      </c>
      <c r="G255" s="258"/>
      <c r="H255" s="261">
        <v>259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7" t="s">
        <v>142</v>
      </c>
      <c r="AU255" s="267" t="s">
        <v>82</v>
      </c>
      <c r="AV255" s="14" t="s">
        <v>82</v>
      </c>
      <c r="AW255" s="14" t="s">
        <v>30</v>
      </c>
      <c r="AX255" s="14" t="s">
        <v>73</v>
      </c>
      <c r="AY255" s="267" t="s">
        <v>129</v>
      </c>
    </row>
    <row r="256" s="13" customFormat="1">
      <c r="A256" s="13"/>
      <c r="B256" s="247"/>
      <c r="C256" s="248"/>
      <c r="D256" s="240" t="s">
        <v>142</v>
      </c>
      <c r="E256" s="249" t="s">
        <v>1</v>
      </c>
      <c r="F256" s="250" t="s">
        <v>287</v>
      </c>
      <c r="G256" s="248"/>
      <c r="H256" s="249" t="s">
        <v>1</v>
      </c>
      <c r="I256" s="251"/>
      <c r="J256" s="248"/>
      <c r="K256" s="248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142</v>
      </c>
      <c r="AU256" s="256" t="s">
        <v>82</v>
      </c>
      <c r="AV256" s="13" t="s">
        <v>80</v>
      </c>
      <c r="AW256" s="13" t="s">
        <v>30</v>
      </c>
      <c r="AX256" s="13" t="s">
        <v>73</v>
      </c>
      <c r="AY256" s="256" t="s">
        <v>129</v>
      </c>
    </row>
    <row r="257" s="14" customFormat="1">
      <c r="A257" s="14"/>
      <c r="B257" s="257"/>
      <c r="C257" s="258"/>
      <c r="D257" s="240" t="s">
        <v>142</v>
      </c>
      <c r="E257" s="259" t="s">
        <v>1</v>
      </c>
      <c r="F257" s="260" t="s">
        <v>288</v>
      </c>
      <c r="G257" s="258"/>
      <c r="H257" s="261">
        <v>-81.400000000000006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7" t="s">
        <v>142</v>
      </c>
      <c r="AU257" s="267" t="s">
        <v>82</v>
      </c>
      <c r="AV257" s="14" t="s">
        <v>82</v>
      </c>
      <c r="AW257" s="14" t="s">
        <v>30</v>
      </c>
      <c r="AX257" s="14" t="s">
        <v>73</v>
      </c>
      <c r="AY257" s="267" t="s">
        <v>129</v>
      </c>
    </row>
    <row r="258" s="16" customFormat="1">
      <c r="A258" s="16"/>
      <c r="B258" s="290"/>
      <c r="C258" s="291"/>
      <c r="D258" s="240" t="s">
        <v>142</v>
      </c>
      <c r="E258" s="292" t="s">
        <v>1</v>
      </c>
      <c r="F258" s="293" t="s">
        <v>299</v>
      </c>
      <c r="G258" s="291"/>
      <c r="H258" s="294">
        <v>177.59999999999999</v>
      </c>
      <c r="I258" s="295"/>
      <c r="J258" s="291"/>
      <c r="K258" s="291"/>
      <c r="L258" s="296"/>
      <c r="M258" s="297"/>
      <c r="N258" s="298"/>
      <c r="O258" s="298"/>
      <c r="P258" s="298"/>
      <c r="Q258" s="298"/>
      <c r="R258" s="298"/>
      <c r="S258" s="298"/>
      <c r="T258" s="299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300" t="s">
        <v>142</v>
      </c>
      <c r="AU258" s="300" t="s">
        <v>82</v>
      </c>
      <c r="AV258" s="16" t="s">
        <v>153</v>
      </c>
      <c r="AW258" s="16" t="s">
        <v>30</v>
      </c>
      <c r="AX258" s="16" t="s">
        <v>73</v>
      </c>
      <c r="AY258" s="300" t="s">
        <v>129</v>
      </c>
    </row>
    <row r="259" s="14" customFormat="1">
      <c r="A259" s="14"/>
      <c r="B259" s="257"/>
      <c r="C259" s="258"/>
      <c r="D259" s="240" t="s">
        <v>142</v>
      </c>
      <c r="E259" s="259" t="s">
        <v>1</v>
      </c>
      <c r="F259" s="260" t="s">
        <v>300</v>
      </c>
      <c r="G259" s="258"/>
      <c r="H259" s="261">
        <v>337.44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7" t="s">
        <v>142</v>
      </c>
      <c r="AU259" s="267" t="s">
        <v>82</v>
      </c>
      <c r="AV259" s="14" t="s">
        <v>82</v>
      </c>
      <c r="AW259" s="14" t="s">
        <v>30</v>
      </c>
      <c r="AX259" s="14" t="s">
        <v>80</v>
      </c>
      <c r="AY259" s="267" t="s">
        <v>129</v>
      </c>
    </row>
    <row r="260" s="2" customFormat="1" ht="24.15" customHeight="1">
      <c r="A260" s="39"/>
      <c r="B260" s="40"/>
      <c r="C260" s="227" t="s">
        <v>301</v>
      </c>
      <c r="D260" s="227" t="s">
        <v>131</v>
      </c>
      <c r="E260" s="228" t="s">
        <v>302</v>
      </c>
      <c r="F260" s="229" t="s">
        <v>303</v>
      </c>
      <c r="G260" s="230" t="s">
        <v>134</v>
      </c>
      <c r="H260" s="231">
        <v>61</v>
      </c>
      <c r="I260" s="232"/>
      <c r="J260" s="233">
        <f>ROUND(I260*H260,2)</f>
        <v>0</v>
      </c>
      <c r="K260" s="229" t="s">
        <v>135</v>
      </c>
      <c r="L260" s="45"/>
      <c r="M260" s="234" t="s">
        <v>1</v>
      </c>
      <c r="N260" s="235" t="s">
        <v>38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136</v>
      </c>
      <c r="AT260" s="238" t="s">
        <v>131</v>
      </c>
      <c r="AU260" s="238" t="s">
        <v>82</v>
      </c>
      <c r="AY260" s="18" t="s">
        <v>129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80</v>
      </c>
      <c r="BK260" s="239">
        <f>ROUND(I260*H260,2)</f>
        <v>0</v>
      </c>
      <c r="BL260" s="18" t="s">
        <v>136</v>
      </c>
      <c r="BM260" s="238" t="s">
        <v>304</v>
      </c>
    </row>
    <row r="261" s="2" customFormat="1">
      <c r="A261" s="39"/>
      <c r="B261" s="40"/>
      <c r="C261" s="41"/>
      <c r="D261" s="240" t="s">
        <v>138</v>
      </c>
      <c r="E261" s="41"/>
      <c r="F261" s="241" t="s">
        <v>305</v>
      </c>
      <c r="G261" s="41"/>
      <c r="H261" s="41"/>
      <c r="I261" s="242"/>
      <c r="J261" s="41"/>
      <c r="K261" s="41"/>
      <c r="L261" s="45"/>
      <c r="M261" s="243"/>
      <c r="N261" s="244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138</v>
      </c>
      <c r="AU261" s="18" t="s">
        <v>82</v>
      </c>
    </row>
    <row r="262" s="2" customFormat="1">
      <c r="A262" s="39"/>
      <c r="B262" s="40"/>
      <c r="C262" s="41"/>
      <c r="D262" s="245" t="s">
        <v>140</v>
      </c>
      <c r="E262" s="41"/>
      <c r="F262" s="246" t="s">
        <v>306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140</v>
      </c>
      <c r="AU262" s="18" t="s">
        <v>82</v>
      </c>
    </row>
    <row r="263" s="13" customFormat="1">
      <c r="A263" s="13"/>
      <c r="B263" s="247"/>
      <c r="C263" s="248"/>
      <c r="D263" s="240" t="s">
        <v>142</v>
      </c>
      <c r="E263" s="249" t="s">
        <v>1</v>
      </c>
      <c r="F263" s="250" t="s">
        <v>143</v>
      </c>
      <c r="G263" s="248"/>
      <c r="H263" s="249" t="s">
        <v>1</v>
      </c>
      <c r="I263" s="251"/>
      <c r="J263" s="248"/>
      <c r="K263" s="248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142</v>
      </c>
      <c r="AU263" s="256" t="s">
        <v>82</v>
      </c>
      <c r="AV263" s="13" t="s">
        <v>80</v>
      </c>
      <c r="AW263" s="13" t="s">
        <v>30</v>
      </c>
      <c r="AX263" s="13" t="s">
        <v>73</v>
      </c>
      <c r="AY263" s="256" t="s">
        <v>129</v>
      </c>
    </row>
    <row r="264" s="14" customFormat="1">
      <c r="A264" s="14"/>
      <c r="B264" s="257"/>
      <c r="C264" s="258"/>
      <c r="D264" s="240" t="s">
        <v>142</v>
      </c>
      <c r="E264" s="259" t="s">
        <v>1</v>
      </c>
      <c r="F264" s="260" t="s">
        <v>178</v>
      </c>
      <c r="G264" s="258"/>
      <c r="H264" s="261">
        <v>30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142</v>
      </c>
      <c r="AU264" s="267" t="s">
        <v>82</v>
      </c>
      <c r="AV264" s="14" t="s">
        <v>82</v>
      </c>
      <c r="AW264" s="14" t="s">
        <v>30</v>
      </c>
      <c r="AX264" s="14" t="s">
        <v>73</v>
      </c>
      <c r="AY264" s="267" t="s">
        <v>129</v>
      </c>
    </row>
    <row r="265" s="13" customFormat="1">
      <c r="A265" s="13"/>
      <c r="B265" s="247"/>
      <c r="C265" s="248"/>
      <c r="D265" s="240" t="s">
        <v>142</v>
      </c>
      <c r="E265" s="249" t="s">
        <v>1</v>
      </c>
      <c r="F265" s="250" t="s">
        <v>145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142</v>
      </c>
      <c r="AU265" s="256" t="s">
        <v>82</v>
      </c>
      <c r="AV265" s="13" t="s">
        <v>80</v>
      </c>
      <c r="AW265" s="13" t="s">
        <v>30</v>
      </c>
      <c r="AX265" s="13" t="s">
        <v>73</v>
      </c>
      <c r="AY265" s="256" t="s">
        <v>129</v>
      </c>
    </row>
    <row r="266" s="14" customFormat="1">
      <c r="A266" s="14"/>
      <c r="B266" s="257"/>
      <c r="C266" s="258"/>
      <c r="D266" s="240" t="s">
        <v>142</v>
      </c>
      <c r="E266" s="259" t="s">
        <v>1</v>
      </c>
      <c r="F266" s="260" t="s">
        <v>185</v>
      </c>
      <c r="G266" s="258"/>
      <c r="H266" s="261">
        <v>31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142</v>
      </c>
      <c r="AU266" s="267" t="s">
        <v>82</v>
      </c>
      <c r="AV266" s="14" t="s">
        <v>82</v>
      </c>
      <c r="AW266" s="14" t="s">
        <v>30</v>
      </c>
      <c r="AX266" s="14" t="s">
        <v>73</v>
      </c>
      <c r="AY266" s="267" t="s">
        <v>129</v>
      </c>
    </row>
    <row r="267" s="15" customFormat="1">
      <c r="A267" s="15"/>
      <c r="B267" s="268"/>
      <c r="C267" s="269"/>
      <c r="D267" s="240" t="s">
        <v>142</v>
      </c>
      <c r="E267" s="270" t="s">
        <v>1</v>
      </c>
      <c r="F267" s="271" t="s">
        <v>147</v>
      </c>
      <c r="G267" s="269"/>
      <c r="H267" s="272">
        <v>61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8" t="s">
        <v>142</v>
      </c>
      <c r="AU267" s="278" t="s">
        <v>82</v>
      </c>
      <c r="AV267" s="15" t="s">
        <v>136</v>
      </c>
      <c r="AW267" s="15" t="s">
        <v>30</v>
      </c>
      <c r="AX267" s="15" t="s">
        <v>80</v>
      </c>
      <c r="AY267" s="278" t="s">
        <v>129</v>
      </c>
    </row>
    <row r="268" s="2" customFormat="1" ht="16.5" customHeight="1">
      <c r="A268" s="39"/>
      <c r="B268" s="40"/>
      <c r="C268" s="280" t="s">
        <v>7</v>
      </c>
      <c r="D268" s="280" t="s">
        <v>290</v>
      </c>
      <c r="E268" s="281" t="s">
        <v>307</v>
      </c>
      <c r="F268" s="282" t="s">
        <v>308</v>
      </c>
      <c r="G268" s="283" t="s">
        <v>309</v>
      </c>
      <c r="H268" s="284">
        <v>0.91500000000000004</v>
      </c>
      <c r="I268" s="285"/>
      <c r="J268" s="286">
        <f>ROUND(I268*H268,2)</f>
        <v>0</v>
      </c>
      <c r="K268" s="282" t="s">
        <v>135</v>
      </c>
      <c r="L268" s="287"/>
      <c r="M268" s="288" t="s">
        <v>1</v>
      </c>
      <c r="N268" s="289" t="s">
        <v>38</v>
      </c>
      <c r="O268" s="92"/>
      <c r="P268" s="236">
        <f>O268*H268</f>
        <v>0</v>
      </c>
      <c r="Q268" s="236">
        <v>0.001</v>
      </c>
      <c r="R268" s="236">
        <f>Q268*H268</f>
        <v>0.00091500000000000001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209</v>
      </c>
      <c r="AT268" s="238" t="s">
        <v>290</v>
      </c>
      <c r="AU268" s="238" t="s">
        <v>82</v>
      </c>
      <c r="AY268" s="18" t="s">
        <v>129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80</v>
      </c>
      <c r="BK268" s="239">
        <f>ROUND(I268*H268,2)</f>
        <v>0</v>
      </c>
      <c r="BL268" s="18" t="s">
        <v>136</v>
      </c>
      <c r="BM268" s="238" t="s">
        <v>310</v>
      </c>
    </row>
    <row r="269" s="2" customFormat="1">
      <c r="A269" s="39"/>
      <c r="B269" s="40"/>
      <c r="C269" s="41"/>
      <c r="D269" s="240" t="s">
        <v>138</v>
      </c>
      <c r="E269" s="41"/>
      <c r="F269" s="241" t="s">
        <v>308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138</v>
      </c>
      <c r="AU269" s="18" t="s">
        <v>82</v>
      </c>
    </row>
    <row r="270" s="14" customFormat="1">
      <c r="A270" s="14"/>
      <c r="B270" s="257"/>
      <c r="C270" s="258"/>
      <c r="D270" s="240" t="s">
        <v>142</v>
      </c>
      <c r="E270" s="259" t="s">
        <v>1</v>
      </c>
      <c r="F270" s="260" t="s">
        <v>311</v>
      </c>
      <c r="G270" s="258"/>
      <c r="H270" s="261">
        <v>0.91500000000000004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7" t="s">
        <v>142</v>
      </c>
      <c r="AU270" s="267" t="s">
        <v>82</v>
      </c>
      <c r="AV270" s="14" t="s">
        <v>82</v>
      </c>
      <c r="AW270" s="14" t="s">
        <v>30</v>
      </c>
      <c r="AX270" s="14" t="s">
        <v>73</v>
      </c>
      <c r="AY270" s="267" t="s">
        <v>129</v>
      </c>
    </row>
    <row r="271" s="15" customFormat="1">
      <c r="A271" s="15"/>
      <c r="B271" s="268"/>
      <c r="C271" s="269"/>
      <c r="D271" s="240" t="s">
        <v>142</v>
      </c>
      <c r="E271" s="270" t="s">
        <v>1</v>
      </c>
      <c r="F271" s="271" t="s">
        <v>147</v>
      </c>
      <c r="G271" s="269"/>
      <c r="H271" s="272">
        <v>0.91500000000000004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8" t="s">
        <v>142</v>
      </c>
      <c r="AU271" s="278" t="s">
        <v>82</v>
      </c>
      <c r="AV271" s="15" t="s">
        <v>136</v>
      </c>
      <c r="AW271" s="15" t="s">
        <v>30</v>
      </c>
      <c r="AX271" s="15" t="s">
        <v>80</v>
      </c>
      <c r="AY271" s="278" t="s">
        <v>129</v>
      </c>
    </row>
    <row r="272" s="2" customFormat="1" ht="24.15" customHeight="1">
      <c r="A272" s="39"/>
      <c r="B272" s="40"/>
      <c r="C272" s="227" t="s">
        <v>312</v>
      </c>
      <c r="D272" s="227" t="s">
        <v>131</v>
      </c>
      <c r="E272" s="228" t="s">
        <v>313</v>
      </c>
      <c r="F272" s="229" t="s">
        <v>314</v>
      </c>
      <c r="G272" s="230" t="s">
        <v>134</v>
      </c>
      <c r="H272" s="231">
        <v>61</v>
      </c>
      <c r="I272" s="232"/>
      <c r="J272" s="233">
        <f>ROUND(I272*H272,2)</f>
        <v>0</v>
      </c>
      <c r="K272" s="229" t="s">
        <v>135</v>
      </c>
      <c r="L272" s="45"/>
      <c r="M272" s="234" t="s">
        <v>1</v>
      </c>
      <c r="N272" s="235" t="s">
        <v>38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136</v>
      </c>
      <c r="AT272" s="238" t="s">
        <v>131</v>
      </c>
      <c r="AU272" s="238" t="s">
        <v>82</v>
      </c>
      <c r="AY272" s="18" t="s">
        <v>129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80</v>
      </c>
      <c r="BK272" s="239">
        <f>ROUND(I272*H272,2)</f>
        <v>0</v>
      </c>
      <c r="BL272" s="18" t="s">
        <v>136</v>
      </c>
      <c r="BM272" s="238" t="s">
        <v>315</v>
      </c>
    </row>
    <row r="273" s="2" customFormat="1">
      <c r="A273" s="39"/>
      <c r="B273" s="40"/>
      <c r="C273" s="41"/>
      <c r="D273" s="240" t="s">
        <v>138</v>
      </c>
      <c r="E273" s="41"/>
      <c r="F273" s="241" t="s">
        <v>316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138</v>
      </c>
      <c r="AU273" s="18" t="s">
        <v>82</v>
      </c>
    </row>
    <row r="274" s="2" customFormat="1">
      <c r="A274" s="39"/>
      <c r="B274" s="40"/>
      <c r="C274" s="41"/>
      <c r="D274" s="245" t="s">
        <v>140</v>
      </c>
      <c r="E274" s="41"/>
      <c r="F274" s="246" t="s">
        <v>317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140</v>
      </c>
      <c r="AU274" s="18" t="s">
        <v>82</v>
      </c>
    </row>
    <row r="275" s="13" customFormat="1">
      <c r="A275" s="13"/>
      <c r="B275" s="247"/>
      <c r="C275" s="248"/>
      <c r="D275" s="240" t="s">
        <v>142</v>
      </c>
      <c r="E275" s="249" t="s">
        <v>1</v>
      </c>
      <c r="F275" s="250" t="s">
        <v>143</v>
      </c>
      <c r="G275" s="248"/>
      <c r="H275" s="249" t="s">
        <v>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142</v>
      </c>
      <c r="AU275" s="256" t="s">
        <v>82</v>
      </c>
      <c r="AV275" s="13" t="s">
        <v>80</v>
      </c>
      <c r="AW275" s="13" t="s">
        <v>30</v>
      </c>
      <c r="AX275" s="13" t="s">
        <v>73</v>
      </c>
      <c r="AY275" s="256" t="s">
        <v>129</v>
      </c>
    </row>
    <row r="276" s="14" customFormat="1">
      <c r="A276" s="14"/>
      <c r="B276" s="257"/>
      <c r="C276" s="258"/>
      <c r="D276" s="240" t="s">
        <v>142</v>
      </c>
      <c r="E276" s="259" t="s">
        <v>1</v>
      </c>
      <c r="F276" s="260" t="s">
        <v>178</v>
      </c>
      <c r="G276" s="258"/>
      <c r="H276" s="261">
        <v>30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142</v>
      </c>
      <c r="AU276" s="267" t="s">
        <v>82</v>
      </c>
      <c r="AV276" s="14" t="s">
        <v>82</v>
      </c>
      <c r="AW276" s="14" t="s">
        <v>30</v>
      </c>
      <c r="AX276" s="14" t="s">
        <v>73</v>
      </c>
      <c r="AY276" s="267" t="s">
        <v>129</v>
      </c>
    </row>
    <row r="277" s="13" customFormat="1">
      <c r="A277" s="13"/>
      <c r="B277" s="247"/>
      <c r="C277" s="248"/>
      <c r="D277" s="240" t="s">
        <v>142</v>
      </c>
      <c r="E277" s="249" t="s">
        <v>1</v>
      </c>
      <c r="F277" s="250" t="s">
        <v>145</v>
      </c>
      <c r="G277" s="248"/>
      <c r="H277" s="249" t="s">
        <v>1</v>
      </c>
      <c r="I277" s="251"/>
      <c r="J277" s="248"/>
      <c r="K277" s="248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142</v>
      </c>
      <c r="AU277" s="256" t="s">
        <v>82</v>
      </c>
      <c r="AV277" s="13" t="s">
        <v>80</v>
      </c>
      <c r="AW277" s="13" t="s">
        <v>30</v>
      </c>
      <c r="AX277" s="13" t="s">
        <v>73</v>
      </c>
      <c r="AY277" s="256" t="s">
        <v>129</v>
      </c>
    </row>
    <row r="278" s="14" customFormat="1">
      <c r="A278" s="14"/>
      <c r="B278" s="257"/>
      <c r="C278" s="258"/>
      <c r="D278" s="240" t="s">
        <v>142</v>
      </c>
      <c r="E278" s="259" t="s">
        <v>1</v>
      </c>
      <c r="F278" s="260" t="s">
        <v>185</v>
      </c>
      <c r="G278" s="258"/>
      <c r="H278" s="261">
        <v>31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142</v>
      </c>
      <c r="AU278" s="267" t="s">
        <v>82</v>
      </c>
      <c r="AV278" s="14" t="s">
        <v>82</v>
      </c>
      <c r="AW278" s="14" t="s">
        <v>30</v>
      </c>
      <c r="AX278" s="14" t="s">
        <v>73</v>
      </c>
      <c r="AY278" s="267" t="s">
        <v>129</v>
      </c>
    </row>
    <row r="279" s="15" customFormat="1">
      <c r="A279" s="15"/>
      <c r="B279" s="268"/>
      <c r="C279" s="269"/>
      <c r="D279" s="240" t="s">
        <v>142</v>
      </c>
      <c r="E279" s="270" t="s">
        <v>1</v>
      </c>
      <c r="F279" s="271" t="s">
        <v>147</v>
      </c>
      <c r="G279" s="269"/>
      <c r="H279" s="272">
        <v>61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8" t="s">
        <v>142</v>
      </c>
      <c r="AU279" s="278" t="s">
        <v>82</v>
      </c>
      <c r="AV279" s="15" t="s">
        <v>136</v>
      </c>
      <c r="AW279" s="15" t="s">
        <v>30</v>
      </c>
      <c r="AX279" s="15" t="s">
        <v>80</v>
      </c>
      <c r="AY279" s="278" t="s">
        <v>129</v>
      </c>
    </row>
    <row r="280" s="12" customFormat="1" ht="22.8" customHeight="1">
      <c r="A280" s="12"/>
      <c r="B280" s="211"/>
      <c r="C280" s="212"/>
      <c r="D280" s="213" t="s">
        <v>72</v>
      </c>
      <c r="E280" s="225" t="s">
        <v>82</v>
      </c>
      <c r="F280" s="225" t="s">
        <v>318</v>
      </c>
      <c r="G280" s="212"/>
      <c r="H280" s="212"/>
      <c r="I280" s="215"/>
      <c r="J280" s="226">
        <f>BK280</f>
        <v>0</v>
      </c>
      <c r="K280" s="212"/>
      <c r="L280" s="217"/>
      <c r="M280" s="218"/>
      <c r="N280" s="219"/>
      <c r="O280" s="219"/>
      <c r="P280" s="220">
        <f>SUM(P281:P342)</f>
        <v>0</v>
      </c>
      <c r="Q280" s="219"/>
      <c r="R280" s="220">
        <f>SUM(R281:R342)</f>
        <v>98.218302781000006</v>
      </c>
      <c r="S280" s="219"/>
      <c r="T280" s="221">
        <f>SUM(T281:T342)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2" t="s">
        <v>80</v>
      </c>
      <c r="AT280" s="223" t="s">
        <v>72</v>
      </c>
      <c r="AU280" s="223" t="s">
        <v>80</v>
      </c>
      <c r="AY280" s="222" t="s">
        <v>129</v>
      </c>
      <c r="BK280" s="224">
        <f>SUM(BK281:BK342)</f>
        <v>0</v>
      </c>
    </row>
    <row r="281" s="2" customFormat="1" ht="33" customHeight="1">
      <c r="A281" s="39"/>
      <c r="B281" s="40"/>
      <c r="C281" s="227" t="s">
        <v>319</v>
      </c>
      <c r="D281" s="227" t="s">
        <v>131</v>
      </c>
      <c r="E281" s="228" t="s">
        <v>320</v>
      </c>
      <c r="F281" s="229" t="s">
        <v>321</v>
      </c>
      <c r="G281" s="230" t="s">
        <v>163</v>
      </c>
      <c r="H281" s="231">
        <v>18</v>
      </c>
      <c r="I281" s="232"/>
      <c r="J281" s="233">
        <f>ROUND(I281*H281,2)</f>
        <v>0</v>
      </c>
      <c r="K281" s="229" t="s">
        <v>135</v>
      </c>
      <c r="L281" s="45"/>
      <c r="M281" s="234" t="s">
        <v>1</v>
      </c>
      <c r="N281" s="235" t="s">
        <v>38</v>
      </c>
      <c r="O281" s="92"/>
      <c r="P281" s="236">
        <f>O281*H281</f>
        <v>0</v>
      </c>
      <c r="Q281" s="236">
        <v>1.5247660000000001</v>
      </c>
      <c r="R281" s="236">
        <f>Q281*H281</f>
        <v>27.445788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136</v>
      </c>
      <c r="AT281" s="238" t="s">
        <v>131</v>
      </c>
      <c r="AU281" s="238" t="s">
        <v>82</v>
      </c>
      <c r="AY281" s="18" t="s">
        <v>129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80</v>
      </c>
      <c r="BK281" s="239">
        <f>ROUND(I281*H281,2)</f>
        <v>0</v>
      </c>
      <c r="BL281" s="18" t="s">
        <v>136</v>
      </c>
      <c r="BM281" s="238" t="s">
        <v>322</v>
      </c>
    </row>
    <row r="282" s="2" customFormat="1">
      <c r="A282" s="39"/>
      <c r="B282" s="40"/>
      <c r="C282" s="41"/>
      <c r="D282" s="240" t="s">
        <v>138</v>
      </c>
      <c r="E282" s="41"/>
      <c r="F282" s="241" t="s">
        <v>323</v>
      </c>
      <c r="G282" s="41"/>
      <c r="H282" s="41"/>
      <c r="I282" s="242"/>
      <c r="J282" s="41"/>
      <c r="K282" s="41"/>
      <c r="L282" s="45"/>
      <c r="M282" s="243"/>
      <c r="N282" s="24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138</v>
      </c>
      <c r="AU282" s="18" t="s">
        <v>82</v>
      </c>
    </row>
    <row r="283" s="2" customFormat="1">
      <c r="A283" s="39"/>
      <c r="B283" s="40"/>
      <c r="C283" s="41"/>
      <c r="D283" s="245" t="s">
        <v>140</v>
      </c>
      <c r="E283" s="41"/>
      <c r="F283" s="246" t="s">
        <v>324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140</v>
      </c>
      <c r="AU283" s="18" t="s">
        <v>82</v>
      </c>
    </row>
    <row r="284" s="2" customFormat="1">
      <c r="A284" s="39"/>
      <c r="B284" s="40"/>
      <c r="C284" s="41"/>
      <c r="D284" s="240" t="s">
        <v>167</v>
      </c>
      <c r="E284" s="41"/>
      <c r="F284" s="279" t="s">
        <v>325</v>
      </c>
      <c r="G284" s="41"/>
      <c r="H284" s="41"/>
      <c r="I284" s="242"/>
      <c r="J284" s="41"/>
      <c r="K284" s="41"/>
      <c r="L284" s="45"/>
      <c r="M284" s="243"/>
      <c r="N284" s="24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167</v>
      </c>
      <c r="AU284" s="18" t="s">
        <v>82</v>
      </c>
    </row>
    <row r="285" s="14" customFormat="1">
      <c r="A285" s="14"/>
      <c r="B285" s="257"/>
      <c r="C285" s="258"/>
      <c r="D285" s="240" t="s">
        <v>142</v>
      </c>
      <c r="E285" s="259" t="s">
        <v>1</v>
      </c>
      <c r="F285" s="260" t="s">
        <v>326</v>
      </c>
      <c r="G285" s="258"/>
      <c r="H285" s="261">
        <v>18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142</v>
      </c>
      <c r="AU285" s="267" t="s">
        <v>82</v>
      </c>
      <c r="AV285" s="14" t="s">
        <v>82</v>
      </c>
      <c r="AW285" s="14" t="s">
        <v>30</v>
      </c>
      <c r="AX285" s="14" t="s">
        <v>73</v>
      </c>
      <c r="AY285" s="267" t="s">
        <v>129</v>
      </c>
    </row>
    <row r="286" s="15" customFormat="1">
      <c r="A286" s="15"/>
      <c r="B286" s="268"/>
      <c r="C286" s="269"/>
      <c r="D286" s="240" t="s">
        <v>142</v>
      </c>
      <c r="E286" s="270" t="s">
        <v>1</v>
      </c>
      <c r="F286" s="271" t="s">
        <v>147</v>
      </c>
      <c r="G286" s="269"/>
      <c r="H286" s="272">
        <v>18</v>
      </c>
      <c r="I286" s="273"/>
      <c r="J286" s="269"/>
      <c r="K286" s="269"/>
      <c r="L286" s="274"/>
      <c r="M286" s="275"/>
      <c r="N286" s="276"/>
      <c r="O286" s="276"/>
      <c r="P286" s="276"/>
      <c r="Q286" s="276"/>
      <c r="R286" s="276"/>
      <c r="S286" s="276"/>
      <c r="T286" s="27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8" t="s">
        <v>142</v>
      </c>
      <c r="AU286" s="278" t="s">
        <v>82</v>
      </c>
      <c r="AV286" s="15" t="s">
        <v>136</v>
      </c>
      <c r="AW286" s="15" t="s">
        <v>30</v>
      </c>
      <c r="AX286" s="15" t="s">
        <v>80</v>
      </c>
      <c r="AY286" s="278" t="s">
        <v>129</v>
      </c>
    </row>
    <row r="287" s="2" customFormat="1" ht="24.15" customHeight="1">
      <c r="A287" s="39"/>
      <c r="B287" s="40"/>
      <c r="C287" s="227" t="s">
        <v>327</v>
      </c>
      <c r="D287" s="227" t="s">
        <v>131</v>
      </c>
      <c r="E287" s="228" t="s">
        <v>328</v>
      </c>
      <c r="F287" s="229" t="s">
        <v>329</v>
      </c>
      <c r="G287" s="230" t="s">
        <v>189</v>
      </c>
      <c r="H287" s="231">
        <v>2.9609999999999999</v>
      </c>
      <c r="I287" s="232"/>
      <c r="J287" s="233">
        <f>ROUND(I287*H287,2)</f>
        <v>0</v>
      </c>
      <c r="K287" s="229" t="s">
        <v>135</v>
      </c>
      <c r="L287" s="45"/>
      <c r="M287" s="234" t="s">
        <v>1</v>
      </c>
      <c r="N287" s="235" t="s">
        <v>38</v>
      </c>
      <c r="O287" s="92"/>
      <c r="P287" s="236">
        <f>O287*H287</f>
        <v>0</v>
      </c>
      <c r="Q287" s="236">
        <v>2.550538</v>
      </c>
      <c r="R287" s="236">
        <f>Q287*H287</f>
        <v>7.5521430179999998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136</v>
      </c>
      <c r="AT287" s="238" t="s">
        <v>131</v>
      </c>
      <c r="AU287" s="238" t="s">
        <v>82</v>
      </c>
      <c r="AY287" s="18" t="s">
        <v>129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80</v>
      </c>
      <c r="BK287" s="239">
        <f>ROUND(I287*H287,2)</f>
        <v>0</v>
      </c>
      <c r="BL287" s="18" t="s">
        <v>136</v>
      </c>
      <c r="BM287" s="238" t="s">
        <v>330</v>
      </c>
    </row>
    <row r="288" s="2" customFormat="1">
      <c r="A288" s="39"/>
      <c r="B288" s="40"/>
      <c r="C288" s="41"/>
      <c r="D288" s="240" t="s">
        <v>138</v>
      </c>
      <c r="E288" s="41"/>
      <c r="F288" s="241" t="s">
        <v>331</v>
      </c>
      <c r="G288" s="41"/>
      <c r="H288" s="41"/>
      <c r="I288" s="242"/>
      <c r="J288" s="41"/>
      <c r="K288" s="41"/>
      <c r="L288" s="45"/>
      <c r="M288" s="243"/>
      <c r="N288" s="244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138</v>
      </c>
      <c r="AU288" s="18" t="s">
        <v>82</v>
      </c>
    </row>
    <row r="289" s="2" customFormat="1">
      <c r="A289" s="39"/>
      <c r="B289" s="40"/>
      <c r="C289" s="41"/>
      <c r="D289" s="245" t="s">
        <v>140</v>
      </c>
      <c r="E289" s="41"/>
      <c r="F289" s="246" t="s">
        <v>332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82</v>
      </c>
    </row>
    <row r="290" s="13" customFormat="1">
      <c r="A290" s="13"/>
      <c r="B290" s="247"/>
      <c r="C290" s="248"/>
      <c r="D290" s="240" t="s">
        <v>142</v>
      </c>
      <c r="E290" s="249" t="s">
        <v>1</v>
      </c>
      <c r="F290" s="250" t="s">
        <v>204</v>
      </c>
      <c r="G290" s="248"/>
      <c r="H290" s="249" t="s">
        <v>1</v>
      </c>
      <c r="I290" s="251"/>
      <c r="J290" s="248"/>
      <c r="K290" s="248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142</v>
      </c>
      <c r="AU290" s="256" t="s">
        <v>82</v>
      </c>
      <c r="AV290" s="13" t="s">
        <v>80</v>
      </c>
      <c r="AW290" s="13" t="s">
        <v>30</v>
      </c>
      <c r="AX290" s="13" t="s">
        <v>73</v>
      </c>
      <c r="AY290" s="256" t="s">
        <v>129</v>
      </c>
    </row>
    <row r="291" s="13" customFormat="1">
      <c r="A291" s="13"/>
      <c r="B291" s="247"/>
      <c r="C291" s="248"/>
      <c r="D291" s="240" t="s">
        <v>142</v>
      </c>
      <c r="E291" s="249" t="s">
        <v>1</v>
      </c>
      <c r="F291" s="250" t="s">
        <v>205</v>
      </c>
      <c r="G291" s="248"/>
      <c r="H291" s="249" t="s">
        <v>1</v>
      </c>
      <c r="I291" s="251"/>
      <c r="J291" s="248"/>
      <c r="K291" s="248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142</v>
      </c>
      <c r="AU291" s="256" t="s">
        <v>82</v>
      </c>
      <c r="AV291" s="13" t="s">
        <v>80</v>
      </c>
      <c r="AW291" s="13" t="s">
        <v>30</v>
      </c>
      <c r="AX291" s="13" t="s">
        <v>73</v>
      </c>
      <c r="AY291" s="256" t="s">
        <v>129</v>
      </c>
    </row>
    <row r="292" s="14" customFormat="1">
      <c r="A292" s="14"/>
      <c r="B292" s="257"/>
      <c r="C292" s="258"/>
      <c r="D292" s="240" t="s">
        <v>142</v>
      </c>
      <c r="E292" s="259" t="s">
        <v>1</v>
      </c>
      <c r="F292" s="260" t="s">
        <v>206</v>
      </c>
      <c r="G292" s="258"/>
      <c r="H292" s="261">
        <v>1.3859999999999999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7" t="s">
        <v>142</v>
      </c>
      <c r="AU292" s="267" t="s">
        <v>82</v>
      </c>
      <c r="AV292" s="14" t="s">
        <v>82</v>
      </c>
      <c r="AW292" s="14" t="s">
        <v>30</v>
      </c>
      <c r="AX292" s="14" t="s">
        <v>73</v>
      </c>
      <c r="AY292" s="267" t="s">
        <v>129</v>
      </c>
    </row>
    <row r="293" s="13" customFormat="1">
      <c r="A293" s="13"/>
      <c r="B293" s="247"/>
      <c r="C293" s="248"/>
      <c r="D293" s="240" t="s">
        <v>142</v>
      </c>
      <c r="E293" s="249" t="s">
        <v>1</v>
      </c>
      <c r="F293" s="250" t="s">
        <v>207</v>
      </c>
      <c r="G293" s="248"/>
      <c r="H293" s="249" t="s">
        <v>1</v>
      </c>
      <c r="I293" s="251"/>
      <c r="J293" s="248"/>
      <c r="K293" s="248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142</v>
      </c>
      <c r="AU293" s="256" t="s">
        <v>82</v>
      </c>
      <c r="AV293" s="13" t="s">
        <v>80</v>
      </c>
      <c r="AW293" s="13" t="s">
        <v>30</v>
      </c>
      <c r="AX293" s="13" t="s">
        <v>73</v>
      </c>
      <c r="AY293" s="256" t="s">
        <v>129</v>
      </c>
    </row>
    <row r="294" s="14" customFormat="1">
      <c r="A294" s="14"/>
      <c r="B294" s="257"/>
      <c r="C294" s="258"/>
      <c r="D294" s="240" t="s">
        <v>142</v>
      </c>
      <c r="E294" s="259" t="s">
        <v>1</v>
      </c>
      <c r="F294" s="260" t="s">
        <v>208</v>
      </c>
      <c r="G294" s="258"/>
      <c r="H294" s="261">
        <v>1.575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7" t="s">
        <v>142</v>
      </c>
      <c r="AU294" s="267" t="s">
        <v>82</v>
      </c>
      <c r="AV294" s="14" t="s">
        <v>82</v>
      </c>
      <c r="AW294" s="14" t="s">
        <v>30</v>
      </c>
      <c r="AX294" s="14" t="s">
        <v>73</v>
      </c>
      <c r="AY294" s="267" t="s">
        <v>129</v>
      </c>
    </row>
    <row r="295" s="15" customFormat="1">
      <c r="A295" s="15"/>
      <c r="B295" s="268"/>
      <c r="C295" s="269"/>
      <c r="D295" s="240" t="s">
        <v>142</v>
      </c>
      <c r="E295" s="270" t="s">
        <v>1</v>
      </c>
      <c r="F295" s="271" t="s">
        <v>147</v>
      </c>
      <c r="G295" s="269"/>
      <c r="H295" s="272">
        <v>2.9609999999999999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8" t="s">
        <v>142</v>
      </c>
      <c r="AU295" s="278" t="s">
        <v>82</v>
      </c>
      <c r="AV295" s="15" t="s">
        <v>136</v>
      </c>
      <c r="AW295" s="15" t="s">
        <v>30</v>
      </c>
      <c r="AX295" s="15" t="s">
        <v>80</v>
      </c>
      <c r="AY295" s="278" t="s">
        <v>129</v>
      </c>
    </row>
    <row r="296" s="2" customFormat="1" ht="24.15" customHeight="1">
      <c r="A296" s="39"/>
      <c r="B296" s="40"/>
      <c r="C296" s="227" t="s">
        <v>333</v>
      </c>
      <c r="D296" s="227" t="s">
        <v>131</v>
      </c>
      <c r="E296" s="228" t="s">
        <v>334</v>
      </c>
      <c r="F296" s="229" t="s">
        <v>335</v>
      </c>
      <c r="G296" s="230" t="s">
        <v>189</v>
      </c>
      <c r="H296" s="231">
        <v>20.972000000000001</v>
      </c>
      <c r="I296" s="232"/>
      <c r="J296" s="233">
        <f>ROUND(I296*H296,2)</f>
        <v>0</v>
      </c>
      <c r="K296" s="229" t="s">
        <v>135</v>
      </c>
      <c r="L296" s="45"/>
      <c r="M296" s="234" t="s">
        <v>1</v>
      </c>
      <c r="N296" s="235" t="s">
        <v>38</v>
      </c>
      <c r="O296" s="92"/>
      <c r="P296" s="236">
        <f>O296*H296</f>
        <v>0</v>
      </c>
      <c r="Q296" s="236">
        <v>2.550538</v>
      </c>
      <c r="R296" s="236">
        <f>Q296*H296</f>
        <v>53.489882936000001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136</v>
      </c>
      <c r="AT296" s="238" t="s">
        <v>131</v>
      </c>
      <c r="AU296" s="238" t="s">
        <v>82</v>
      </c>
      <c r="AY296" s="18" t="s">
        <v>129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80</v>
      </c>
      <c r="BK296" s="239">
        <f>ROUND(I296*H296,2)</f>
        <v>0</v>
      </c>
      <c r="BL296" s="18" t="s">
        <v>136</v>
      </c>
      <c r="BM296" s="238" t="s">
        <v>336</v>
      </c>
    </row>
    <row r="297" s="2" customFormat="1">
      <c r="A297" s="39"/>
      <c r="B297" s="40"/>
      <c r="C297" s="41"/>
      <c r="D297" s="240" t="s">
        <v>138</v>
      </c>
      <c r="E297" s="41"/>
      <c r="F297" s="241" t="s">
        <v>337</v>
      </c>
      <c r="G297" s="41"/>
      <c r="H297" s="41"/>
      <c r="I297" s="242"/>
      <c r="J297" s="41"/>
      <c r="K297" s="41"/>
      <c r="L297" s="45"/>
      <c r="M297" s="243"/>
      <c r="N297" s="24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138</v>
      </c>
      <c r="AU297" s="18" t="s">
        <v>82</v>
      </c>
    </row>
    <row r="298" s="2" customFormat="1">
      <c r="A298" s="39"/>
      <c r="B298" s="40"/>
      <c r="C298" s="41"/>
      <c r="D298" s="245" t="s">
        <v>140</v>
      </c>
      <c r="E298" s="41"/>
      <c r="F298" s="246" t="s">
        <v>338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140</v>
      </c>
      <c r="AU298" s="18" t="s">
        <v>82</v>
      </c>
    </row>
    <row r="299" s="2" customFormat="1">
      <c r="A299" s="39"/>
      <c r="B299" s="40"/>
      <c r="C299" s="41"/>
      <c r="D299" s="240" t="s">
        <v>167</v>
      </c>
      <c r="E299" s="41"/>
      <c r="F299" s="279" t="s">
        <v>339</v>
      </c>
      <c r="G299" s="41"/>
      <c r="H299" s="41"/>
      <c r="I299" s="242"/>
      <c r="J299" s="41"/>
      <c r="K299" s="41"/>
      <c r="L299" s="45"/>
      <c r="M299" s="243"/>
      <c r="N299" s="24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167</v>
      </c>
      <c r="AU299" s="18" t="s">
        <v>82</v>
      </c>
    </row>
    <row r="300" s="13" customFormat="1">
      <c r="A300" s="13"/>
      <c r="B300" s="247"/>
      <c r="C300" s="248"/>
      <c r="D300" s="240" t="s">
        <v>142</v>
      </c>
      <c r="E300" s="249" t="s">
        <v>1</v>
      </c>
      <c r="F300" s="250" t="s">
        <v>340</v>
      </c>
      <c r="G300" s="248"/>
      <c r="H300" s="249" t="s">
        <v>1</v>
      </c>
      <c r="I300" s="251"/>
      <c r="J300" s="248"/>
      <c r="K300" s="248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142</v>
      </c>
      <c r="AU300" s="256" t="s">
        <v>82</v>
      </c>
      <c r="AV300" s="13" t="s">
        <v>80</v>
      </c>
      <c r="AW300" s="13" t="s">
        <v>30</v>
      </c>
      <c r="AX300" s="13" t="s">
        <v>73</v>
      </c>
      <c r="AY300" s="256" t="s">
        <v>129</v>
      </c>
    </row>
    <row r="301" s="14" customFormat="1">
      <c r="A301" s="14"/>
      <c r="B301" s="257"/>
      <c r="C301" s="258"/>
      <c r="D301" s="240" t="s">
        <v>142</v>
      </c>
      <c r="E301" s="259" t="s">
        <v>1</v>
      </c>
      <c r="F301" s="260" t="s">
        <v>341</v>
      </c>
      <c r="G301" s="258"/>
      <c r="H301" s="261">
        <v>20.972000000000001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142</v>
      </c>
      <c r="AU301" s="267" t="s">
        <v>82</v>
      </c>
      <c r="AV301" s="14" t="s">
        <v>82</v>
      </c>
      <c r="AW301" s="14" t="s">
        <v>30</v>
      </c>
      <c r="AX301" s="14" t="s">
        <v>73</v>
      </c>
      <c r="AY301" s="267" t="s">
        <v>129</v>
      </c>
    </row>
    <row r="302" s="15" customFormat="1">
      <c r="A302" s="15"/>
      <c r="B302" s="268"/>
      <c r="C302" s="269"/>
      <c r="D302" s="240" t="s">
        <v>142</v>
      </c>
      <c r="E302" s="270" t="s">
        <v>1</v>
      </c>
      <c r="F302" s="271" t="s">
        <v>147</v>
      </c>
      <c r="G302" s="269"/>
      <c r="H302" s="272">
        <v>20.972000000000001</v>
      </c>
      <c r="I302" s="273"/>
      <c r="J302" s="269"/>
      <c r="K302" s="269"/>
      <c r="L302" s="274"/>
      <c r="M302" s="275"/>
      <c r="N302" s="276"/>
      <c r="O302" s="276"/>
      <c r="P302" s="276"/>
      <c r="Q302" s="276"/>
      <c r="R302" s="276"/>
      <c r="S302" s="276"/>
      <c r="T302" s="27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8" t="s">
        <v>142</v>
      </c>
      <c r="AU302" s="278" t="s">
        <v>82</v>
      </c>
      <c r="AV302" s="15" t="s">
        <v>136</v>
      </c>
      <c r="AW302" s="15" t="s">
        <v>30</v>
      </c>
      <c r="AX302" s="15" t="s">
        <v>80</v>
      </c>
      <c r="AY302" s="278" t="s">
        <v>129</v>
      </c>
    </row>
    <row r="303" s="2" customFormat="1" ht="37.8" customHeight="1">
      <c r="A303" s="39"/>
      <c r="B303" s="40"/>
      <c r="C303" s="227" t="s">
        <v>342</v>
      </c>
      <c r="D303" s="227" t="s">
        <v>131</v>
      </c>
      <c r="E303" s="228" t="s">
        <v>343</v>
      </c>
      <c r="F303" s="229" t="s">
        <v>344</v>
      </c>
      <c r="G303" s="230" t="s">
        <v>189</v>
      </c>
      <c r="H303" s="231">
        <v>23.933</v>
      </c>
      <c r="I303" s="232"/>
      <c r="J303" s="233">
        <f>ROUND(I303*H303,2)</f>
        <v>0</v>
      </c>
      <c r="K303" s="229" t="s">
        <v>135</v>
      </c>
      <c r="L303" s="45"/>
      <c r="M303" s="234" t="s">
        <v>1</v>
      </c>
      <c r="N303" s="235" t="s">
        <v>38</v>
      </c>
      <c r="O303" s="92"/>
      <c r="P303" s="236">
        <f>O303*H303</f>
        <v>0</v>
      </c>
      <c r="Q303" s="236">
        <v>0.048579999999999998</v>
      </c>
      <c r="R303" s="236">
        <f>Q303*H303</f>
        <v>1.1626651399999999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136</v>
      </c>
      <c r="AT303" s="238" t="s">
        <v>131</v>
      </c>
      <c r="AU303" s="238" t="s">
        <v>82</v>
      </c>
      <c r="AY303" s="18" t="s">
        <v>129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80</v>
      </c>
      <c r="BK303" s="239">
        <f>ROUND(I303*H303,2)</f>
        <v>0</v>
      </c>
      <c r="BL303" s="18" t="s">
        <v>136</v>
      </c>
      <c r="BM303" s="238" t="s">
        <v>345</v>
      </c>
    </row>
    <row r="304" s="2" customFormat="1">
      <c r="A304" s="39"/>
      <c r="B304" s="40"/>
      <c r="C304" s="41"/>
      <c r="D304" s="240" t="s">
        <v>138</v>
      </c>
      <c r="E304" s="41"/>
      <c r="F304" s="241" t="s">
        <v>346</v>
      </c>
      <c r="G304" s="41"/>
      <c r="H304" s="41"/>
      <c r="I304" s="242"/>
      <c r="J304" s="41"/>
      <c r="K304" s="41"/>
      <c r="L304" s="45"/>
      <c r="M304" s="243"/>
      <c r="N304" s="24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82</v>
      </c>
    </row>
    <row r="305" s="2" customFormat="1">
      <c r="A305" s="39"/>
      <c r="B305" s="40"/>
      <c r="C305" s="41"/>
      <c r="D305" s="245" t="s">
        <v>140</v>
      </c>
      <c r="E305" s="41"/>
      <c r="F305" s="246" t="s">
        <v>347</v>
      </c>
      <c r="G305" s="41"/>
      <c r="H305" s="41"/>
      <c r="I305" s="242"/>
      <c r="J305" s="41"/>
      <c r="K305" s="41"/>
      <c r="L305" s="45"/>
      <c r="M305" s="243"/>
      <c r="N305" s="24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140</v>
      </c>
      <c r="AU305" s="18" t="s">
        <v>82</v>
      </c>
    </row>
    <row r="306" s="14" customFormat="1">
      <c r="A306" s="14"/>
      <c r="B306" s="257"/>
      <c r="C306" s="258"/>
      <c r="D306" s="240" t="s">
        <v>142</v>
      </c>
      <c r="E306" s="259" t="s">
        <v>1</v>
      </c>
      <c r="F306" s="260" t="s">
        <v>348</v>
      </c>
      <c r="G306" s="258"/>
      <c r="H306" s="261">
        <v>23.933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142</v>
      </c>
      <c r="AU306" s="267" t="s">
        <v>82</v>
      </c>
      <c r="AV306" s="14" t="s">
        <v>82</v>
      </c>
      <c r="AW306" s="14" t="s">
        <v>30</v>
      </c>
      <c r="AX306" s="14" t="s">
        <v>80</v>
      </c>
      <c r="AY306" s="267" t="s">
        <v>129</v>
      </c>
    </row>
    <row r="307" s="2" customFormat="1" ht="16.5" customHeight="1">
      <c r="A307" s="39"/>
      <c r="B307" s="40"/>
      <c r="C307" s="227" t="s">
        <v>349</v>
      </c>
      <c r="D307" s="227" t="s">
        <v>131</v>
      </c>
      <c r="E307" s="228" t="s">
        <v>350</v>
      </c>
      <c r="F307" s="229" t="s">
        <v>351</v>
      </c>
      <c r="G307" s="230" t="s">
        <v>134</v>
      </c>
      <c r="H307" s="231">
        <v>99.435000000000002</v>
      </c>
      <c r="I307" s="232"/>
      <c r="J307" s="233">
        <f>ROUND(I307*H307,2)</f>
        <v>0</v>
      </c>
      <c r="K307" s="229" t="s">
        <v>135</v>
      </c>
      <c r="L307" s="45"/>
      <c r="M307" s="234" t="s">
        <v>1</v>
      </c>
      <c r="N307" s="235" t="s">
        <v>38</v>
      </c>
      <c r="O307" s="92"/>
      <c r="P307" s="236">
        <f>O307*H307</f>
        <v>0</v>
      </c>
      <c r="Q307" s="236">
        <v>0.0012979999999999999</v>
      </c>
      <c r="R307" s="236">
        <f>Q307*H307</f>
        <v>0.12906662999999999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136</v>
      </c>
      <c r="AT307" s="238" t="s">
        <v>131</v>
      </c>
      <c r="AU307" s="238" t="s">
        <v>82</v>
      </c>
      <c r="AY307" s="18" t="s">
        <v>129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80</v>
      </c>
      <c r="BK307" s="239">
        <f>ROUND(I307*H307,2)</f>
        <v>0</v>
      </c>
      <c r="BL307" s="18" t="s">
        <v>136</v>
      </c>
      <c r="BM307" s="238" t="s">
        <v>352</v>
      </c>
    </row>
    <row r="308" s="2" customFormat="1">
      <c r="A308" s="39"/>
      <c r="B308" s="40"/>
      <c r="C308" s="41"/>
      <c r="D308" s="240" t="s">
        <v>138</v>
      </c>
      <c r="E308" s="41"/>
      <c r="F308" s="241" t="s">
        <v>353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138</v>
      </c>
      <c r="AU308" s="18" t="s">
        <v>82</v>
      </c>
    </row>
    <row r="309" s="2" customFormat="1">
      <c r="A309" s="39"/>
      <c r="B309" s="40"/>
      <c r="C309" s="41"/>
      <c r="D309" s="245" t="s">
        <v>140</v>
      </c>
      <c r="E309" s="41"/>
      <c r="F309" s="246" t="s">
        <v>354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140</v>
      </c>
      <c r="AU309" s="18" t="s">
        <v>82</v>
      </c>
    </row>
    <row r="310" s="13" customFormat="1">
      <c r="A310" s="13"/>
      <c r="B310" s="247"/>
      <c r="C310" s="248"/>
      <c r="D310" s="240" t="s">
        <v>142</v>
      </c>
      <c r="E310" s="249" t="s">
        <v>1</v>
      </c>
      <c r="F310" s="250" t="s">
        <v>340</v>
      </c>
      <c r="G310" s="248"/>
      <c r="H310" s="249" t="s">
        <v>1</v>
      </c>
      <c r="I310" s="251"/>
      <c r="J310" s="248"/>
      <c r="K310" s="248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142</v>
      </c>
      <c r="AU310" s="256" t="s">
        <v>82</v>
      </c>
      <c r="AV310" s="13" t="s">
        <v>80</v>
      </c>
      <c r="AW310" s="13" t="s">
        <v>30</v>
      </c>
      <c r="AX310" s="13" t="s">
        <v>73</v>
      </c>
      <c r="AY310" s="256" t="s">
        <v>129</v>
      </c>
    </row>
    <row r="311" s="13" customFormat="1">
      <c r="A311" s="13"/>
      <c r="B311" s="247"/>
      <c r="C311" s="248"/>
      <c r="D311" s="240" t="s">
        <v>142</v>
      </c>
      <c r="E311" s="249" t="s">
        <v>1</v>
      </c>
      <c r="F311" s="250" t="s">
        <v>355</v>
      </c>
      <c r="G311" s="248"/>
      <c r="H311" s="249" t="s">
        <v>1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142</v>
      </c>
      <c r="AU311" s="256" t="s">
        <v>82</v>
      </c>
      <c r="AV311" s="13" t="s">
        <v>80</v>
      </c>
      <c r="AW311" s="13" t="s">
        <v>30</v>
      </c>
      <c r="AX311" s="13" t="s">
        <v>73</v>
      </c>
      <c r="AY311" s="256" t="s">
        <v>129</v>
      </c>
    </row>
    <row r="312" s="14" customFormat="1">
      <c r="A312" s="14"/>
      <c r="B312" s="257"/>
      <c r="C312" s="258"/>
      <c r="D312" s="240" t="s">
        <v>142</v>
      </c>
      <c r="E312" s="259" t="s">
        <v>1</v>
      </c>
      <c r="F312" s="260" t="s">
        <v>356</v>
      </c>
      <c r="G312" s="258"/>
      <c r="H312" s="261">
        <v>64.206000000000003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142</v>
      </c>
      <c r="AU312" s="267" t="s">
        <v>82</v>
      </c>
      <c r="AV312" s="14" t="s">
        <v>82</v>
      </c>
      <c r="AW312" s="14" t="s">
        <v>30</v>
      </c>
      <c r="AX312" s="14" t="s">
        <v>73</v>
      </c>
      <c r="AY312" s="267" t="s">
        <v>129</v>
      </c>
    </row>
    <row r="313" s="13" customFormat="1">
      <c r="A313" s="13"/>
      <c r="B313" s="247"/>
      <c r="C313" s="248"/>
      <c r="D313" s="240" t="s">
        <v>142</v>
      </c>
      <c r="E313" s="249" t="s">
        <v>1</v>
      </c>
      <c r="F313" s="250" t="s">
        <v>357</v>
      </c>
      <c r="G313" s="248"/>
      <c r="H313" s="249" t="s">
        <v>1</v>
      </c>
      <c r="I313" s="251"/>
      <c r="J313" s="248"/>
      <c r="K313" s="248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142</v>
      </c>
      <c r="AU313" s="256" t="s">
        <v>82</v>
      </c>
      <c r="AV313" s="13" t="s">
        <v>80</v>
      </c>
      <c r="AW313" s="13" t="s">
        <v>30</v>
      </c>
      <c r="AX313" s="13" t="s">
        <v>73</v>
      </c>
      <c r="AY313" s="256" t="s">
        <v>129</v>
      </c>
    </row>
    <row r="314" s="14" customFormat="1">
      <c r="A314" s="14"/>
      <c r="B314" s="257"/>
      <c r="C314" s="258"/>
      <c r="D314" s="240" t="s">
        <v>142</v>
      </c>
      <c r="E314" s="259" t="s">
        <v>1</v>
      </c>
      <c r="F314" s="260" t="s">
        <v>358</v>
      </c>
      <c r="G314" s="258"/>
      <c r="H314" s="261">
        <v>35.228999999999999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142</v>
      </c>
      <c r="AU314" s="267" t="s">
        <v>82</v>
      </c>
      <c r="AV314" s="14" t="s">
        <v>82</v>
      </c>
      <c r="AW314" s="14" t="s">
        <v>30</v>
      </c>
      <c r="AX314" s="14" t="s">
        <v>73</v>
      </c>
      <c r="AY314" s="267" t="s">
        <v>129</v>
      </c>
    </row>
    <row r="315" s="15" customFormat="1">
      <c r="A315" s="15"/>
      <c r="B315" s="268"/>
      <c r="C315" s="269"/>
      <c r="D315" s="240" t="s">
        <v>142</v>
      </c>
      <c r="E315" s="270" t="s">
        <v>1</v>
      </c>
      <c r="F315" s="271" t="s">
        <v>147</v>
      </c>
      <c r="G315" s="269"/>
      <c r="H315" s="272">
        <v>99.435000000000002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142</v>
      </c>
      <c r="AU315" s="278" t="s">
        <v>82</v>
      </c>
      <c r="AV315" s="15" t="s">
        <v>136</v>
      </c>
      <c r="AW315" s="15" t="s">
        <v>30</v>
      </c>
      <c r="AX315" s="15" t="s">
        <v>80</v>
      </c>
      <c r="AY315" s="278" t="s">
        <v>129</v>
      </c>
    </row>
    <row r="316" s="2" customFormat="1" ht="16.5" customHeight="1">
      <c r="A316" s="39"/>
      <c r="B316" s="40"/>
      <c r="C316" s="227" t="s">
        <v>359</v>
      </c>
      <c r="D316" s="227" t="s">
        <v>131</v>
      </c>
      <c r="E316" s="228" t="s">
        <v>360</v>
      </c>
      <c r="F316" s="229" t="s">
        <v>361</v>
      </c>
      <c r="G316" s="230" t="s">
        <v>134</v>
      </c>
      <c r="H316" s="231">
        <v>99.435000000000002</v>
      </c>
      <c r="I316" s="232"/>
      <c r="J316" s="233">
        <f>ROUND(I316*H316,2)</f>
        <v>0</v>
      </c>
      <c r="K316" s="229" t="s">
        <v>135</v>
      </c>
      <c r="L316" s="45"/>
      <c r="M316" s="234" t="s">
        <v>1</v>
      </c>
      <c r="N316" s="235" t="s">
        <v>38</v>
      </c>
      <c r="O316" s="92"/>
      <c r="P316" s="236">
        <f>O316*H316</f>
        <v>0</v>
      </c>
      <c r="Q316" s="236">
        <v>3.6000000000000001E-05</v>
      </c>
      <c r="R316" s="236">
        <f>Q316*H316</f>
        <v>0.0035796600000000001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136</v>
      </c>
      <c r="AT316" s="238" t="s">
        <v>131</v>
      </c>
      <c r="AU316" s="238" t="s">
        <v>82</v>
      </c>
      <c r="AY316" s="18" t="s">
        <v>129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80</v>
      </c>
      <c r="BK316" s="239">
        <f>ROUND(I316*H316,2)</f>
        <v>0</v>
      </c>
      <c r="BL316" s="18" t="s">
        <v>136</v>
      </c>
      <c r="BM316" s="238" t="s">
        <v>362</v>
      </c>
    </row>
    <row r="317" s="2" customFormat="1">
      <c r="A317" s="39"/>
      <c r="B317" s="40"/>
      <c r="C317" s="41"/>
      <c r="D317" s="240" t="s">
        <v>138</v>
      </c>
      <c r="E317" s="41"/>
      <c r="F317" s="241" t="s">
        <v>363</v>
      </c>
      <c r="G317" s="41"/>
      <c r="H317" s="41"/>
      <c r="I317" s="242"/>
      <c r="J317" s="41"/>
      <c r="K317" s="41"/>
      <c r="L317" s="45"/>
      <c r="M317" s="243"/>
      <c r="N317" s="24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138</v>
      </c>
      <c r="AU317" s="18" t="s">
        <v>82</v>
      </c>
    </row>
    <row r="318" s="2" customFormat="1">
      <c r="A318" s="39"/>
      <c r="B318" s="40"/>
      <c r="C318" s="41"/>
      <c r="D318" s="245" t="s">
        <v>140</v>
      </c>
      <c r="E318" s="41"/>
      <c r="F318" s="246" t="s">
        <v>364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140</v>
      </c>
      <c r="AU318" s="18" t="s">
        <v>82</v>
      </c>
    </row>
    <row r="319" s="2" customFormat="1" ht="24.15" customHeight="1">
      <c r="A319" s="39"/>
      <c r="B319" s="40"/>
      <c r="C319" s="227" t="s">
        <v>365</v>
      </c>
      <c r="D319" s="227" t="s">
        <v>131</v>
      </c>
      <c r="E319" s="228" t="s">
        <v>366</v>
      </c>
      <c r="F319" s="229" t="s">
        <v>367</v>
      </c>
      <c r="G319" s="230" t="s">
        <v>233</v>
      </c>
      <c r="H319" s="231">
        <v>1.149</v>
      </c>
      <c r="I319" s="232"/>
      <c r="J319" s="233">
        <f>ROUND(I319*H319,2)</f>
        <v>0</v>
      </c>
      <c r="K319" s="229" t="s">
        <v>135</v>
      </c>
      <c r="L319" s="45"/>
      <c r="M319" s="234" t="s">
        <v>1</v>
      </c>
      <c r="N319" s="235" t="s">
        <v>38</v>
      </c>
      <c r="O319" s="92"/>
      <c r="P319" s="236">
        <f>O319*H319</f>
        <v>0</v>
      </c>
      <c r="Q319" s="236">
        <v>1.038303</v>
      </c>
      <c r="R319" s="236">
        <f>Q319*H319</f>
        <v>1.1930101470000001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136</v>
      </c>
      <c r="AT319" s="238" t="s">
        <v>131</v>
      </c>
      <c r="AU319" s="238" t="s">
        <v>82</v>
      </c>
      <c r="AY319" s="18" t="s">
        <v>129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80</v>
      </c>
      <c r="BK319" s="239">
        <f>ROUND(I319*H319,2)</f>
        <v>0</v>
      </c>
      <c r="BL319" s="18" t="s">
        <v>136</v>
      </c>
      <c r="BM319" s="238" t="s">
        <v>368</v>
      </c>
    </row>
    <row r="320" s="2" customFormat="1">
      <c r="A320" s="39"/>
      <c r="B320" s="40"/>
      <c r="C320" s="41"/>
      <c r="D320" s="240" t="s">
        <v>138</v>
      </c>
      <c r="E320" s="41"/>
      <c r="F320" s="241" t="s">
        <v>369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138</v>
      </c>
      <c r="AU320" s="18" t="s">
        <v>82</v>
      </c>
    </row>
    <row r="321" s="2" customFormat="1">
      <c r="A321" s="39"/>
      <c r="B321" s="40"/>
      <c r="C321" s="41"/>
      <c r="D321" s="245" t="s">
        <v>140</v>
      </c>
      <c r="E321" s="41"/>
      <c r="F321" s="246" t="s">
        <v>370</v>
      </c>
      <c r="G321" s="41"/>
      <c r="H321" s="41"/>
      <c r="I321" s="242"/>
      <c r="J321" s="41"/>
      <c r="K321" s="41"/>
      <c r="L321" s="45"/>
      <c r="M321" s="243"/>
      <c r="N321" s="244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140</v>
      </c>
      <c r="AU321" s="18" t="s">
        <v>82</v>
      </c>
    </row>
    <row r="322" s="14" customFormat="1">
      <c r="A322" s="14"/>
      <c r="B322" s="257"/>
      <c r="C322" s="258"/>
      <c r="D322" s="240" t="s">
        <v>142</v>
      </c>
      <c r="E322" s="259" t="s">
        <v>1</v>
      </c>
      <c r="F322" s="260" t="s">
        <v>371</v>
      </c>
      <c r="G322" s="258"/>
      <c r="H322" s="261">
        <v>1.149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142</v>
      </c>
      <c r="AU322" s="267" t="s">
        <v>82</v>
      </c>
      <c r="AV322" s="14" t="s">
        <v>82</v>
      </c>
      <c r="AW322" s="14" t="s">
        <v>30</v>
      </c>
      <c r="AX322" s="14" t="s">
        <v>80</v>
      </c>
      <c r="AY322" s="267" t="s">
        <v>129</v>
      </c>
    </row>
    <row r="323" s="2" customFormat="1" ht="24.15" customHeight="1">
      <c r="A323" s="39"/>
      <c r="B323" s="40"/>
      <c r="C323" s="227" t="s">
        <v>178</v>
      </c>
      <c r="D323" s="227" t="s">
        <v>131</v>
      </c>
      <c r="E323" s="228" t="s">
        <v>372</v>
      </c>
      <c r="F323" s="229" t="s">
        <v>373</v>
      </c>
      <c r="G323" s="230" t="s">
        <v>189</v>
      </c>
      <c r="H323" s="231">
        <v>2.7749999999999999</v>
      </c>
      <c r="I323" s="232"/>
      <c r="J323" s="233">
        <f>ROUND(I323*H323,2)</f>
        <v>0</v>
      </c>
      <c r="K323" s="229" t="s">
        <v>135</v>
      </c>
      <c r="L323" s="45"/>
      <c r="M323" s="234" t="s">
        <v>1</v>
      </c>
      <c r="N323" s="235" t="s">
        <v>38</v>
      </c>
      <c r="O323" s="92"/>
      <c r="P323" s="236">
        <f>O323*H323</f>
        <v>0</v>
      </c>
      <c r="Q323" s="236">
        <v>2.550538</v>
      </c>
      <c r="R323" s="236">
        <f>Q323*H323</f>
        <v>7.0777429499999993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136</v>
      </c>
      <c r="AT323" s="238" t="s">
        <v>131</v>
      </c>
      <c r="AU323" s="238" t="s">
        <v>82</v>
      </c>
      <c r="AY323" s="18" t="s">
        <v>129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80</v>
      </c>
      <c r="BK323" s="239">
        <f>ROUND(I323*H323,2)</f>
        <v>0</v>
      </c>
      <c r="BL323" s="18" t="s">
        <v>136</v>
      </c>
      <c r="BM323" s="238" t="s">
        <v>374</v>
      </c>
    </row>
    <row r="324" s="2" customFormat="1">
      <c r="A324" s="39"/>
      <c r="B324" s="40"/>
      <c r="C324" s="41"/>
      <c r="D324" s="240" t="s">
        <v>138</v>
      </c>
      <c r="E324" s="41"/>
      <c r="F324" s="241" t="s">
        <v>375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138</v>
      </c>
      <c r="AU324" s="18" t="s">
        <v>82</v>
      </c>
    </row>
    <row r="325" s="2" customFormat="1">
      <c r="A325" s="39"/>
      <c r="B325" s="40"/>
      <c r="C325" s="41"/>
      <c r="D325" s="245" t="s">
        <v>140</v>
      </c>
      <c r="E325" s="41"/>
      <c r="F325" s="246" t="s">
        <v>376</v>
      </c>
      <c r="G325" s="41"/>
      <c r="H325" s="41"/>
      <c r="I325" s="242"/>
      <c r="J325" s="41"/>
      <c r="K325" s="41"/>
      <c r="L325" s="45"/>
      <c r="M325" s="243"/>
      <c r="N325" s="244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140</v>
      </c>
      <c r="AU325" s="18" t="s">
        <v>82</v>
      </c>
    </row>
    <row r="326" s="13" customFormat="1">
      <c r="A326" s="13"/>
      <c r="B326" s="247"/>
      <c r="C326" s="248"/>
      <c r="D326" s="240" t="s">
        <v>142</v>
      </c>
      <c r="E326" s="249" t="s">
        <v>1</v>
      </c>
      <c r="F326" s="250" t="s">
        <v>377</v>
      </c>
      <c r="G326" s="248"/>
      <c r="H326" s="249" t="s">
        <v>1</v>
      </c>
      <c r="I326" s="251"/>
      <c r="J326" s="248"/>
      <c r="K326" s="248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142</v>
      </c>
      <c r="AU326" s="256" t="s">
        <v>82</v>
      </c>
      <c r="AV326" s="13" t="s">
        <v>80</v>
      </c>
      <c r="AW326" s="13" t="s">
        <v>30</v>
      </c>
      <c r="AX326" s="13" t="s">
        <v>73</v>
      </c>
      <c r="AY326" s="256" t="s">
        <v>129</v>
      </c>
    </row>
    <row r="327" s="14" customFormat="1">
      <c r="A327" s="14"/>
      <c r="B327" s="257"/>
      <c r="C327" s="258"/>
      <c r="D327" s="240" t="s">
        <v>142</v>
      </c>
      <c r="E327" s="259" t="s">
        <v>1</v>
      </c>
      <c r="F327" s="260" t="s">
        <v>378</v>
      </c>
      <c r="G327" s="258"/>
      <c r="H327" s="261">
        <v>1.8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7" t="s">
        <v>142</v>
      </c>
      <c r="AU327" s="267" t="s">
        <v>82</v>
      </c>
      <c r="AV327" s="14" t="s">
        <v>82</v>
      </c>
      <c r="AW327" s="14" t="s">
        <v>30</v>
      </c>
      <c r="AX327" s="14" t="s">
        <v>73</v>
      </c>
      <c r="AY327" s="267" t="s">
        <v>129</v>
      </c>
    </row>
    <row r="328" s="14" customFormat="1">
      <c r="A328" s="14"/>
      <c r="B328" s="257"/>
      <c r="C328" s="258"/>
      <c r="D328" s="240" t="s">
        <v>142</v>
      </c>
      <c r="E328" s="259" t="s">
        <v>1</v>
      </c>
      <c r="F328" s="260" t="s">
        <v>379</v>
      </c>
      <c r="G328" s="258"/>
      <c r="H328" s="261">
        <v>0.97499999999999998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142</v>
      </c>
      <c r="AU328" s="267" t="s">
        <v>82</v>
      </c>
      <c r="AV328" s="14" t="s">
        <v>82</v>
      </c>
      <c r="AW328" s="14" t="s">
        <v>30</v>
      </c>
      <c r="AX328" s="14" t="s">
        <v>73</v>
      </c>
      <c r="AY328" s="267" t="s">
        <v>129</v>
      </c>
    </row>
    <row r="329" s="15" customFormat="1">
      <c r="A329" s="15"/>
      <c r="B329" s="268"/>
      <c r="C329" s="269"/>
      <c r="D329" s="240" t="s">
        <v>142</v>
      </c>
      <c r="E329" s="270" t="s">
        <v>1</v>
      </c>
      <c r="F329" s="271" t="s">
        <v>147</v>
      </c>
      <c r="G329" s="269"/>
      <c r="H329" s="272">
        <v>2.7749999999999999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8" t="s">
        <v>142</v>
      </c>
      <c r="AU329" s="278" t="s">
        <v>82</v>
      </c>
      <c r="AV329" s="15" t="s">
        <v>136</v>
      </c>
      <c r="AW329" s="15" t="s">
        <v>30</v>
      </c>
      <c r="AX329" s="15" t="s">
        <v>80</v>
      </c>
      <c r="AY329" s="278" t="s">
        <v>129</v>
      </c>
    </row>
    <row r="330" s="2" customFormat="1" ht="33" customHeight="1">
      <c r="A330" s="39"/>
      <c r="B330" s="40"/>
      <c r="C330" s="227" t="s">
        <v>185</v>
      </c>
      <c r="D330" s="227" t="s">
        <v>131</v>
      </c>
      <c r="E330" s="228" t="s">
        <v>380</v>
      </c>
      <c r="F330" s="229" t="s">
        <v>381</v>
      </c>
      <c r="G330" s="230" t="s">
        <v>189</v>
      </c>
      <c r="H330" s="231">
        <v>2.7749999999999999</v>
      </c>
      <c r="I330" s="232"/>
      <c r="J330" s="233">
        <f>ROUND(I330*H330,2)</f>
        <v>0</v>
      </c>
      <c r="K330" s="229" t="s">
        <v>135</v>
      </c>
      <c r="L330" s="45"/>
      <c r="M330" s="234" t="s">
        <v>1</v>
      </c>
      <c r="N330" s="235" t="s">
        <v>38</v>
      </c>
      <c r="O330" s="92"/>
      <c r="P330" s="236">
        <f>O330*H330</f>
        <v>0</v>
      </c>
      <c r="Q330" s="236">
        <v>0.048579999999999998</v>
      </c>
      <c r="R330" s="236">
        <f>Q330*H330</f>
        <v>0.1348095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136</v>
      </c>
      <c r="AT330" s="238" t="s">
        <v>131</v>
      </c>
      <c r="AU330" s="238" t="s">
        <v>82</v>
      </c>
      <c r="AY330" s="18" t="s">
        <v>129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80</v>
      </c>
      <c r="BK330" s="239">
        <f>ROUND(I330*H330,2)</f>
        <v>0</v>
      </c>
      <c r="BL330" s="18" t="s">
        <v>136</v>
      </c>
      <c r="BM330" s="238" t="s">
        <v>382</v>
      </c>
    </row>
    <row r="331" s="2" customFormat="1">
      <c r="A331" s="39"/>
      <c r="B331" s="40"/>
      <c r="C331" s="41"/>
      <c r="D331" s="240" t="s">
        <v>138</v>
      </c>
      <c r="E331" s="41"/>
      <c r="F331" s="241" t="s">
        <v>346</v>
      </c>
      <c r="G331" s="41"/>
      <c r="H331" s="41"/>
      <c r="I331" s="242"/>
      <c r="J331" s="41"/>
      <c r="K331" s="41"/>
      <c r="L331" s="45"/>
      <c r="M331" s="243"/>
      <c r="N331" s="24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138</v>
      </c>
      <c r="AU331" s="18" t="s">
        <v>82</v>
      </c>
    </row>
    <row r="332" s="2" customFormat="1">
      <c r="A332" s="39"/>
      <c r="B332" s="40"/>
      <c r="C332" s="41"/>
      <c r="D332" s="245" t="s">
        <v>140</v>
      </c>
      <c r="E332" s="41"/>
      <c r="F332" s="246" t="s">
        <v>383</v>
      </c>
      <c r="G332" s="41"/>
      <c r="H332" s="41"/>
      <c r="I332" s="242"/>
      <c r="J332" s="41"/>
      <c r="K332" s="41"/>
      <c r="L332" s="45"/>
      <c r="M332" s="243"/>
      <c r="N332" s="24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140</v>
      </c>
      <c r="AU332" s="18" t="s">
        <v>82</v>
      </c>
    </row>
    <row r="333" s="2" customFormat="1" ht="16.5" customHeight="1">
      <c r="A333" s="39"/>
      <c r="B333" s="40"/>
      <c r="C333" s="227" t="s">
        <v>384</v>
      </c>
      <c r="D333" s="227" t="s">
        <v>131</v>
      </c>
      <c r="E333" s="228" t="s">
        <v>385</v>
      </c>
      <c r="F333" s="229" t="s">
        <v>386</v>
      </c>
      <c r="G333" s="230" t="s">
        <v>134</v>
      </c>
      <c r="H333" s="231">
        <v>22.199999999999999</v>
      </c>
      <c r="I333" s="232"/>
      <c r="J333" s="233">
        <f>ROUND(I333*H333,2)</f>
        <v>0</v>
      </c>
      <c r="K333" s="229" t="s">
        <v>135</v>
      </c>
      <c r="L333" s="45"/>
      <c r="M333" s="234" t="s">
        <v>1</v>
      </c>
      <c r="N333" s="235" t="s">
        <v>38</v>
      </c>
      <c r="O333" s="92"/>
      <c r="P333" s="236">
        <f>O333*H333</f>
        <v>0</v>
      </c>
      <c r="Q333" s="236">
        <v>0.0012979999999999999</v>
      </c>
      <c r="R333" s="236">
        <f>Q333*H333</f>
        <v>0.028815599999999997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136</v>
      </c>
      <c r="AT333" s="238" t="s">
        <v>131</v>
      </c>
      <c r="AU333" s="238" t="s">
        <v>82</v>
      </c>
      <c r="AY333" s="18" t="s">
        <v>129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80</v>
      </c>
      <c r="BK333" s="239">
        <f>ROUND(I333*H333,2)</f>
        <v>0</v>
      </c>
      <c r="BL333" s="18" t="s">
        <v>136</v>
      </c>
      <c r="BM333" s="238" t="s">
        <v>387</v>
      </c>
    </row>
    <row r="334" s="2" customFormat="1">
      <c r="A334" s="39"/>
      <c r="B334" s="40"/>
      <c r="C334" s="41"/>
      <c r="D334" s="240" t="s">
        <v>138</v>
      </c>
      <c r="E334" s="41"/>
      <c r="F334" s="241" t="s">
        <v>388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138</v>
      </c>
      <c r="AU334" s="18" t="s">
        <v>82</v>
      </c>
    </row>
    <row r="335" s="2" customFormat="1">
      <c r="A335" s="39"/>
      <c r="B335" s="40"/>
      <c r="C335" s="41"/>
      <c r="D335" s="245" t="s">
        <v>140</v>
      </c>
      <c r="E335" s="41"/>
      <c r="F335" s="246" t="s">
        <v>389</v>
      </c>
      <c r="G335" s="41"/>
      <c r="H335" s="41"/>
      <c r="I335" s="242"/>
      <c r="J335" s="41"/>
      <c r="K335" s="41"/>
      <c r="L335" s="45"/>
      <c r="M335" s="243"/>
      <c r="N335" s="244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140</v>
      </c>
      <c r="AU335" s="18" t="s">
        <v>82</v>
      </c>
    </row>
    <row r="336" s="13" customFormat="1">
      <c r="A336" s="13"/>
      <c r="B336" s="247"/>
      <c r="C336" s="248"/>
      <c r="D336" s="240" t="s">
        <v>142</v>
      </c>
      <c r="E336" s="249" t="s">
        <v>1</v>
      </c>
      <c r="F336" s="250" t="s">
        <v>377</v>
      </c>
      <c r="G336" s="248"/>
      <c r="H336" s="249" t="s">
        <v>1</v>
      </c>
      <c r="I336" s="251"/>
      <c r="J336" s="248"/>
      <c r="K336" s="248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142</v>
      </c>
      <c r="AU336" s="256" t="s">
        <v>82</v>
      </c>
      <c r="AV336" s="13" t="s">
        <v>80</v>
      </c>
      <c r="AW336" s="13" t="s">
        <v>30</v>
      </c>
      <c r="AX336" s="13" t="s">
        <v>73</v>
      </c>
      <c r="AY336" s="256" t="s">
        <v>129</v>
      </c>
    </row>
    <row r="337" s="14" customFormat="1">
      <c r="A337" s="14"/>
      <c r="B337" s="257"/>
      <c r="C337" s="258"/>
      <c r="D337" s="240" t="s">
        <v>142</v>
      </c>
      <c r="E337" s="259" t="s">
        <v>1</v>
      </c>
      <c r="F337" s="260" t="s">
        <v>390</v>
      </c>
      <c r="G337" s="258"/>
      <c r="H337" s="261">
        <v>14.4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142</v>
      </c>
      <c r="AU337" s="267" t="s">
        <v>82</v>
      </c>
      <c r="AV337" s="14" t="s">
        <v>82</v>
      </c>
      <c r="AW337" s="14" t="s">
        <v>30</v>
      </c>
      <c r="AX337" s="14" t="s">
        <v>73</v>
      </c>
      <c r="AY337" s="267" t="s">
        <v>129</v>
      </c>
    </row>
    <row r="338" s="14" customFormat="1">
      <c r="A338" s="14"/>
      <c r="B338" s="257"/>
      <c r="C338" s="258"/>
      <c r="D338" s="240" t="s">
        <v>142</v>
      </c>
      <c r="E338" s="259" t="s">
        <v>1</v>
      </c>
      <c r="F338" s="260" t="s">
        <v>391</v>
      </c>
      <c r="G338" s="258"/>
      <c r="H338" s="261">
        <v>7.7999999999999998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142</v>
      </c>
      <c r="AU338" s="267" t="s">
        <v>82</v>
      </c>
      <c r="AV338" s="14" t="s">
        <v>82</v>
      </c>
      <c r="AW338" s="14" t="s">
        <v>30</v>
      </c>
      <c r="AX338" s="14" t="s">
        <v>73</v>
      </c>
      <c r="AY338" s="267" t="s">
        <v>129</v>
      </c>
    </row>
    <row r="339" s="15" customFormat="1">
      <c r="A339" s="15"/>
      <c r="B339" s="268"/>
      <c r="C339" s="269"/>
      <c r="D339" s="240" t="s">
        <v>142</v>
      </c>
      <c r="E339" s="270" t="s">
        <v>1</v>
      </c>
      <c r="F339" s="271" t="s">
        <v>147</v>
      </c>
      <c r="G339" s="269"/>
      <c r="H339" s="272">
        <v>22.199999999999999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8" t="s">
        <v>142</v>
      </c>
      <c r="AU339" s="278" t="s">
        <v>82</v>
      </c>
      <c r="AV339" s="15" t="s">
        <v>136</v>
      </c>
      <c r="AW339" s="15" t="s">
        <v>30</v>
      </c>
      <c r="AX339" s="15" t="s">
        <v>80</v>
      </c>
      <c r="AY339" s="278" t="s">
        <v>129</v>
      </c>
    </row>
    <row r="340" s="2" customFormat="1" ht="16.5" customHeight="1">
      <c r="A340" s="39"/>
      <c r="B340" s="40"/>
      <c r="C340" s="227" t="s">
        <v>392</v>
      </c>
      <c r="D340" s="227" t="s">
        <v>131</v>
      </c>
      <c r="E340" s="228" t="s">
        <v>393</v>
      </c>
      <c r="F340" s="229" t="s">
        <v>394</v>
      </c>
      <c r="G340" s="230" t="s">
        <v>134</v>
      </c>
      <c r="H340" s="231">
        <v>22.199999999999999</v>
      </c>
      <c r="I340" s="232"/>
      <c r="J340" s="233">
        <f>ROUND(I340*H340,2)</f>
        <v>0</v>
      </c>
      <c r="K340" s="229" t="s">
        <v>135</v>
      </c>
      <c r="L340" s="45"/>
      <c r="M340" s="234" t="s">
        <v>1</v>
      </c>
      <c r="N340" s="235" t="s">
        <v>38</v>
      </c>
      <c r="O340" s="92"/>
      <c r="P340" s="236">
        <f>O340*H340</f>
        <v>0</v>
      </c>
      <c r="Q340" s="236">
        <v>3.6000000000000001E-05</v>
      </c>
      <c r="R340" s="236">
        <f>Q340*H340</f>
        <v>0.00079920000000000002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136</v>
      </c>
      <c r="AT340" s="238" t="s">
        <v>131</v>
      </c>
      <c r="AU340" s="238" t="s">
        <v>82</v>
      </c>
      <c r="AY340" s="18" t="s">
        <v>129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80</v>
      </c>
      <c r="BK340" s="239">
        <f>ROUND(I340*H340,2)</f>
        <v>0</v>
      </c>
      <c r="BL340" s="18" t="s">
        <v>136</v>
      </c>
      <c r="BM340" s="238" t="s">
        <v>395</v>
      </c>
    </row>
    <row r="341" s="2" customFormat="1">
      <c r="A341" s="39"/>
      <c r="B341" s="40"/>
      <c r="C341" s="41"/>
      <c r="D341" s="240" t="s">
        <v>138</v>
      </c>
      <c r="E341" s="41"/>
      <c r="F341" s="241" t="s">
        <v>396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138</v>
      </c>
      <c r="AU341" s="18" t="s">
        <v>82</v>
      </c>
    </row>
    <row r="342" s="2" customFormat="1">
      <c r="A342" s="39"/>
      <c r="B342" s="40"/>
      <c r="C342" s="41"/>
      <c r="D342" s="245" t="s">
        <v>140</v>
      </c>
      <c r="E342" s="41"/>
      <c r="F342" s="246" t="s">
        <v>397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140</v>
      </c>
      <c r="AU342" s="18" t="s">
        <v>82</v>
      </c>
    </row>
    <row r="343" s="12" customFormat="1" ht="22.8" customHeight="1">
      <c r="A343" s="12"/>
      <c r="B343" s="211"/>
      <c r="C343" s="212"/>
      <c r="D343" s="213" t="s">
        <v>72</v>
      </c>
      <c r="E343" s="225" t="s">
        <v>153</v>
      </c>
      <c r="F343" s="225" t="s">
        <v>398</v>
      </c>
      <c r="G343" s="212"/>
      <c r="H343" s="212"/>
      <c r="I343" s="215"/>
      <c r="J343" s="226">
        <f>BK343</f>
        <v>0</v>
      </c>
      <c r="K343" s="212"/>
      <c r="L343" s="217"/>
      <c r="M343" s="218"/>
      <c r="N343" s="219"/>
      <c r="O343" s="219"/>
      <c r="P343" s="220">
        <f>SUM(P344:P384)</f>
        <v>0</v>
      </c>
      <c r="Q343" s="219"/>
      <c r="R343" s="220">
        <f>SUM(R344:R384)</f>
        <v>85.664061394799987</v>
      </c>
      <c r="S343" s="219"/>
      <c r="T343" s="221">
        <f>SUM(T344:T384)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2" t="s">
        <v>80</v>
      </c>
      <c r="AT343" s="223" t="s">
        <v>72</v>
      </c>
      <c r="AU343" s="223" t="s">
        <v>80</v>
      </c>
      <c r="AY343" s="222" t="s">
        <v>129</v>
      </c>
      <c r="BK343" s="224">
        <f>SUM(BK344:BK384)</f>
        <v>0</v>
      </c>
    </row>
    <row r="344" s="2" customFormat="1" ht="16.5" customHeight="1">
      <c r="A344" s="39"/>
      <c r="B344" s="40"/>
      <c r="C344" s="227" t="s">
        <v>399</v>
      </c>
      <c r="D344" s="227" t="s">
        <v>131</v>
      </c>
      <c r="E344" s="228" t="s">
        <v>400</v>
      </c>
      <c r="F344" s="229" t="s">
        <v>401</v>
      </c>
      <c r="G344" s="230" t="s">
        <v>189</v>
      </c>
      <c r="H344" s="231">
        <v>1.7050000000000001</v>
      </c>
      <c r="I344" s="232"/>
      <c r="J344" s="233">
        <f>ROUND(I344*H344,2)</f>
        <v>0</v>
      </c>
      <c r="K344" s="229" t="s">
        <v>135</v>
      </c>
      <c r="L344" s="45"/>
      <c r="M344" s="234" t="s">
        <v>1</v>
      </c>
      <c r="N344" s="235" t="s">
        <v>38</v>
      </c>
      <c r="O344" s="92"/>
      <c r="P344" s="236">
        <f>O344*H344</f>
        <v>0</v>
      </c>
      <c r="Q344" s="236">
        <v>2.5021499999999999</v>
      </c>
      <c r="R344" s="236">
        <f>Q344*H344</f>
        <v>4.2661657499999999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136</v>
      </c>
      <c r="AT344" s="238" t="s">
        <v>131</v>
      </c>
      <c r="AU344" s="238" t="s">
        <v>82</v>
      </c>
      <c r="AY344" s="18" t="s">
        <v>129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80</v>
      </c>
      <c r="BK344" s="239">
        <f>ROUND(I344*H344,2)</f>
        <v>0</v>
      </c>
      <c r="BL344" s="18" t="s">
        <v>136</v>
      </c>
      <c r="BM344" s="238" t="s">
        <v>402</v>
      </c>
    </row>
    <row r="345" s="2" customFormat="1">
      <c r="A345" s="39"/>
      <c r="B345" s="40"/>
      <c r="C345" s="41"/>
      <c r="D345" s="240" t="s">
        <v>138</v>
      </c>
      <c r="E345" s="41"/>
      <c r="F345" s="241" t="s">
        <v>403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138</v>
      </c>
      <c r="AU345" s="18" t="s">
        <v>82</v>
      </c>
    </row>
    <row r="346" s="2" customFormat="1">
      <c r="A346" s="39"/>
      <c r="B346" s="40"/>
      <c r="C346" s="41"/>
      <c r="D346" s="245" t="s">
        <v>140</v>
      </c>
      <c r="E346" s="41"/>
      <c r="F346" s="246" t="s">
        <v>404</v>
      </c>
      <c r="G346" s="41"/>
      <c r="H346" s="41"/>
      <c r="I346" s="242"/>
      <c r="J346" s="41"/>
      <c r="K346" s="41"/>
      <c r="L346" s="45"/>
      <c r="M346" s="243"/>
      <c r="N346" s="244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140</v>
      </c>
      <c r="AU346" s="18" t="s">
        <v>82</v>
      </c>
    </row>
    <row r="347" s="13" customFormat="1">
      <c r="A347" s="13"/>
      <c r="B347" s="247"/>
      <c r="C347" s="248"/>
      <c r="D347" s="240" t="s">
        <v>142</v>
      </c>
      <c r="E347" s="249" t="s">
        <v>1</v>
      </c>
      <c r="F347" s="250" t="s">
        <v>405</v>
      </c>
      <c r="G347" s="248"/>
      <c r="H347" s="249" t="s">
        <v>1</v>
      </c>
      <c r="I347" s="251"/>
      <c r="J347" s="248"/>
      <c r="K347" s="248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142</v>
      </c>
      <c r="AU347" s="256" t="s">
        <v>82</v>
      </c>
      <c r="AV347" s="13" t="s">
        <v>80</v>
      </c>
      <c r="AW347" s="13" t="s">
        <v>30</v>
      </c>
      <c r="AX347" s="13" t="s">
        <v>73</v>
      </c>
      <c r="AY347" s="256" t="s">
        <v>129</v>
      </c>
    </row>
    <row r="348" s="14" customFormat="1">
      <c r="A348" s="14"/>
      <c r="B348" s="257"/>
      <c r="C348" s="258"/>
      <c r="D348" s="240" t="s">
        <v>142</v>
      </c>
      <c r="E348" s="259" t="s">
        <v>1</v>
      </c>
      <c r="F348" s="260" t="s">
        <v>406</v>
      </c>
      <c r="G348" s="258"/>
      <c r="H348" s="261">
        <v>1.7050000000000001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142</v>
      </c>
      <c r="AU348" s="267" t="s">
        <v>82</v>
      </c>
      <c r="AV348" s="14" t="s">
        <v>82</v>
      </c>
      <c r="AW348" s="14" t="s">
        <v>30</v>
      </c>
      <c r="AX348" s="14" t="s">
        <v>80</v>
      </c>
      <c r="AY348" s="267" t="s">
        <v>129</v>
      </c>
    </row>
    <row r="349" s="2" customFormat="1" ht="24.15" customHeight="1">
      <c r="A349" s="39"/>
      <c r="B349" s="40"/>
      <c r="C349" s="227" t="s">
        <v>407</v>
      </c>
      <c r="D349" s="227" t="s">
        <v>131</v>
      </c>
      <c r="E349" s="228" t="s">
        <v>408</v>
      </c>
      <c r="F349" s="229" t="s">
        <v>409</v>
      </c>
      <c r="G349" s="230" t="s">
        <v>189</v>
      </c>
      <c r="H349" s="231">
        <v>1.7050000000000001</v>
      </c>
      <c r="I349" s="232"/>
      <c r="J349" s="233">
        <f>ROUND(I349*H349,2)</f>
        <v>0</v>
      </c>
      <c r="K349" s="229" t="s">
        <v>135</v>
      </c>
      <c r="L349" s="45"/>
      <c r="M349" s="234" t="s">
        <v>1</v>
      </c>
      <c r="N349" s="235" t="s">
        <v>38</v>
      </c>
      <c r="O349" s="92"/>
      <c r="P349" s="236">
        <f>O349*H349</f>
        <v>0</v>
      </c>
      <c r="Q349" s="236">
        <v>0.048579999999999998</v>
      </c>
      <c r="R349" s="236">
        <f>Q349*H349</f>
        <v>0.082828899999999997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136</v>
      </c>
      <c r="AT349" s="238" t="s">
        <v>131</v>
      </c>
      <c r="AU349" s="238" t="s">
        <v>82</v>
      </c>
      <c r="AY349" s="18" t="s">
        <v>129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80</v>
      </c>
      <c r="BK349" s="239">
        <f>ROUND(I349*H349,2)</f>
        <v>0</v>
      </c>
      <c r="BL349" s="18" t="s">
        <v>136</v>
      </c>
      <c r="BM349" s="238" t="s">
        <v>410</v>
      </c>
    </row>
    <row r="350" s="2" customFormat="1">
      <c r="A350" s="39"/>
      <c r="B350" s="40"/>
      <c r="C350" s="41"/>
      <c r="D350" s="240" t="s">
        <v>138</v>
      </c>
      <c r="E350" s="41"/>
      <c r="F350" s="241" t="s">
        <v>411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82</v>
      </c>
    </row>
    <row r="351" s="2" customFormat="1">
      <c r="A351" s="39"/>
      <c r="B351" s="40"/>
      <c r="C351" s="41"/>
      <c r="D351" s="245" t="s">
        <v>140</v>
      </c>
      <c r="E351" s="41"/>
      <c r="F351" s="246" t="s">
        <v>412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82</v>
      </c>
    </row>
    <row r="352" s="2" customFormat="1" ht="16.5" customHeight="1">
      <c r="A352" s="39"/>
      <c r="B352" s="40"/>
      <c r="C352" s="227" t="s">
        <v>413</v>
      </c>
      <c r="D352" s="227" t="s">
        <v>131</v>
      </c>
      <c r="E352" s="228" t="s">
        <v>414</v>
      </c>
      <c r="F352" s="229" t="s">
        <v>415</v>
      </c>
      <c r="G352" s="230" t="s">
        <v>134</v>
      </c>
      <c r="H352" s="231">
        <v>11</v>
      </c>
      <c r="I352" s="232"/>
      <c r="J352" s="233">
        <f>ROUND(I352*H352,2)</f>
        <v>0</v>
      </c>
      <c r="K352" s="229" t="s">
        <v>135</v>
      </c>
      <c r="L352" s="45"/>
      <c r="M352" s="234" t="s">
        <v>1</v>
      </c>
      <c r="N352" s="235" t="s">
        <v>38</v>
      </c>
      <c r="O352" s="92"/>
      <c r="P352" s="236">
        <f>O352*H352</f>
        <v>0</v>
      </c>
      <c r="Q352" s="236">
        <v>0.041258200000000002</v>
      </c>
      <c r="R352" s="236">
        <f>Q352*H352</f>
        <v>0.45384020000000003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136</v>
      </c>
      <c r="AT352" s="238" t="s">
        <v>131</v>
      </c>
      <c r="AU352" s="238" t="s">
        <v>82</v>
      </c>
      <c r="AY352" s="18" t="s">
        <v>129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80</v>
      </c>
      <c r="BK352" s="239">
        <f>ROUND(I352*H352,2)</f>
        <v>0</v>
      </c>
      <c r="BL352" s="18" t="s">
        <v>136</v>
      </c>
      <c r="BM352" s="238" t="s">
        <v>416</v>
      </c>
    </row>
    <row r="353" s="2" customFormat="1">
      <c r="A353" s="39"/>
      <c r="B353" s="40"/>
      <c r="C353" s="41"/>
      <c r="D353" s="240" t="s">
        <v>138</v>
      </c>
      <c r="E353" s="41"/>
      <c r="F353" s="241" t="s">
        <v>417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138</v>
      </c>
      <c r="AU353" s="18" t="s">
        <v>82</v>
      </c>
    </row>
    <row r="354" s="2" customFormat="1">
      <c r="A354" s="39"/>
      <c r="B354" s="40"/>
      <c r="C354" s="41"/>
      <c r="D354" s="245" t="s">
        <v>140</v>
      </c>
      <c r="E354" s="41"/>
      <c r="F354" s="246" t="s">
        <v>418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140</v>
      </c>
      <c r="AU354" s="18" t="s">
        <v>82</v>
      </c>
    </row>
    <row r="355" s="14" customFormat="1">
      <c r="A355" s="14"/>
      <c r="B355" s="257"/>
      <c r="C355" s="258"/>
      <c r="D355" s="240" t="s">
        <v>142</v>
      </c>
      <c r="E355" s="259" t="s">
        <v>1</v>
      </c>
      <c r="F355" s="260" t="s">
        <v>419</v>
      </c>
      <c r="G355" s="258"/>
      <c r="H355" s="261">
        <v>11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7" t="s">
        <v>142</v>
      </c>
      <c r="AU355" s="267" t="s">
        <v>82</v>
      </c>
      <c r="AV355" s="14" t="s">
        <v>82</v>
      </c>
      <c r="AW355" s="14" t="s">
        <v>30</v>
      </c>
      <c r="AX355" s="14" t="s">
        <v>80</v>
      </c>
      <c r="AY355" s="267" t="s">
        <v>129</v>
      </c>
    </row>
    <row r="356" s="2" customFormat="1" ht="16.5" customHeight="1">
      <c r="A356" s="39"/>
      <c r="B356" s="40"/>
      <c r="C356" s="227" t="s">
        <v>420</v>
      </c>
      <c r="D356" s="227" t="s">
        <v>131</v>
      </c>
      <c r="E356" s="228" t="s">
        <v>421</v>
      </c>
      <c r="F356" s="229" t="s">
        <v>422</v>
      </c>
      <c r="G356" s="230" t="s">
        <v>134</v>
      </c>
      <c r="H356" s="231">
        <v>11</v>
      </c>
      <c r="I356" s="232"/>
      <c r="J356" s="233">
        <f>ROUND(I356*H356,2)</f>
        <v>0</v>
      </c>
      <c r="K356" s="229" t="s">
        <v>135</v>
      </c>
      <c r="L356" s="45"/>
      <c r="M356" s="234" t="s">
        <v>1</v>
      </c>
      <c r="N356" s="235" t="s">
        <v>38</v>
      </c>
      <c r="O356" s="92"/>
      <c r="P356" s="236">
        <f>O356*H356</f>
        <v>0</v>
      </c>
      <c r="Q356" s="236">
        <v>1.5E-05</v>
      </c>
      <c r="R356" s="236">
        <f>Q356*H356</f>
        <v>0.000165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136</v>
      </c>
      <c r="AT356" s="238" t="s">
        <v>131</v>
      </c>
      <c r="AU356" s="238" t="s">
        <v>82</v>
      </c>
      <c r="AY356" s="18" t="s">
        <v>129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80</v>
      </c>
      <c r="BK356" s="239">
        <f>ROUND(I356*H356,2)</f>
        <v>0</v>
      </c>
      <c r="BL356" s="18" t="s">
        <v>136</v>
      </c>
      <c r="BM356" s="238" t="s">
        <v>423</v>
      </c>
    </row>
    <row r="357" s="2" customFormat="1">
      <c r="A357" s="39"/>
      <c r="B357" s="40"/>
      <c r="C357" s="41"/>
      <c r="D357" s="240" t="s">
        <v>138</v>
      </c>
      <c r="E357" s="41"/>
      <c r="F357" s="241" t="s">
        <v>424</v>
      </c>
      <c r="G357" s="41"/>
      <c r="H357" s="41"/>
      <c r="I357" s="242"/>
      <c r="J357" s="41"/>
      <c r="K357" s="41"/>
      <c r="L357" s="45"/>
      <c r="M357" s="243"/>
      <c r="N357" s="24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138</v>
      </c>
      <c r="AU357" s="18" t="s">
        <v>82</v>
      </c>
    </row>
    <row r="358" s="2" customFormat="1">
      <c r="A358" s="39"/>
      <c r="B358" s="40"/>
      <c r="C358" s="41"/>
      <c r="D358" s="245" t="s">
        <v>140</v>
      </c>
      <c r="E358" s="41"/>
      <c r="F358" s="246" t="s">
        <v>425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140</v>
      </c>
      <c r="AU358" s="18" t="s">
        <v>82</v>
      </c>
    </row>
    <row r="359" s="2" customFormat="1" ht="16.5" customHeight="1">
      <c r="A359" s="39"/>
      <c r="B359" s="40"/>
      <c r="C359" s="227" t="s">
        <v>426</v>
      </c>
      <c r="D359" s="227" t="s">
        <v>131</v>
      </c>
      <c r="E359" s="228" t="s">
        <v>427</v>
      </c>
      <c r="F359" s="229" t="s">
        <v>428</v>
      </c>
      <c r="G359" s="230" t="s">
        <v>233</v>
      </c>
      <c r="H359" s="231">
        <v>0.17399999999999999</v>
      </c>
      <c r="I359" s="232"/>
      <c r="J359" s="233">
        <f>ROUND(I359*H359,2)</f>
        <v>0</v>
      </c>
      <c r="K359" s="229" t="s">
        <v>135</v>
      </c>
      <c r="L359" s="45"/>
      <c r="M359" s="234" t="s">
        <v>1</v>
      </c>
      <c r="N359" s="235" t="s">
        <v>38</v>
      </c>
      <c r="O359" s="92"/>
      <c r="P359" s="236">
        <f>O359*H359</f>
        <v>0</v>
      </c>
      <c r="Q359" s="236">
        <v>1.0487652000000001</v>
      </c>
      <c r="R359" s="236">
        <f>Q359*H359</f>
        <v>0.1824851448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136</v>
      </c>
      <c r="AT359" s="238" t="s">
        <v>131</v>
      </c>
      <c r="AU359" s="238" t="s">
        <v>82</v>
      </c>
      <c r="AY359" s="18" t="s">
        <v>129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80</v>
      </c>
      <c r="BK359" s="239">
        <f>ROUND(I359*H359,2)</f>
        <v>0</v>
      </c>
      <c r="BL359" s="18" t="s">
        <v>136</v>
      </c>
      <c r="BM359" s="238" t="s">
        <v>429</v>
      </c>
    </row>
    <row r="360" s="2" customFormat="1">
      <c r="A360" s="39"/>
      <c r="B360" s="40"/>
      <c r="C360" s="41"/>
      <c r="D360" s="240" t="s">
        <v>138</v>
      </c>
      <c r="E360" s="41"/>
      <c r="F360" s="241" t="s">
        <v>430</v>
      </c>
      <c r="G360" s="41"/>
      <c r="H360" s="41"/>
      <c r="I360" s="242"/>
      <c r="J360" s="41"/>
      <c r="K360" s="41"/>
      <c r="L360" s="45"/>
      <c r="M360" s="243"/>
      <c r="N360" s="244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138</v>
      </c>
      <c r="AU360" s="18" t="s">
        <v>82</v>
      </c>
    </row>
    <row r="361" s="2" customFormat="1">
      <c r="A361" s="39"/>
      <c r="B361" s="40"/>
      <c r="C361" s="41"/>
      <c r="D361" s="245" t="s">
        <v>140</v>
      </c>
      <c r="E361" s="41"/>
      <c r="F361" s="246" t="s">
        <v>431</v>
      </c>
      <c r="G361" s="41"/>
      <c r="H361" s="41"/>
      <c r="I361" s="242"/>
      <c r="J361" s="41"/>
      <c r="K361" s="41"/>
      <c r="L361" s="45"/>
      <c r="M361" s="243"/>
      <c r="N361" s="24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140</v>
      </c>
      <c r="AU361" s="18" t="s">
        <v>82</v>
      </c>
    </row>
    <row r="362" s="14" customFormat="1">
      <c r="A362" s="14"/>
      <c r="B362" s="257"/>
      <c r="C362" s="258"/>
      <c r="D362" s="240" t="s">
        <v>142</v>
      </c>
      <c r="E362" s="259" t="s">
        <v>1</v>
      </c>
      <c r="F362" s="260" t="s">
        <v>432</v>
      </c>
      <c r="G362" s="258"/>
      <c r="H362" s="261">
        <v>0.17399999999999999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142</v>
      </c>
      <c r="AU362" s="267" t="s">
        <v>82</v>
      </c>
      <c r="AV362" s="14" t="s">
        <v>82</v>
      </c>
      <c r="AW362" s="14" t="s">
        <v>30</v>
      </c>
      <c r="AX362" s="14" t="s">
        <v>80</v>
      </c>
      <c r="AY362" s="267" t="s">
        <v>129</v>
      </c>
    </row>
    <row r="363" s="2" customFormat="1" ht="24.15" customHeight="1">
      <c r="A363" s="39"/>
      <c r="B363" s="40"/>
      <c r="C363" s="227" t="s">
        <v>433</v>
      </c>
      <c r="D363" s="227" t="s">
        <v>131</v>
      </c>
      <c r="E363" s="228" t="s">
        <v>434</v>
      </c>
      <c r="F363" s="229" t="s">
        <v>435</v>
      </c>
      <c r="G363" s="230" t="s">
        <v>189</v>
      </c>
      <c r="H363" s="231">
        <v>11.789999999999999</v>
      </c>
      <c r="I363" s="232"/>
      <c r="J363" s="233">
        <f>ROUND(I363*H363,2)</f>
        <v>0</v>
      </c>
      <c r="K363" s="229" t="s">
        <v>135</v>
      </c>
      <c r="L363" s="45"/>
      <c r="M363" s="234" t="s">
        <v>1</v>
      </c>
      <c r="N363" s="235" t="s">
        <v>38</v>
      </c>
      <c r="O363" s="92"/>
      <c r="P363" s="236">
        <f>O363*H363</f>
        <v>0</v>
      </c>
      <c r="Q363" s="236">
        <v>2.6843599999999999</v>
      </c>
      <c r="R363" s="236">
        <f>Q363*H363</f>
        <v>31.648604399999996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136</v>
      </c>
      <c r="AT363" s="238" t="s">
        <v>131</v>
      </c>
      <c r="AU363" s="238" t="s">
        <v>82</v>
      </c>
      <c r="AY363" s="18" t="s">
        <v>129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80</v>
      </c>
      <c r="BK363" s="239">
        <f>ROUND(I363*H363,2)</f>
        <v>0</v>
      </c>
      <c r="BL363" s="18" t="s">
        <v>136</v>
      </c>
      <c r="BM363" s="238" t="s">
        <v>436</v>
      </c>
    </row>
    <row r="364" s="2" customFormat="1">
      <c r="A364" s="39"/>
      <c r="B364" s="40"/>
      <c r="C364" s="41"/>
      <c r="D364" s="240" t="s">
        <v>138</v>
      </c>
      <c r="E364" s="41"/>
      <c r="F364" s="241" t="s">
        <v>437</v>
      </c>
      <c r="G364" s="41"/>
      <c r="H364" s="41"/>
      <c r="I364" s="242"/>
      <c r="J364" s="41"/>
      <c r="K364" s="41"/>
      <c r="L364" s="45"/>
      <c r="M364" s="243"/>
      <c r="N364" s="244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138</v>
      </c>
      <c r="AU364" s="18" t="s">
        <v>82</v>
      </c>
    </row>
    <row r="365" s="2" customFormat="1">
      <c r="A365" s="39"/>
      <c r="B365" s="40"/>
      <c r="C365" s="41"/>
      <c r="D365" s="245" t="s">
        <v>140</v>
      </c>
      <c r="E365" s="41"/>
      <c r="F365" s="246" t="s">
        <v>438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140</v>
      </c>
      <c r="AU365" s="18" t="s">
        <v>82</v>
      </c>
    </row>
    <row r="366" s="13" customFormat="1">
      <c r="A366" s="13"/>
      <c r="B366" s="247"/>
      <c r="C366" s="248"/>
      <c r="D366" s="240" t="s">
        <v>142</v>
      </c>
      <c r="E366" s="249" t="s">
        <v>1</v>
      </c>
      <c r="F366" s="250" t="s">
        <v>439</v>
      </c>
      <c r="G366" s="248"/>
      <c r="H366" s="249" t="s">
        <v>1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142</v>
      </c>
      <c r="AU366" s="256" t="s">
        <v>82</v>
      </c>
      <c r="AV366" s="13" t="s">
        <v>80</v>
      </c>
      <c r="AW366" s="13" t="s">
        <v>30</v>
      </c>
      <c r="AX366" s="13" t="s">
        <v>73</v>
      </c>
      <c r="AY366" s="256" t="s">
        <v>129</v>
      </c>
    </row>
    <row r="367" s="14" customFormat="1">
      <c r="A367" s="14"/>
      <c r="B367" s="257"/>
      <c r="C367" s="258"/>
      <c r="D367" s="240" t="s">
        <v>142</v>
      </c>
      <c r="E367" s="259" t="s">
        <v>1</v>
      </c>
      <c r="F367" s="260" t="s">
        <v>440</v>
      </c>
      <c r="G367" s="258"/>
      <c r="H367" s="261">
        <v>11.789999999999999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142</v>
      </c>
      <c r="AU367" s="267" t="s">
        <v>82</v>
      </c>
      <c r="AV367" s="14" t="s">
        <v>82</v>
      </c>
      <c r="AW367" s="14" t="s">
        <v>30</v>
      </c>
      <c r="AX367" s="14" t="s">
        <v>73</v>
      </c>
      <c r="AY367" s="267" t="s">
        <v>129</v>
      </c>
    </row>
    <row r="368" s="15" customFormat="1">
      <c r="A368" s="15"/>
      <c r="B368" s="268"/>
      <c r="C368" s="269"/>
      <c r="D368" s="240" t="s">
        <v>142</v>
      </c>
      <c r="E368" s="270" t="s">
        <v>1</v>
      </c>
      <c r="F368" s="271" t="s">
        <v>147</v>
      </c>
      <c r="G368" s="269"/>
      <c r="H368" s="272">
        <v>11.789999999999999</v>
      </c>
      <c r="I368" s="273"/>
      <c r="J368" s="269"/>
      <c r="K368" s="269"/>
      <c r="L368" s="274"/>
      <c r="M368" s="275"/>
      <c r="N368" s="276"/>
      <c r="O368" s="276"/>
      <c r="P368" s="276"/>
      <c r="Q368" s="276"/>
      <c r="R368" s="276"/>
      <c r="S368" s="276"/>
      <c r="T368" s="27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8" t="s">
        <v>142</v>
      </c>
      <c r="AU368" s="278" t="s">
        <v>82</v>
      </c>
      <c r="AV368" s="15" t="s">
        <v>136</v>
      </c>
      <c r="AW368" s="15" t="s">
        <v>30</v>
      </c>
      <c r="AX368" s="15" t="s">
        <v>80</v>
      </c>
      <c r="AY368" s="278" t="s">
        <v>129</v>
      </c>
    </row>
    <row r="369" s="2" customFormat="1" ht="33" customHeight="1">
      <c r="A369" s="39"/>
      <c r="B369" s="40"/>
      <c r="C369" s="227" t="s">
        <v>441</v>
      </c>
      <c r="D369" s="227" t="s">
        <v>131</v>
      </c>
      <c r="E369" s="228" t="s">
        <v>442</v>
      </c>
      <c r="F369" s="229" t="s">
        <v>443</v>
      </c>
      <c r="G369" s="230" t="s">
        <v>189</v>
      </c>
      <c r="H369" s="231">
        <v>32.899999999999999</v>
      </c>
      <c r="I369" s="232"/>
      <c r="J369" s="233">
        <f>ROUND(I369*H369,2)</f>
        <v>0</v>
      </c>
      <c r="K369" s="229" t="s">
        <v>135</v>
      </c>
      <c r="L369" s="45"/>
      <c r="M369" s="234" t="s">
        <v>1</v>
      </c>
      <c r="N369" s="235" t="s">
        <v>38</v>
      </c>
      <c r="O369" s="92"/>
      <c r="P369" s="236">
        <f>O369*H369</f>
        <v>0</v>
      </c>
      <c r="Q369" s="236">
        <v>1.48614</v>
      </c>
      <c r="R369" s="236">
        <f>Q369*H369</f>
        <v>48.894005999999997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136</v>
      </c>
      <c r="AT369" s="238" t="s">
        <v>131</v>
      </c>
      <c r="AU369" s="238" t="s">
        <v>82</v>
      </c>
      <c r="AY369" s="18" t="s">
        <v>129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80</v>
      </c>
      <c r="BK369" s="239">
        <f>ROUND(I369*H369,2)</f>
        <v>0</v>
      </c>
      <c r="BL369" s="18" t="s">
        <v>136</v>
      </c>
      <c r="BM369" s="238" t="s">
        <v>444</v>
      </c>
    </row>
    <row r="370" s="2" customFormat="1">
      <c r="A370" s="39"/>
      <c r="B370" s="40"/>
      <c r="C370" s="41"/>
      <c r="D370" s="240" t="s">
        <v>138</v>
      </c>
      <c r="E370" s="41"/>
      <c r="F370" s="241" t="s">
        <v>445</v>
      </c>
      <c r="G370" s="41"/>
      <c r="H370" s="41"/>
      <c r="I370" s="242"/>
      <c r="J370" s="41"/>
      <c r="K370" s="41"/>
      <c r="L370" s="45"/>
      <c r="M370" s="243"/>
      <c r="N370" s="24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138</v>
      </c>
      <c r="AU370" s="18" t="s">
        <v>82</v>
      </c>
    </row>
    <row r="371" s="2" customFormat="1">
      <c r="A371" s="39"/>
      <c r="B371" s="40"/>
      <c r="C371" s="41"/>
      <c r="D371" s="245" t="s">
        <v>140</v>
      </c>
      <c r="E371" s="41"/>
      <c r="F371" s="246" t="s">
        <v>446</v>
      </c>
      <c r="G371" s="41"/>
      <c r="H371" s="41"/>
      <c r="I371" s="242"/>
      <c r="J371" s="41"/>
      <c r="K371" s="41"/>
      <c r="L371" s="45"/>
      <c r="M371" s="243"/>
      <c r="N371" s="244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140</v>
      </c>
      <c r="AU371" s="18" t="s">
        <v>82</v>
      </c>
    </row>
    <row r="372" s="13" customFormat="1">
      <c r="A372" s="13"/>
      <c r="B372" s="247"/>
      <c r="C372" s="248"/>
      <c r="D372" s="240" t="s">
        <v>142</v>
      </c>
      <c r="E372" s="249" t="s">
        <v>1</v>
      </c>
      <c r="F372" s="250" t="s">
        <v>447</v>
      </c>
      <c r="G372" s="248"/>
      <c r="H372" s="249" t="s">
        <v>1</v>
      </c>
      <c r="I372" s="251"/>
      <c r="J372" s="248"/>
      <c r="K372" s="248"/>
      <c r="L372" s="252"/>
      <c r="M372" s="253"/>
      <c r="N372" s="254"/>
      <c r="O372" s="254"/>
      <c r="P372" s="254"/>
      <c r="Q372" s="254"/>
      <c r="R372" s="254"/>
      <c r="S372" s="254"/>
      <c r="T372" s="25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6" t="s">
        <v>142</v>
      </c>
      <c r="AU372" s="256" t="s">
        <v>82</v>
      </c>
      <c r="AV372" s="13" t="s">
        <v>80</v>
      </c>
      <c r="AW372" s="13" t="s">
        <v>30</v>
      </c>
      <c r="AX372" s="13" t="s">
        <v>73</v>
      </c>
      <c r="AY372" s="256" t="s">
        <v>129</v>
      </c>
    </row>
    <row r="373" s="14" customFormat="1">
      <c r="A373" s="14"/>
      <c r="B373" s="257"/>
      <c r="C373" s="258"/>
      <c r="D373" s="240" t="s">
        <v>142</v>
      </c>
      <c r="E373" s="259" t="s">
        <v>1</v>
      </c>
      <c r="F373" s="260" t="s">
        <v>448</v>
      </c>
      <c r="G373" s="258"/>
      <c r="H373" s="261">
        <v>32.899999999999999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7" t="s">
        <v>142</v>
      </c>
      <c r="AU373" s="267" t="s">
        <v>82</v>
      </c>
      <c r="AV373" s="14" t="s">
        <v>82</v>
      </c>
      <c r="AW373" s="14" t="s">
        <v>30</v>
      </c>
      <c r="AX373" s="14" t="s">
        <v>80</v>
      </c>
      <c r="AY373" s="267" t="s">
        <v>129</v>
      </c>
    </row>
    <row r="374" s="2" customFormat="1" ht="24.15" customHeight="1">
      <c r="A374" s="39"/>
      <c r="B374" s="40"/>
      <c r="C374" s="227" t="s">
        <v>449</v>
      </c>
      <c r="D374" s="227" t="s">
        <v>131</v>
      </c>
      <c r="E374" s="228" t="s">
        <v>450</v>
      </c>
      <c r="F374" s="229" t="s">
        <v>451</v>
      </c>
      <c r="G374" s="230" t="s">
        <v>163</v>
      </c>
      <c r="H374" s="231">
        <v>30</v>
      </c>
      <c r="I374" s="232"/>
      <c r="J374" s="233">
        <f>ROUND(I374*H374,2)</f>
        <v>0</v>
      </c>
      <c r="K374" s="229" t="s">
        <v>135</v>
      </c>
      <c r="L374" s="45"/>
      <c r="M374" s="234" t="s">
        <v>1</v>
      </c>
      <c r="N374" s="235" t="s">
        <v>38</v>
      </c>
      <c r="O374" s="92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136</v>
      </c>
      <c r="AT374" s="238" t="s">
        <v>131</v>
      </c>
      <c r="AU374" s="238" t="s">
        <v>82</v>
      </c>
      <c r="AY374" s="18" t="s">
        <v>129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80</v>
      </c>
      <c r="BK374" s="239">
        <f>ROUND(I374*H374,2)</f>
        <v>0</v>
      </c>
      <c r="BL374" s="18" t="s">
        <v>136</v>
      </c>
      <c r="BM374" s="238" t="s">
        <v>452</v>
      </c>
    </row>
    <row r="375" s="2" customFormat="1">
      <c r="A375" s="39"/>
      <c r="B375" s="40"/>
      <c r="C375" s="41"/>
      <c r="D375" s="240" t="s">
        <v>138</v>
      </c>
      <c r="E375" s="41"/>
      <c r="F375" s="241" t="s">
        <v>453</v>
      </c>
      <c r="G375" s="41"/>
      <c r="H375" s="41"/>
      <c r="I375" s="242"/>
      <c r="J375" s="41"/>
      <c r="K375" s="41"/>
      <c r="L375" s="45"/>
      <c r="M375" s="243"/>
      <c r="N375" s="244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138</v>
      </c>
      <c r="AU375" s="18" t="s">
        <v>82</v>
      </c>
    </row>
    <row r="376" s="2" customFormat="1">
      <c r="A376" s="39"/>
      <c r="B376" s="40"/>
      <c r="C376" s="41"/>
      <c r="D376" s="245" t="s">
        <v>140</v>
      </c>
      <c r="E376" s="41"/>
      <c r="F376" s="246" t="s">
        <v>454</v>
      </c>
      <c r="G376" s="41"/>
      <c r="H376" s="41"/>
      <c r="I376" s="242"/>
      <c r="J376" s="41"/>
      <c r="K376" s="41"/>
      <c r="L376" s="45"/>
      <c r="M376" s="243"/>
      <c r="N376" s="24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140</v>
      </c>
      <c r="AU376" s="18" t="s">
        <v>82</v>
      </c>
    </row>
    <row r="377" s="2" customFormat="1" ht="16.5" customHeight="1">
      <c r="A377" s="39"/>
      <c r="B377" s="40"/>
      <c r="C377" s="280" t="s">
        <v>455</v>
      </c>
      <c r="D377" s="280" t="s">
        <v>290</v>
      </c>
      <c r="E377" s="281" t="s">
        <v>456</v>
      </c>
      <c r="F377" s="282" t="s">
        <v>457</v>
      </c>
      <c r="G377" s="283" t="s">
        <v>163</v>
      </c>
      <c r="H377" s="284">
        <v>31.5</v>
      </c>
      <c r="I377" s="285"/>
      <c r="J377" s="286">
        <f>ROUND(I377*H377,2)</f>
        <v>0</v>
      </c>
      <c r="K377" s="282" t="s">
        <v>135</v>
      </c>
      <c r="L377" s="287"/>
      <c r="M377" s="288" t="s">
        <v>1</v>
      </c>
      <c r="N377" s="289" t="s">
        <v>38</v>
      </c>
      <c r="O377" s="92"/>
      <c r="P377" s="236">
        <f>O377*H377</f>
        <v>0</v>
      </c>
      <c r="Q377" s="236">
        <v>0.0037000000000000002</v>
      </c>
      <c r="R377" s="236">
        <f>Q377*H377</f>
        <v>0.11655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209</v>
      </c>
      <c r="AT377" s="238" t="s">
        <v>290</v>
      </c>
      <c r="AU377" s="238" t="s">
        <v>82</v>
      </c>
      <c r="AY377" s="18" t="s">
        <v>129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80</v>
      </c>
      <c r="BK377" s="239">
        <f>ROUND(I377*H377,2)</f>
        <v>0</v>
      </c>
      <c r="BL377" s="18" t="s">
        <v>136</v>
      </c>
      <c r="BM377" s="238" t="s">
        <v>458</v>
      </c>
    </row>
    <row r="378" s="2" customFormat="1">
      <c r="A378" s="39"/>
      <c r="B378" s="40"/>
      <c r="C378" s="41"/>
      <c r="D378" s="240" t="s">
        <v>138</v>
      </c>
      <c r="E378" s="41"/>
      <c r="F378" s="241" t="s">
        <v>457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138</v>
      </c>
      <c r="AU378" s="18" t="s">
        <v>82</v>
      </c>
    </row>
    <row r="379" s="14" customFormat="1">
      <c r="A379" s="14"/>
      <c r="B379" s="257"/>
      <c r="C379" s="258"/>
      <c r="D379" s="240" t="s">
        <v>142</v>
      </c>
      <c r="E379" s="258"/>
      <c r="F379" s="260" t="s">
        <v>459</v>
      </c>
      <c r="G379" s="258"/>
      <c r="H379" s="261">
        <v>31.5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142</v>
      </c>
      <c r="AU379" s="267" t="s">
        <v>82</v>
      </c>
      <c r="AV379" s="14" t="s">
        <v>82</v>
      </c>
      <c r="AW379" s="14" t="s">
        <v>4</v>
      </c>
      <c r="AX379" s="14" t="s">
        <v>80</v>
      </c>
      <c r="AY379" s="267" t="s">
        <v>129</v>
      </c>
    </row>
    <row r="380" s="2" customFormat="1" ht="21.75" customHeight="1">
      <c r="A380" s="39"/>
      <c r="B380" s="40"/>
      <c r="C380" s="227" t="s">
        <v>460</v>
      </c>
      <c r="D380" s="227" t="s">
        <v>131</v>
      </c>
      <c r="E380" s="228" t="s">
        <v>461</v>
      </c>
      <c r="F380" s="229" t="s">
        <v>462</v>
      </c>
      <c r="G380" s="230" t="s">
        <v>163</v>
      </c>
      <c r="H380" s="231">
        <v>24</v>
      </c>
      <c r="I380" s="232"/>
      <c r="J380" s="233">
        <f>ROUND(I380*H380,2)</f>
        <v>0</v>
      </c>
      <c r="K380" s="229" t="s">
        <v>135</v>
      </c>
      <c r="L380" s="45"/>
      <c r="M380" s="234" t="s">
        <v>1</v>
      </c>
      <c r="N380" s="235" t="s">
        <v>38</v>
      </c>
      <c r="O380" s="92"/>
      <c r="P380" s="236">
        <f>O380*H380</f>
        <v>0</v>
      </c>
      <c r="Q380" s="236">
        <v>0.00080900000000000004</v>
      </c>
      <c r="R380" s="236">
        <f>Q380*H380</f>
        <v>0.019416000000000003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136</v>
      </c>
      <c r="AT380" s="238" t="s">
        <v>131</v>
      </c>
      <c r="AU380" s="238" t="s">
        <v>82</v>
      </c>
      <c r="AY380" s="18" t="s">
        <v>129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80</v>
      </c>
      <c r="BK380" s="239">
        <f>ROUND(I380*H380,2)</f>
        <v>0</v>
      </c>
      <c r="BL380" s="18" t="s">
        <v>136</v>
      </c>
      <c r="BM380" s="238" t="s">
        <v>463</v>
      </c>
    </row>
    <row r="381" s="2" customFormat="1">
      <c r="A381" s="39"/>
      <c r="B381" s="40"/>
      <c r="C381" s="41"/>
      <c r="D381" s="240" t="s">
        <v>138</v>
      </c>
      <c r="E381" s="41"/>
      <c r="F381" s="241" t="s">
        <v>464</v>
      </c>
      <c r="G381" s="41"/>
      <c r="H381" s="41"/>
      <c r="I381" s="242"/>
      <c r="J381" s="41"/>
      <c r="K381" s="41"/>
      <c r="L381" s="45"/>
      <c r="M381" s="243"/>
      <c r="N381" s="244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138</v>
      </c>
      <c r="AU381" s="18" t="s">
        <v>82</v>
      </c>
    </row>
    <row r="382" s="2" customFormat="1">
      <c r="A382" s="39"/>
      <c r="B382" s="40"/>
      <c r="C382" s="41"/>
      <c r="D382" s="245" t="s">
        <v>140</v>
      </c>
      <c r="E382" s="41"/>
      <c r="F382" s="246" t="s">
        <v>465</v>
      </c>
      <c r="G382" s="41"/>
      <c r="H382" s="41"/>
      <c r="I382" s="242"/>
      <c r="J382" s="41"/>
      <c r="K382" s="41"/>
      <c r="L382" s="45"/>
      <c r="M382" s="243"/>
      <c r="N382" s="244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140</v>
      </c>
      <c r="AU382" s="18" t="s">
        <v>82</v>
      </c>
    </row>
    <row r="383" s="13" customFormat="1">
      <c r="A383" s="13"/>
      <c r="B383" s="247"/>
      <c r="C383" s="248"/>
      <c r="D383" s="240" t="s">
        <v>142</v>
      </c>
      <c r="E383" s="249" t="s">
        <v>1</v>
      </c>
      <c r="F383" s="250" t="s">
        <v>466</v>
      </c>
      <c r="G383" s="248"/>
      <c r="H383" s="249" t="s">
        <v>1</v>
      </c>
      <c r="I383" s="251"/>
      <c r="J383" s="248"/>
      <c r="K383" s="248"/>
      <c r="L383" s="252"/>
      <c r="M383" s="253"/>
      <c r="N383" s="254"/>
      <c r="O383" s="254"/>
      <c r="P383" s="254"/>
      <c r="Q383" s="254"/>
      <c r="R383" s="254"/>
      <c r="S383" s="254"/>
      <c r="T383" s="25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6" t="s">
        <v>142</v>
      </c>
      <c r="AU383" s="256" t="s">
        <v>82</v>
      </c>
      <c r="AV383" s="13" t="s">
        <v>80</v>
      </c>
      <c r="AW383" s="13" t="s">
        <v>30</v>
      </c>
      <c r="AX383" s="13" t="s">
        <v>73</v>
      </c>
      <c r="AY383" s="256" t="s">
        <v>129</v>
      </c>
    </row>
    <row r="384" s="14" customFormat="1">
      <c r="A384" s="14"/>
      <c r="B384" s="257"/>
      <c r="C384" s="258"/>
      <c r="D384" s="240" t="s">
        <v>142</v>
      </c>
      <c r="E384" s="259" t="s">
        <v>1</v>
      </c>
      <c r="F384" s="260" t="s">
        <v>467</v>
      </c>
      <c r="G384" s="258"/>
      <c r="H384" s="261">
        <v>24</v>
      </c>
      <c r="I384" s="262"/>
      <c r="J384" s="258"/>
      <c r="K384" s="258"/>
      <c r="L384" s="263"/>
      <c r="M384" s="264"/>
      <c r="N384" s="265"/>
      <c r="O384" s="265"/>
      <c r="P384" s="265"/>
      <c r="Q384" s="265"/>
      <c r="R384" s="265"/>
      <c r="S384" s="265"/>
      <c r="T384" s="26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7" t="s">
        <v>142</v>
      </c>
      <c r="AU384" s="267" t="s">
        <v>82</v>
      </c>
      <c r="AV384" s="14" t="s">
        <v>82</v>
      </c>
      <c r="AW384" s="14" t="s">
        <v>30</v>
      </c>
      <c r="AX384" s="14" t="s">
        <v>80</v>
      </c>
      <c r="AY384" s="267" t="s">
        <v>129</v>
      </c>
    </row>
    <row r="385" s="12" customFormat="1" ht="22.8" customHeight="1">
      <c r="A385" s="12"/>
      <c r="B385" s="211"/>
      <c r="C385" s="212"/>
      <c r="D385" s="213" t="s">
        <v>72</v>
      </c>
      <c r="E385" s="225" t="s">
        <v>136</v>
      </c>
      <c r="F385" s="225" t="s">
        <v>468</v>
      </c>
      <c r="G385" s="212"/>
      <c r="H385" s="212"/>
      <c r="I385" s="215"/>
      <c r="J385" s="226">
        <f>BK385</f>
        <v>0</v>
      </c>
      <c r="K385" s="212"/>
      <c r="L385" s="217"/>
      <c r="M385" s="218"/>
      <c r="N385" s="219"/>
      <c r="O385" s="219"/>
      <c r="P385" s="220">
        <f>SUM(P386:P484)</f>
        <v>0</v>
      </c>
      <c r="Q385" s="219"/>
      <c r="R385" s="220">
        <f>SUM(R386:R484)</f>
        <v>217.86083724400001</v>
      </c>
      <c r="S385" s="219"/>
      <c r="T385" s="221">
        <f>SUM(T386:T484)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2" t="s">
        <v>80</v>
      </c>
      <c r="AT385" s="223" t="s">
        <v>72</v>
      </c>
      <c r="AU385" s="223" t="s">
        <v>80</v>
      </c>
      <c r="AY385" s="222" t="s">
        <v>129</v>
      </c>
      <c r="BK385" s="224">
        <f>SUM(BK386:BK484)</f>
        <v>0</v>
      </c>
    </row>
    <row r="386" s="2" customFormat="1" ht="24.15" customHeight="1">
      <c r="A386" s="39"/>
      <c r="B386" s="40"/>
      <c r="C386" s="227" t="s">
        <v>469</v>
      </c>
      <c r="D386" s="227" t="s">
        <v>131</v>
      </c>
      <c r="E386" s="228" t="s">
        <v>470</v>
      </c>
      <c r="F386" s="229" t="s">
        <v>471</v>
      </c>
      <c r="G386" s="230" t="s">
        <v>233</v>
      </c>
      <c r="H386" s="231">
        <v>0.996</v>
      </c>
      <c r="I386" s="232"/>
      <c r="J386" s="233">
        <f>ROUND(I386*H386,2)</f>
        <v>0</v>
      </c>
      <c r="K386" s="229" t="s">
        <v>135</v>
      </c>
      <c r="L386" s="45"/>
      <c r="M386" s="234" t="s">
        <v>1</v>
      </c>
      <c r="N386" s="235" t="s">
        <v>38</v>
      </c>
      <c r="O386" s="92"/>
      <c r="P386" s="236">
        <f>O386*H386</f>
        <v>0</v>
      </c>
      <c r="Q386" s="236">
        <v>1.0597380000000001</v>
      </c>
      <c r="R386" s="236">
        <f>Q386*H386</f>
        <v>1.0554990480000002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136</v>
      </c>
      <c r="AT386" s="238" t="s">
        <v>131</v>
      </c>
      <c r="AU386" s="238" t="s">
        <v>82</v>
      </c>
      <c r="AY386" s="18" t="s">
        <v>129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80</v>
      </c>
      <c r="BK386" s="239">
        <f>ROUND(I386*H386,2)</f>
        <v>0</v>
      </c>
      <c r="BL386" s="18" t="s">
        <v>136</v>
      </c>
      <c r="BM386" s="238" t="s">
        <v>472</v>
      </c>
    </row>
    <row r="387" s="2" customFormat="1">
      <c r="A387" s="39"/>
      <c r="B387" s="40"/>
      <c r="C387" s="41"/>
      <c r="D387" s="240" t="s">
        <v>138</v>
      </c>
      <c r="E387" s="41"/>
      <c r="F387" s="241" t="s">
        <v>473</v>
      </c>
      <c r="G387" s="41"/>
      <c r="H387" s="41"/>
      <c r="I387" s="242"/>
      <c r="J387" s="41"/>
      <c r="K387" s="41"/>
      <c r="L387" s="45"/>
      <c r="M387" s="243"/>
      <c r="N387" s="24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138</v>
      </c>
      <c r="AU387" s="18" t="s">
        <v>82</v>
      </c>
    </row>
    <row r="388" s="2" customFormat="1">
      <c r="A388" s="39"/>
      <c r="B388" s="40"/>
      <c r="C388" s="41"/>
      <c r="D388" s="245" t="s">
        <v>140</v>
      </c>
      <c r="E388" s="41"/>
      <c r="F388" s="246" t="s">
        <v>474</v>
      </c>
      <c r="G388" s="41"/>
      <c r="H388" s="41"/>
      <c r="I388" s="242"/>
      <c r="J388" s="41"/>
      <c r="K388" s="41"/>
      <c r="L388" s="45"/>
      <c r="M388" s="243"/>
      <c r="N388" s="244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140</v>
      </c>
      <c r="AU388" s="18" t="s">
        <v>82</v>
      </c>
    </row>
    <row r="389" s="13" customFormat="1">
      <c r="A389" s="13"/>
      <c r="B389" s="247"/>
      <c r="C389" s="248"/>
      <c r="D389" s="240" t="s">
        <v>142</v>
      </c>
      <c r="E389" s="249" t="s">
        <v>1</v>
      </c>
      <c r="F389" s="250" t="s">
        <v>475</v>
      </c>
      <c r="G389" s="248"/>
      <c r="H389" s="249" t="s">
        <v>1</v>
      </c>
      <c r="I389" s="251"/>
      <c r="J389" s="248"/>
      <c r="K389" s="248"/>
      <c r="L389" s="252"/>
      <c r="M389" s="253"/>
      <c r="N389" s="254"/>
      <c r="O389" s="254"/>
      <c r="P389" s="254"/>
      <c r="Q389" s="254"/>
      <c r="R389" s="254"/>
      <c r="S389" s="254"/>
      <c r="T389" s="25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6" t="s">
        <v>142</v>
      </c>
      <c r="AU389" s="256" t="s">
        <v>82</v>
      </c>
      <c r="AV389" s="13" t="s">
        <v>80</v>
      </c>
      <c r="AW389" s="13" t="s">
        <v>30</v>
      </c>
      <c r="AX389" s="13" t="s">
        <v>73</v>
      </c>
      <c r="AY389" s="256" t="s">
        <v>129</v>
      </c>
    </row>
    <row r="390" s="14" customFormat="1">
      <c r="A390" s="14"/>
      <c r="B390" s="257"/>
      <c r="C390" s="258"/>
      <c r="D390" s="240" t="s">
        <v>142</v>
      </c>
      <c r="E390" s="259" t="s">
        <v>1</v>
      </c>
      <c r="F390" s="260" t="s">
        <v>476</v>
      </c>
      <c r="G390" s="258"/>
      <c r="H390" s="261">
        <v>0.996</v>
      </c>
      <c r="I390" s="262"/>
      <c r="J390" s="258"/>
      <c r="K390" s="258"/>
      <c r="L390" s="263"/>
      <c r="M390" s="264"/>
      <c r="N390" s="265"/>
      <c r="O390" s="265"/>
      <c r="P390" s="265"/>
      <c r="Q390" s="265"/>
      <c r="R390" s="265"/>
      <c r="S390" s="265"/>
      <c r="T390" s="26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7" t="s">
        <v>142</v>
      </c>
      <c r="AU390" s="267" t="s">
        <v>82</v>
      </c>
      <c r="AV390" s="14" t="s">
        <v>82</v>
      </c>
      <c r="AW390" s="14" t="s">
        <v>30</v>
      </c>
      <c r="AX390" s="14" t="s">
        <v>73</v>
      </c>
      <c r="AY390" s="267" t="s">
        <v>129</v>
      </c>
    </row>
    <row r="391" s="15" customFormat="1">
      <c r="A391" s="15"/>
      <c r="B391" s="268"/>
      <c r="C391" s="269"/>
      <c r="D391" s="240" t="s">
        <v>142</v>
      </c>
      <c r="E391" s="270" t="s">
        <v>1</v>
      </c>
      <c r="F391" s="271" t="s">
        <v>147</v>
      </c>
      <c r="G391" s="269"/>
      <c r="H391" s="272">
        <v>0.996</v>
      </c>
      <c r="I391" s="273"/>
      <c r="J391" s="269"/>
      <c r="K391" s="269"/>
      <c r="L391" s="274"/>
      <c r="M391" s="275"/>
      <c r="N391" s="276"/>
      <c r="O391" s="276"/>
      <c r="P391" s="276"/>
      <c r="Q391" s="276"/>
      <c r="R391" s="276"/>
      <c r="S391" s="276"/>
      <c r="T391" s="27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8" t="s">
        <v>142</v>
      </c>
      <c r="AU391" s="278" t="s">
        <v>82</v>
      </c>
      <c r="AV391" s="15" t="s">
        <v>136</v>
      </c>
      <c r="AW391" s="15" t="s">
        <v>30</v>
      </c>
      <c r="AX391" s="15" t="s">
        <v>80</v>
      </c>
      <c r="AY391" s="278" t="s">
        <v>129</v>
      </c>
    </row>
    <row r="392" s="2" customFormat="1" ht="33" customHeight="1">
      <c r="A392" s="39"/>
      <c r="B392" s="40"/>
      <c r="C392" s="227" t="s">
        <v>477</v>
      </c>
      <c r="D392" s="227" t="s">
        <v>131</v>
      </c>
      <c r="E392" s="228" t="s">
        <v>478</v>
      </c>
      <c r="F392" s="229" t="s">
        <v>479</v>
      </c>
      <c r="G392" s="230" t="s">
        <v>163</v>
      </c>
      <c r="H392" s="231">
        <v>14.369999999999999</v>
      </c>
      <c r="I392" s="232"/>
      <c r="J392" s="233">
        <f>ROUND(I392*H392,2)</f>
        <v>0</v>
      </c>
      <c r="K392" s="229" t="s">
        <v>135</v>
      </c>
      <c r="L392" s="45"/>
      <c r="M392" s="234" t="s">
        <v>1</v>
      </c>
      <c r="N392" s="235" t="s">
        <v>38</v>
      </c>
      <c r="O392" s="92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136</v>
      </c>
      <c r="AT392" s="238" t="s">
        <v>131</v>
      </c>
      <c r="AU392" s="238" t="s">
        <v>82</v>
      </c>
      <c r="AY392" s="18" t="s">
        <v>129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80</v>
      </c>
      <c r="BK392" s="239">
        <f>ROUND(I392*H392,2)</f>
        <v>0</v>
      </c>
      <c r="BL392" s="18" t="s">
        <v>136</v>
      </c>
      <c r="BM392" s="238" t="s">
        <v>480</v>
      </c>
    </row>
    <row r="393" s="2" customFormat="1">
      <c r="A393" s="39"/>
      <c r="B393" s="40"/>
      <c r="C393" s="41"/>
      <c r="D393" s="240" t="s">
        <v>138</v>
      </c>
      <c r="E393" s="41"/>
      <c r="F393" s="241" t="s">
        <v>481</v>
      </c>
      <c r="G393" s="41"/>
      <c r="H393" s="41"/>
      <c r="I393" s="242"/>
      <c r="J393" s="41"/>
      <c r="K393" s="41"/>
      <c r="L393" s="45"/>
      <c r="M393" s="243"/>
      <c r="N393" s="24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138</v>
      </c>
      <c r="AU393" s="18" t="s">
        <v>82</v>
      </c>
    </row>
    <row r="394" s="2" customFormat="1">
      <c r="A394" s="39"/>
      <c r="B394" s="40"/>
      <c r="C394" s="41"/>
      <c r="D394" s="245" t="s">
        <v>140</v>
      </c>
      <c r="E394" s="41"/>
      <c r="F394" s="246" t="s">
        <v>482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140</v>
      </c>
      <c r="AU394" s="18" t="s">
        <v>82</v>
      </c>
    </row>
    <row r="395" s="2" customFormat="1">
      <c r="A395" s="39"/>
      <c r="B395" s="40"/>
      <c r="C395" s="41"/>
      <c r="D395" s="240" t="s">
        <v>167</v>
      </c>
      <c r="E395" s="41"/>
      <c r="F395" s="279" t="s">
        <v>483</v>
      </c>
      <c r="G395" s="41"/>
      <c r="H395" s="41"/>
      <c r="I395" s="242"/>
      <c r="J395" s="41"/>
      <c r="K395" s="41"/>
      <c r="L395" s="45"/>
      <c r="M395" s="243"/>
      <c r="N395" s="24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167</v>
      </c>
      <c r="AU395" s="18" t="s">
        <v>82</v>
      </c>
    </row>
    <row r="396" s="13" customFormat="1">
      <c r="A396" s="13"/>
      <c r="B396" s="247"/>
      <c r="C396" s="248"/>
      <c r="D396" s="240" t="s">
        <v>142</v>
      </c>
      <c r="E396" s="249" t="s">
        <v>1</v>
      </c>
      <c r="F396" s="250" t="s">
        <v>484</v>
      </c>
      <c r="G396" s="248"/>
      <c r="H396" s="249" t="s">
        <v>1</v>
      </c>
      <c r="I396" s="251"/>
      <c r="J396" s="248"/>
      <c r="K396" s="248"/>
      <c r="L396" s="252"/>
      <c r="M396" s="253"/>
      <c r="N396" s="254"/>
      <c r="O396" s="254"/>
      <c r="P396" s="254"/>
      <c r="Q396" s="254"/>
      <c r="R396" s="254"/>
      <c r="S396" s="254"/>
      <c r="T396" s="25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6" t="s">
        <v>142</v>
      </c>
      <c r="AU396" s="256" t="s">
        <v>82</v>
      </c>
      <c r="AV396" s="13" t="s">
        <v>80</v>
      </c>
      <c r="AW396" s="13" t="s">
        <v>30</v>
      </c>
      <c r="AX396" s="13" t="s">
        <v>73</v>
      </c>
      <c r="AY396" s="256" t="s">
        <v>129</v>
      </c>
    </row>
    <row r="397" s="14" customFormat="1">
      <c r="A397" s="14"/>
      <c r="B397" s="257"/>
      <c r="C397" s="258"/>
      <c r="D397" s="240" t="s">
        <v>142</v>
      </c>
      <c r="E397" s="259" t="s">
        <v>1</v>
      </c>
      <c r="F397" s="260" t="s">
        <v>485</v>
      </c>
      <c r="G397" s="258"/>
      <c r="H397" s="261">
        <v>14.369999999999999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7" t="s">
        <v>142</v>
      </c>
      <c r="AU397" s="267" t="s">
        <v>82</v>
      </c>
      <c r="AV397" s="14" t="s">
        <v>82</v>
      </c>
      <c r="AW397" s="14" t="s">
        <v>30</v>
      </c>
      <c r="AX397" s="14" t="s">
        <v>80</v>
      </c>
      <c r="AY397" s="267" t="s">
        <v>129</v>
      </c>
    </row>
    <row r="398" s="2" customFormat="1" ht="24.15" customHeight="1">
      <c r="A398" s="39"/>
      <c r="B398" s="40"/>
      <c r="C398" s="280" t="s">
        <v>486</v>
      </c>
      <c r="D398" s="280" t="s">
        <v>290</v>
      </c>
      <c r="E398" s="281" t="s">
        <v>487</v>
      </c>
      <c r="F398" s="282" t="s">
        <v>488</v>
      </c>
      <c r="G398" s="283" t="s">
        <v>163</v>
      </c>
      <c r="H398" s="284">
        <v>14.369999999999999</v>
      </c>
      <c r="I398" s="285"/>
      <c r="J398" s="286">
        <f>ROUND(I398*H398,2)</f>
        <v>0</v>
      </c>
      <c r="K398" s="282" t="s">
        <v>1</v>
      </c>
      <c r="L398" s="287"/>
      <c r="M398" s="288" t="s">
        <v>1</v>
      </c>
      <c r="N398" s="289" t="s">
        <v>38</v>
      </c>
      <c r="O398" s="92"/>
      <c r="P398" s="236">
        <f>O398*H398</f>
        <v>0</v>
      </c>
      <c r="Q398" s="236">
        <v>0.5</v>
      </c>
      <c r="R398" s="236">
        <f>Q398*H398</f>
        <v>7.1849999999999996</v>
      </c>
      <c r="S398" s="236">
        <v>0</v>
      </c>
      <c r="T398" s="23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8" t="s">
        <v>209</v>
      </c>
      <c r="AT398" s="238" t="s">
        <v>290</v>
      </c>
      <c r="AU398" s="238" t="s">
        <v>82</v>
      </c>
      <c r="AY398" s="18" t="s">
        <v>129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8" t="s">
        <v>80</v>
      </c>
      <c r="BK398" s="239">
        <f>ROUND(I398*H398,2)</f>
        <v>0</v>
      </c>
      <c r="BL398" s="18" t="s">
        <v>136</v>
      </c>
      <c r="BM398" s="238" t="s">
        <v>489</v>
      </c>
    </row>
    <row r="399" s="2" customFormat="1">
      <c r="A399" s="39"/>
      <c r="B399" s="40"/>
      <c r="C399" s="41"/>
      <c r="D399" s="240" t="s">
        <v>138</v>
      </c>
      <c r="E399" s="41"/>
      <c r="F399" s="241" t="s">
        <v>490</v>
      </c>
      <c r="G399" s="41"/>
      <c r="H399" s="41"/>
      <c r="I399" s="242"/>
      <c r="J399" s="41"/>
      <c r="K399" s="41"/>
      <c r="L399" s="45"/>
      <c r="M399" s="243"/>
      <c r="N399" s="244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138</v>
      </c>
      <c r="AU399" s="18" t="s">
        <v>82</v>
      </c>
    </row>
    <row r="400" s="2" customFormat="1">
      <c r="A400" s="39"/>
      <c r="B400" s="40"/>
      <c r="C400" s="41"/>
      <c r="D400" s="240" t="s">
        <v>167</v>
      </c>
      <c r="E400" s="41"/>
      <c r="F400" s="279" t="s">
        <v>491</v>
      </c>
      <c r="G400" s="41"/>
      <c r="H400" s="41"/>
      <c r="I400" s="242"/>
      <c r="J400" s="41"/>
      <c r="K400" s="41"/>
      <c r="L400" s="45"/>
      <c r="M400" s="243"/>
      <c r="N400" s="24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167</v>
      </c>
      <c r="AU400" s="18" t="s">
        <v>82</v>
      </c>
    </row>
    <row r="401" s="14" customFormat="1">
      <c r="A401" s="14"/>
      <c r="B401" s="257"/>
      <c r="C401" s="258"/>
      <c r="D401" s="240" t="s">
        <v>142</v>
      </c>
      <c r="E401" s="259" t="s">
        <v>1</v>
      </c>
      <c r="F401" s="260" t="s">
        <v>485</v>
      </c>
      <c r="G401" s="258"/>
      <c r="H401" s="261">
        <v>14.369999999999999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7" t="s">
        <v>142</v>
      </c>
      <c r="AU401" s="267" t="s">
        <v>82</v>
      </c>
      <c r="AV401" s="14" t="s">
        <v>82</v>
      </c>
      <c r="AW401" s="14" t="s">
        <v>30</v>
      </c>
      <c r="AX401" s="14" t="s">
        <v>80</v>
      </c>
      <c r="AY401" s="267" t="s">
        <v>129</v>
      </c>
    </row>
    <row r="402" s="2" customFormat="1" ht="24.15" customHeight="1">
      <c r="A402" s="39"/>
      <c r="B402" s="40"/>
      <c r="C402" s="227" t="s">
        <v>492</v>
      </c>
      <c r="D402" s="227" t="s">
        <v>131</v>
      </c>
      <c r="E402" s="228" t="s">
        <v>493</v>
      </c>
      <c r="F402" s="229" t="s">
        <v>494</v>
      </c>
      <c r="G402" s="230" t="s">
        <v>309</v>
      </c>
      <c r="H402" s="231">
        <v>1043.6199999999999</v>
      </c>
      <c r="I402" s="232"/>
      <c r="J402" s="233">
        <f>ROUND(I402*H402,2)</f>
        <v>0</v>
      </c>
      <c r="K402" s="229" t="s">
        <v>135</v>
      </c>
      <c r="L402" s="45"/>
      <c r="M402" s="234" t="s">
        <v>1</v>
      </c>
      <c r="N402" s="235" t="s">
        <v>38</v>
      </c>
      <c r="O402" s="92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136</v>
      </c>
      <c r="AT402" s="238" t="s">
        <v>131</v>
      </c>
      <c r="AU402" s="238" t="s">
        <v>82</v>
      </c>
      <c r="AY402" s="18" t="s">
        <v>129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80</v>
      </c>
      <c r="BK402" s="239">
        <f>ROUND(I402*H402,2)</f>
        <v>0</v>
      </c>
      <c r="BL402" s="18" t="s">
        <v>136</v>
      </c>
      <c r="BM402" s="238" t="s">
        <v>495</v>
      </c>
    </row>
    <row r="403" s="2" customFormat="1">
      <c r="A403" s="39"/>
      <c r="B403" s="40"/>
      <c r="C403" s="41"/>
      <c r="D403" s="240" t="s">
        <v>138</v>
      </c>
      <c r="E403" s="41"/>
      <c r="F403" s="241" t="s">
        <v>496</v>
      </c>
      <c r="G403" s="41"/>
      <c r="H403" s="41"/>
      <c r="I403" s="242"/>
      <c r="J403" s="41"/>
      <c r="K403" s="41"/>
      <c r="L403" s="45"/>
      <c r="M403" s="243"/>
      <c r="N403" s="24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138</v>
      </c>
      <c r="AU403" s="18" t="s">
        <v>82</v>
      </c>
    </row>
    <row r="404" s="2" customFormat="1">
      <c r="A404" s="39"/>
      <c r="B404" s="40"/>
      <c r="C404" s="41"/>
      <c r="D404" s="245" t="s">
        <v>140</v>
      </c>
      <c r="E404" s="41"/>
      <c r="F404" s="246" t="s">
        <v>497</v>
      </c>
      <c r="G404" s="41"/>
      <c r="H404" s="41"/>
      <c r="I404" s="242"/>
      <c r="J404" s="41"/>
      <c r="K404" s="41"/>
      <c r="L404" s="45"/>
      <c r="M404" s="243"/>
      <c r="N404" s="24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140</v>
      </c>
      <c r="AU404" s="18" t="s">
        <v>82</v>
      </c>
    </row>
    <row r="405" s="13" customFormat="1">
      <c r="A405" s="13"/>
      <c r="B405" s="247"/>
      <c r="C405" s="248"/>
      <c r="D405" s="240" t="s">
        <v>142</v>
      </c>
      <c r="E405" s="249" t="s">
        <v>1</v>
      </c>
      <c r="F405" s="250" t="s">
        <v>498</v>
      </c>
      <c r="G405" s="248"/>
      <c r="H405" s="249" t="s">
        <v>1</v>
      </c>
      <c r="I405" s="251"/>
      <c r="J405" s="248"/>
      <c r="K405" s="248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142</v>
      </c>
      <c r="AU405" s="256" t="s">
        <v>82</v>
      </c>
      <c r="AV405" s="13" t="s">
        <v>80</v>
      </c>
      <c r="AW405" s="13" t="s">
        <v>30</v>
      </c>
      <c r="AX405" s="13" t="s">
        <v>73</v>
      </c>
      <c r="AY405" s="256" t="s">
        <v>129</v>
      </c>
    </row>
    <row r="406" s="14" customFormat="1">
      <c r="A406" s="14"/>
      <c r="B406" s="257"/>
      <c r="C406" s="258"/>
      <c r="D406" s="240" t="s">
        <v>142</v>
      </c>
      <c r="E406" s="259" t="s">
        <v>1</v>
      </c>
      <c r="F406" s="260" t="s">
        <v>499</v>
      </c>
      <c r="G406" s="258"/>
      <c r="H406" s="261">
        <v>777.98000000000002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142</v>
      </c>
      <c r="AU406" s="267" t="s">
        <v>82</v>
      </c>
      <c r="AV406" s="14" t="s">
        <v>82</v>
      </c>
      <c r="AW406" s="14" t="s">
        <v>30</v>
      </c>
      <c r="AX406" s="14" t="s">
        <v>73</v>
      </c>
      <c r="AY406" s="267" t="s">
        <v>129</v>
      </c>
    </row>
    <row r="407" s="13" customFormat="1">
      <c r="A407" s="13"/>
      <c r="B407" s="247"/>
      <c r="C407" s="248"/>
      <c r="D407" s="240" t="s">
        <v>142</v>
      </c>
      <c r="E407" s="249" t="s">
        <v>1</v>
      </c>
      <c r="F407" s="250" t="s">
        <v>500</v>
      </c>
      <c r="G407" s="248"/>
      <c r="H407" s="249" t="s">
        <v>1</v>
      </c>
      <c r="I407" s="251"/>
      <c r="J407" s="248"/>
      <c r="K407" s="248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142</v>
      </c>
      <c r="AU407" s="256" t="s">
        <v>82</v>
      </c>
      <c r="AV407" s="13" t="s">
        <v>80</v>
      </c>
      <c r="AW407" s="13" t="s">
        <v>30</v>
      </c>
      <c r="AX407" s="13" t="s">
        <v>73</v>
      </c>
      <c r="AY407" s="256" t="s">
        <v>129</v>
      </c>
    </row>
    <row r="408" s="14" customFormat="1">
      <c r="A408" s="14"/>
      <c r="B408" s="257"/>
      <c r="C408" s="258"/>
      <c r="D408" s="240" t="s">
        <v>142</v>
      </c>
      <c r="E408" s="259" t="s">
        <v>1</v>
      </c>
      <c r="F408" s="260" t="s">
        <v>501</v>
      </c>
      <c r="G408" s="258"/>
      <c r="H408" s="261">
        <v>192.66999999999999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142</v>
      </c>
      <c r="AU408" s="267" t="s">
        <v>82</v>
      </c>
      <c r="AV408" s="14" t="s">
        <v>82</v>
      </c>
      <c r="AW408" s="14" t="s">
        <v>30</v>
      </c>
      <c r="AX408" s="14" t="s">
        <v>73</v>
      </c>
      <c r="AY408" s="267" t="s">
        <v>129</v>
      </c>
    </row>
    <row r="409" s="13" customFormat="1">
      <c r="A409" s="13"/>
      <c r="B409" s="247"/>
      <c r="C409" s="248"/>
      <c r="D409" s="240" t="s">
        <v>142</v>
      </c>
      <c r="E409" s="249" t="s">
        <v>1</v>
      </c>
      <c r="F409" s="250" t="s">
        <v>502</v>
      </c>
      <c r="G409" s="248"/>
      <c r="H409" s="249" t="s">
        <v>1</v>
      </c>
      <c r="I409" s="251"/>
      <c r="J409" s="248"/>
      <c r="K409" s="248"/>
      <c r="L409" s="252"/>
      <c r="M409" s="253"/>
      <c r="N409" s="254"/>
      <c r="O409" s="254"/>
      <c r="P409" s="254"/>
      <c r="Q409" s="254"/>
      <c r="R409" s="254"/>
      <c r="S409" s="254"/>
      <c r="T409" s="25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6" t="s">
        <v>142</v>
      </c>
      <c r="AU409" s="256" t="s">
        <v>82</v>
      </c>
      <c r="AV409" s="13" t="s">
        <v>80</v>
      </c>
      <c r="AW409" s="13" t="s">
        <v>30</v>
      </c>
      <c r="AX409" s="13" t="s">
        <v>73</v>
      </c>
      <c r="AY409" s="256" t="s">
        <v>129</v>
      </c>
    </row>
    <row r="410" s="14" customFormat="1">
      <c r="A410" s="14"/>
      <c r="B410" s="257"/>
      <c r="C410" s="258"/>
      <c r="D410" s="240" t="s">
        <v>142</v>
      </c>
      <c r="E410" s="259" t="s">
        <v>1</v>
      </c>
      <c r="F410" s="260" t="s">
        <v>503</v>
      </c>
      <c r="G410" s="258"/>
      <c r="H410" s="261">
        <v>51.740000000000002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142</v>
      </c>
      <c r="AU410" s="267" t="s">
        <v>82</v>
      </c>
      <c r="AV410" s="14" t="s">
        <v>82</v>
      </c>
      <c r="AW410" s="14" t="s">
        <v>30</v>
      </c>
      <c r="AX410" s="14" t="s">
        <v>73</v>
      </c>
      <c r="AY410" s="267" t="s">
        <v>129</v>
      </c>
    </row>
    <row r="411" s="13" customFormat="1">
      <c r="A411" s="13"/>
      <c r="B411" s="247"/>
      <c r="C411" s="248"/>
      <c r="D411" s="240" t="s">
        <v>142</v>
      </c>
      <c r="E411" s="249" t="s">
        <v>1</v>
      </c>
      <c r="F411" s="250" t="s">
        <v>504</v>
      </c>
      <c r="G411" s="248"/>
      <c r="H411" s="249" t="s">
        <v>1</v>
      </c>
      <c r="I411" s="251"/>
      <c r="J411" s="248"/>
      <c r="K411" s="248"/>
      <c r="L411" s="252"/>
      <c r="M411" s="253"/>
      <c r="N411" s="254"/>
      <c r="O411" s="254"/>
      <c r="P411" s="254"/>
      <c r="Q411" s="254"/>
      <c r="R411" s="254"/>
      <c r="S411" s="254"/>
      <c r="T411" s="25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6" t="s">
        <v>142</v>
      </c>
      <c r="AU411" s="256" t="s">
        <v>82</v>
      </c>
      <c r="AV411" s="13" t="s">
        <v>80</v>
      </c>
      <c r="AW411" s="13" t="s">
        <v>30</v>
      </c>
      <c r="AX411" s="13" t="s">
        <v>73</v>
      </c>
      <c r="AY411" s="256" t="s">
        <v>129</v>
      </c>
    </row>
    <row r="412" s="14" customFormat="1">
      <c r="A412" s="14"/>
      <c r="B412" s="257"/>
      <c r="C412" s="258"/>
      <c r="D412" s="240" t="s">
        <v>142</v>
      </c>
      <c r="E412" s="259" t="s">
        <v>1</v>
      </c>
      <c r="F412" s="260" t="s">
        <v>505</v>
      </c>
      <c r="G412" s="258"/>
      <c r="H412" s="261">
        <v>21.23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7" t="s">
        <v>142</v>
      </c>
      <c r="AU412" s="267" t="s">
        <v>82</v>
      </c>
      <c r="AV412" s="14" t="s">
        <v>82</v>
      </c>
      <c r="AW412" s="14" t="s">
        <v>30</v>
      </c>
      <c r="AX412" s="14" t="s">
        <v>73</v>
      </c>
      <c r="AY412" s="267" t="s">
        <v>129</v>
      </c>
    </row>
    <row r="413" s="15" customFormat="1">
      <c r="A413" s="15"/>
      <c r="B413" s="268"/>
      <c r="C413" s="269"/>
      <c r="D413" s="240" t="s">
        <v>142</v>
      </c>
      <c r="E413" s="270" t="s">
        <v>1</v>
      </c>
      <c r="F413" s="271" t="s">
        <v>147</v>
      </c>
      <c r="G413" s="269"/>
      <c r="H413" s="272">
        <v>1043.6199999999999</v>
      </c>
      <c r="I413" s="273"/>
      <c r="J413" s="269"/>
      <c r="K413" s="269"/>
      <c r="L413" s="274"/>
      <c r="M413" s="275"/>
      <c r="N413" s="276"/>
      <c r="O413" s="276"/>
      <c r="P413" s="276"/>
      <c r="Q413" s="276"/>
      <c r="R413" s="276"/>
      <c r="S413" s="276"/>
      <c r="T413" s="27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8" t="s">
        <v>142</v>
      </c>
      <c r="AU413" s="278" t="s">
        <v>82</v>
      </c>
      <c r="AV413" s="15" t="s">
        <v>136</v>
      </c>
      <c r="AW413" s="15" t="s">
        <v>30</v>
      </c>
      <c r="AX413" s="15" t="s">
        <v>80</v>
      </c>
      <c r="AY413" s="278" t="s">
        <v>129</v>
      </c>
    </row>
    <row r="414" s="2" customFormat="1" ht="24.15" customHeight="1">
      <c r="A414" s="39"/>
      <c r="B414" s="40"/>
      <c r="C414" s="227" t="s">
        <v>506</v>
      </c>
      <c r="D414" s="227" t="s">
        <v>131</v>
      </c>
      <c r="E414" s="228" t="s">
        <v>507</v>
      </c>
      <c r="F414" s="229" t="s">
        <v>508</v>
      </c>
      <c r="G414" s="230" t="s">
        <v>309</v>
      </c>
      <c r="H414" s="231">
        <v>1043.6199999999999</v>
      </c>
      <c r="I414" s="232"/>
      <c r="J414" s="233">
        <f>ROUND(I414*H414,2)</f>
        <v>0</v>
      </c>
      <c r="K414" s="229" t="s">
        <v>135</v>
      </c>
      <c r="L414" s="45"/>
      <c r="M414" s="234" t="s">
        <v>1</v>
      </c>
      <c r="N414" s="235" t="s">
        <v>38</v>
      </c>
      <c r="O414" s="92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136</v>
      </c>
      <c r="AT414" s="238" t="s">
        <v>131</v>
      </c>
      <c r="AU414" s="238" t="s">
        <v>82</v>
      </c>
      <c r="AY414" s="18" t="s">
        <v>129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80</v>
      </c>
      <c r="BK414" s="239">
        <f>ROUND(I414*H414,2)</f>
        <v>0</v>
      </c>
      <c r="BL414" s="18" t="s">
        <v>136</v>
      </c>
      <c r="BM414" s="238" t="s">
        <v>509</v>
      </c>
    </row>
    <row r="415" s="2" customFormat="1">
      <c r="A415" s="39"/>
      <c r="B415" s="40"/>
      <c r="C415" s="41"/>
      <c r="D415" s="240" t="s">
        <v>138</v>
      </c>
      <c r="E415" s="41"/>
      <c r="F415" s="241" t="s">
        <v>510</v>
      </c>
      <c r="G415" s="41"/>
      <c r="H415" s="41"/>
      <c r="I415" s="242"/>
      <c r="J415" s="41"/>
      <c r="K415" s="41"/>
      <c r="L415" s="45"/>
      <c r="M415" s="243"/>
      <c r="N415" s="244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138</v>
      </c>
      <c r="AU415" s="18" t="s">
        <v>82</v>
      </c>
    </row>
    <row r="416" s="2" customFormat="1">
      <c r="A416" s="39"/>
      <c r="B416" s="40"/>
      <c r="C416" s="41"/>
      <c r="D416" s="245" t="s">
        <v>140</v>
      </c>
      <c r="E416" s="41"/>
      <c r="F416" s="246" t="s">
        <v>511</v>
      </c>
      <c r="G416" s="41"/>
      <c r="H416" s="41"/>
      <c r="I416" s="242"/>
      <c r="J416" s="41"/>
      <c r="K416" s="41"/>
      <c r="L416" s="45"/>
      <c r="M416" s="243"/>
      <c r="N416" s="24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140</v>
      </c>
      <c r="AU416" s="18" t="s">
        <v>82</v>
      </c>
    </row>
    <row r="417" s="13" customFormat="1">
      <c r="A417" s="13"/>
      <c r="B417" s="247"/>
      <c r="C417" s="248"/>
      <c r="D417" s="240" t="s">
        <v>142</v>
      </c>
      <c r="E417" s="249" t="s">
        <v>1</v>
      </c>
      <c r="F417" s="250" t="s">
        <v>498</v>
      </c>
      <c r="G417" s="248"/>
      <c r="H417" s="249" t="s">
        <v>1</v>
      </c>
      <c r="I417" s="251"/>
      <c r="J417" s="248"/>
      <c r="K417" s="248"/>
      <c r="L417" s="252"/>
      <c r="M417" s="253"/>
      <c r="N417" s="254"/>
      <c r="O417" s="254"/>
      <c r="P417" s="254"/>
      <c r="Q417" s="254"/>
      <c r="R417" s="254"/>
      <c r="S417" s="254"/>
      <c r="T417" s="25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6" t="s">
        <v>142</v>
      </c>
      <c r="AU417" s="256" t="s">
        <v>82</v>
      </c>
      <c r="AV417" s="13" t="s">
        <v>80</v>
      </c>
      <c r="AW417" s="13" t="s">
        <v>30</v>
      </c>
      <c r="AX417" s="13" t="s">
        <v>73</v>
      </c>
      <c r="AY417" s="256" t="s">
        <v>129</v>
      </c>
    </row>
    <row r="418" s="14" customFormat="1">
      <c r="A418" s="14"/>
      <c r="B418" s="257"/>
      <c r="C418" s="258"/>
      <c r="D418" s="240" t="s">
        <v>142</v>
      </c>
      <c r="E418" s="259" t="s">
        <v>1</v>
      </c>
      <c r="F418" s="260" t="s">
        <v>499</v>
      </c>
      <c r="G418" s="258"/>
      <c r="H418" s="261">
        <v>777.98000000000002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7" t="s">
        <v>142</v>
      </c>
      <c r="AU418" s="267" t="s">
        <v>82</v>
      </c>
      <c r="AV418" s="14" t="s">
        <v>82</v>
      </c>
      <c r="AW418" s="14" t="s">
        <v>30</v>
      </c>
      <c r="AX418" s="14" t="s">
        <v>73</v>
      </c>
      <c r="AY418" s="267" t="s">
        <v>129</v>
      </c>
    </row>
    <row r="419" s="13" customFormat="1">
      <c r="A419" s="13"/>
      <c r="B419" s="247"/>
      <c r="C419" s="248"/>
      <c r="D419" s="240" t="s">
        <v>142</v>
      </c>
      <c r="E419" s="249" t="s">
        <v>1</v>
      </c>
      <c r="F419" s="250" t="s">
        <v>500</v>
      </c>
      <c r="G419" s="248"/>
      <c r="H419" s="249" t="s">
        <v>1</v>
      </c>
      <c r="I419" s="251"/>
      <c r="J419" s="248"/>
      <c r="K419" s="248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142</v>
      </c>
      <c r="AU419" s="256" t="s">
        <v>82</v>
      </c>
      <c r="AV419" s="13" t="s">
        <v>80</v>
      </c>
      <c r="AW419" s="13" t="s">
        <v>30</v>
      </c>
      <c r="AX419" s="13" t="s">
        <v>73</v>
      </c>
      <c r="AY419" s="256" t="s">
        <v>129</v>
      </c>
    </row>
    <row r="420" s="14" customFormat="1">
      <c r="A420" s="14"/>
      <c r="B420" s="257"/>
      <c r="C420" s="258"/>
      <c r="D420" s="240" t="s">
        <v>142</v>
      </c>
      <c r="E420" s="259" t="s">
        <v>1</v>
      </c>
      <c r="F420" s="260" t="s">
        <v>501</v>
      </c>
      <c r="G420" s="258"/>
      <c r="H420" s="261">
        <v>192.66999999999999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7" t="s">
        <v>142</v>
      </c>
      <c r="AU420" s="267" t="s">
        <v>82</v>
      </c>
      <c r="AV420" s="14" t="s">
        <v>82</v>
      </c>
      <c r="AW420" s="14" t="s">
        <v>30</v>
      </c>
      <c r="AX420" s="14" t="s">
        <v>73</v>
      </c>
      <c r="AY420" s="267" t="s">
        <v>129</v>
      </c>
    </row>
    <row r="421" s="13" customFormat="1">
      <c r="A421" s="13"/>
      <c r="B421" s="247"/>
      <c r="C421" s="248"/>
      <c r="D421" s="240" t="s">
        <v>142</v>
      </c>
      <c r="E421" s="249" t="s">
        <v>1</v>
      </c>
      <c r="F421" s="250" t="s">
        <v>502</v>
      </c>
      <c r="G421" s="248"/>
      <c r="H421" s="249" t="s">
        <v>1</v>
      </c>
      <c r="I421" s="251"/>
      <c r="J421" s="248"/>
      <c r="K421" s="248"/>
      <c r="L421" s="252"/>
      <c r="M421" s="253"/>
      <c r="N421" s="254"/>
      <c r="O421" s="254"/>
      <c r="P421" s="254"/>
      <c r="Q421" s="254"/>
      <c r="R421" s="254"/>
      <c r="S421" s="254"/>
      <c r="T421" s="25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6" t="s">
        <v>142</v>
      </c>
      <c r="AU421" s="256" t="s">
        <v>82</v>
      </c>
      <c r="AV421" s="13" t="s">
        <v>80</v>
      </c>
      <c r="AW421" s="13" t="s">
        <v>30</v>
      </c>
      <c r="AX421" s="13" t="s">
        <v>73</v>
      </c>
      <c r="AY421" s="256" t="s">
        <v>129</v>
      </c>
    </row>
    <row r="422" s="14" customFormat="1">
      <c r="A422" s="14"/>
      <c r="B422" s="257"/>
      <c r="C422" s="258"/>
      <c r="D422" s="240" t="s">
        <v>142</v>
      </c>
      <c r="E422" s="259" t="s">
        <v>1</v>
      </c>
      <c r="F422" s="260" t="s">
        <v>503</v>
      </c>
      <c r="G422" s="258"/>
      <c r="H422" s="261">
        <v>51.740000000000002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7" t="s">
        <v>142</v>
      </c>
      <c r="AU422" s="267" t="s">
        <v>82</v>
      </c>
      <c r="AV422" s="14" t="s">
        <v>82</v>
      </c>
      <c r="AW422" s="14" t="s">
        <v>30</v>
      </c>
      <c r="AX422" s="14" t="s">
        <v>73</v>
      </c>
      <c r="AY422" s="267" t="s">
        <v>129</v>
      </c>
    </row>
    <row r="423" s="13" customFormat="1">
      <c r="A423" s="13"/>
      <c r="B423" s="247"/>
      <c r="C423" s="248"/>
      <c r="D423" s="240" t="s">
        <v>142</v>
      </c>
      <c r="E423" s="249" t="s">
        <v>1</v>
      </c>
      <c r="F423" s="250" t="s">
        <v>504</v>
      </c>
      <c r="G423" s="248"/>
      <c r="H423" s="249" t="s">
        <v>1</v>
      </c>
      <c r="I423" s="251"/>
      <c r="J423" s="248"/>
      <c r="K423" s="248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142</v>
      </c>
      <c r="AU423" s="256" t="s">
        <v>82</v>
      </c>
      <c r="AV423" s="13" t="s">
        <v>80</v>
      </c>
      <c r="AW423" s="13" t="s">
        <v>30</v>
      </c>
      <c r="AX423" s="13" t="s">
        <v>73</v>
      </c>
      <c r="AY423" s="256" t="s">
        <v>129</v>
      </c>
    </row>
    <row r="424" s="14" customFormat="1">
      <c r="A424" s="14"/>
      <c r="B424" s="257"/>
      <c r="C424" s="258"/>
      <c r="D424" s="240" t="s">
        <v>142</v>
      </c>
      <c r="E424" s="259" t="s">
        <v>1</v>
      </c>
      <c r="F424" s="260" t="s">
        <v>505</v>
      </c>
      <c r="G424" s="258"/>
      <c r="H424" s="261">
        <v>21.23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7" t="s">
        <v>142</v>
      </c>
      <c r="AU424" s="267" t="s">
        <v>82</v>
      </c>
      <c r="AV424" s="14" t="s">
        <v>82</v>
      </c>
      <c r="AW424" s="14" t="s">
        <v>30</v>
      </c>
      <c r="AX424" s="14" t="s">
        <v>73</v>
      </c>
      <c r="AY424" s="267" t="s">
        <v>129</v>
      </c>
    </row>
    <row r="425" s="15" customFormat="1">
      <c r="A425" s="15"/>
      <c r="B425" s="268"/>
      <c r="C425" s="269"/>
      <c r="D425" s="240" t="s">
        <v>142</v>
      </c>
      <c r="E425" s="270" t="s">
        <v>1</v>
      </c>
      <c r="F425" s="271" t="s">
        <v>147</v>
      </c>
      <c r="G425" s="269"/>
      <c r="H425" s="272">
        <v>1043.6199999999999</v>
      </c>
      <c r="I425" s="273"/>
      <c r="J425" s="269"/>
      <c r="K425" s="269"/>
      <c r="L425" s="274"/>
      <c r="M425" s="275"/>
      <c r="N425" s="276"/>
      <c r="O425" s="276"/>
      <c r="P425" s="276"/>
      <c r="Q425" s="276"/>
      <c r="R425" s="276"/>
      <c r="S425" s="276"/>
      <c r="T425" s="27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8" t="s">
        <v>142</v>
      </c>
      <c r="AU425" s="278" t="s">
        <v>82</v>
      </c>
      <c r="AV425" s="15" t="s">
        <v>136</v>
      </c>
      <c r="AW425" s="15" t="s">
        <v>30</v>
      </c>
      <c r="AX425" s="15" t="s">
        <v>80</v>
      </c>
      <c r="AY425" s="278" t="s">
        <v>129</v>
      </c>
    </row>
    <row r="426" s="2" customFormat="1" ht="21.75" customHeight="1">
      <c r="A426" s="39"/>
      <c r="B426" s="40"/>
      <c r="C426" s="280" t="s">
        <v>512</v>
      </c>
      <c r="D426" s="280" t="s">
        <v>290</v>
      </c>
      <c r="E426" s="281" t="s">
        <v>513</v>
      </c>
      <c r="F426" s="282" t="s">
        <v>514</v>
      </c>
      <c r="G426" s="283" t="s">
        <v>233</v>
      </c>
      <c r="H426" s="284">
        <v>0.77800000000000002</v>
      </c>
      <c r="I426" s="285"/>
      <c r="J426" s="286">
        <f>ROUND(I426*H426,2)</f>
        <v>0</v>
      </c>
      <c r="K426" s="282" t="s">
        <v>135</v>
      </c>
      <c r="L426" s="287"/>
      <c r="M426" s="288" t="s">
        <v>1</v>
      </c>
      <c r="N426" s="289" t="s">
        <v>38</v>
      </c>
      <c r="O426" s="92"/>
      <c r="P426" s="236">
        <f>O426*H426</f>
        <v>0</v>
      </c>
      <c r="Q426" s="236">
        <v>1</v>
      </c>
      <c r="R426" s="236">
        <f>Q426*H426</f>
        <v>0.77800000000000002</v>
      </c>
      <c r="S426" s="236">
        <v>0</v>
      </c>
      <c r="T426" s="23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8" t="s">
        <v>209</v>
      </c>
      <c r="AT426" s="238" t="s">
        <v>290</v>
      </c>
      <c r="AU426" s="238" t="s">
        <v>82</v>
      </c>
      <c r="AY426" s="18" t="s">
        <v>129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8" t="s">
        <v>80</v>
      </c>
      <c r="BK426" s="239">
        <f>ROUND(I426*H426,2)</f>
        <v>0</v>
      </c>
      <c r="BL426" s="18" t="s">
        <v>136</v>
      </c>
      <c r="BM426" s="238" t="s">
        <v>515</v>
      </c>
    </row>
    <row r="427" s="2" customFormat="1">
      <c r="A427" s="39"/>
      <c r="B427" s="40"/>
      <c r="C427" s="41"/>
      <c r="D427" s="240" t="s">
        <v>138</v>
      </c>
      <c r="E427" s="41"/>
      <c r="F427" s="241" t="s">
        <v>514</v>
      </c>
      <c r="G427" s="41"/>
      <c r="H427" s="41"/>
      <c r="I427" s="242"/>
      <c r="J427" s="41"/>
      <c r="K427" s="41"/>
      <c r="L427" s="45"/>
      <c r="M427" s="243"/>
      <c r="N427" s="24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138</v>
      </c>
      <c r="AU427" s="18" t="s">
        <v>82</v>
      </c>
    </row>
    <row r="428" s="13" customFormat="1">
      <c r="A428" s="13"/>
      <c r="B428" s="247"/>
      <c r="C428" s="248"/>
      <c r="D428" s="240" t="s">
        <v>142</v>
      </c>
      <c r="E428" s="249" t="s">
        <v>1</v>
      </c>
      <c r="F428" s="250" t="s">
        <v>498</v>
      </c>
      <c r="G428" s="248"/>
      <c r="H428" s="249" t="s">
        <v>1</v>
      </c>
      <c r="I428" s="251"/>
      <c r="J428" s="248"/>
      <c r="K428" s="248"/>
      <c r="L428" s="252"/>
      <c r="M428" s="253"/>
      <c r="N428" s="254"/>
      <c r="O428" s="254"/>
      <c r="P428" s="254"/>
      <c r="Q428" s="254"/>
      <c r="R428" s="254"/>
      <c r="S428" s="254"/>
      <c r="T428" s="25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6" t="s">
        <v>142</v>
      </c>
      <c r="AU428" s="256" t="s">
        <v>82</v>
      </c>
      <c r="AV428" s="13" t="s">
        <v>80</v>
      </c>
      <c r="AW428" s="13" t="s">
        <v>30</v>
      </c>
      <c r="AX428" s="13" t="s">
        <v>73</v>
      </c>
      <c r="AY428" s="256" t="s">
        <v>129</v>
      </c>
    </row>
    <row r="429" s="14" customFormat="1">
      <c r="A429" s="14"/>
      <c r="B429" s="257"/>
      <c r="C429" s="258"/>
      <c r="D429" s="240" t="s">
        <v>142</v>
      </c>
      <c r="E429" s="259" t="s">
        <v>1</v>
      </c>
      <c r="F429" s="260" t="s">
        <v>516</v>
      </c>
      <c r="G429" s="258"/>
      <c r="H429" s="261">
        <v>0.77800000000000002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7" t="s">
        <v>142</v>
      </c>
      <c r="AU429" s="267" t="s">
        <v>82</v>
      </c>
      <c r="AV429" s="14" t="s">
        <v>82</v>
      </c>
      <c r="AW429" s="14" t="s">
        <v>30</v>
      </c>
      <c r="AX429" s="14" t="s">
        <v>73</v>
      </c>
      <c r="AY429" s="267" t="s">
        <v>129</v>
      </c>
    </row>
    <row r="430" s="15" customFormat="1">
      <c r="A430" s="15"/>
      <c r="B430" s="268"/>
      <c r="C430" s="269"/>
      <c r="D430" s="240" t="s">
        <v>142</v>
      </c>
      <c r="E430" s="270" t="s">
        <v>1</v>
      </c>
      <c r="F430" s="271" t="s">
        <v>147</v>
      </c>
      <c r="G430" s="269"/>
      <c r="H430" s="272">
        <v>0.77800000000000002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8" t="s">
        <v>142</v>
      </c>
      <c r="AU430" s="278" t="s">
        <v>82</v>
      </c>
      <c r="AV430" s="15" t="s">
        <v>136</v>
      </c>
      <c r="AW430" s="15" t="s">
        <v>30</v>
      </c>
      <c r="AX430" s="15" t="s">
        <v>80</v>
      </c>
      <c r="AY430" s="278" t="s">
        <v>129</v>
      </c>
    </row>
    <row r="431" s="2" customFormat="1" ht="21.75" customHeight="1">
      <c r="A431" s="39"/>
      <c r="B431" s="40"/>
      <c r="C431" s="280" t="s">
        <v>517</v>
      </c>
      <c r="D431" s="280" t="s">
        <v>290</v>
      </c>
      <c r="E431" s="281" t="s">
        <v>518</v>
      </c>
      <c r="F431" s="282" t="s">
        <v>519</v>
      </c>
      <c r="G431" s="283" t="s">
        <v>233</v>
      </c>
      <c r="H431" s="284">
        <v>0.19300000000000001</v>
      </c>
      <c r="I431" s="285"/>
      <c r="J431" s="286">
        <f>ROUND(I431*H431,2)</f>
        <v>0</v>
      </c>
      <c r="K431" s="282" t="s">
        <v>135</v>
      </c>
      <c r="L431" s="287"/>
      <c r="M431" s="288" t="s">
        <v>1</v>
      </c>
      <c r="N431" s="289" t="s">
        <v>38</v>
      </c>
      <c r="O431" s="92"/>
      <c r="P431" s="236">
        <f>O431*H431</f>
        <v>0</v>
      </c>
      <c r="Q431" s="236">
        <v>1</v>
      </c>
      <c r="R431" s="236">
        <f>Q431*H431</f>
        <v>0.19300000000000001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209</v>
      </c>
      <c r="AT431" s="238" t="s">
        <v>290</v>
      </c>
      <c r="AU431" s="238" t="s">
        <v>82</v>
      </c>
      <c r="AY431" s="18" t="s">
        <v>129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80</v>
      </c>
      <c r="BK431" s="239">
        <f>ROUND(I431*H431,2)</f>
        <v>0</v>
      </c>
      <c r="BL431" s="18" t="s">
        <v>136</v>
      </c>
      <c r="BM431" s="238" t="s">
        <v>520</v>
      </c>
    </row>
    <row r="432" s="2" customFormat="1">
      <c r="A432" s="39"/>
      <c r="B432" s="40"/>
      <c r="C432" s="41"/>
      <c r="D432" s="240" t="s">
        <v>138</v>
      </c>
      <c r="E432" s="41"/>
      <c r="F432" s="241" t="s">
        <v>519</v>
      </c>
      <c r="G432" s="41"/>
      <c r="H432" s="41"/>
      <c r="I432" s="242"/>
      <c r="J432" s="41"/>
      <c r="K432" s="41"/>
      <c r="L432" s="45"/>
      <c r="M432" s="243"/>
      <c r="N432" s="24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138</v>
      </c>
      <c r="AU432" s="18" t="s">
        <v>82</v>
      </c>
    </row>
    <row r="433" s="13" customFormat="1">
      <c r="A433" s="13"/>
      <c r="B433" s="247"/>
      <c r="C433" s="248"/>
      <c r="D433" s="240" t="s">
        <v>142</v>
      </c>
      <c r="E433" s="249" t="s">
        <v>1</v>
      </c>
      <c r="F433" s="250" t="s">
        <v>500</v>
      </c>
      <c r="G433" s="248"/>
      <c r="H433" s="249" t="s">
        <v>1</v>
      </c>
      <c r="I433" s="251"/>
      <c r="J433" s="248"/>
      <c r="K433" s="248"/>
      <c r="L433" s="252"/>
      <c r="M433" s="253"/>
      <c r="N433" s="254"/>
      <c r="O433" s="254"/>
      <c r="P433" s="254"/>
      <c r="Q433" s="254"/>
      <c r="R433" s="254"/>
      <c r="S433" s="254"/>
      <c r="T433" s="25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6" t="s">
        <v>142</v>
      </c>
      <c r="AU433" s="256" t="s">
        <v>82</v>
      </c>
      <c r="AV433" s="13" t="s">
        <v>80</v>
      </c>
      <c r="AW433" s="13" t="s">
        <v>30</v>
      </c>
      <c r="AX433" s="13" t="s">
        <v>73</v>
      </c>
      <c r="AY433" s="256" t="s">
        <v>129</v>
      </c>
    </row>
    <row r="434" s="14" customFormat="1">
      <c r="A434" s="14"/>
      <c r="B434" s="257"/>
      <c r="C434" s="258"/>
      <c r="D434" s="240" t="s">
        <v>142</v>
      </c>
      <c r="E434" s="259" t="s">
        <v>1</v>
      </c>
      <c r="F434" s="260" t="s">
        <v>521</v>
      </c>
      <c r="G434" s="258"/>
      <c r="H434" s="261">
        <v>0.19300000000000001</v>
      </c>
      <c r="I434" s="262"/>
      <c r="J434" s="258"/>
      <c r="K434" s="258"/>
      <c r="L434" s="263"/>
      <c r="M434" s="264"/>
      <c r="N434" s="265"/>
      <c r="O434" s="265"/>
      <c r="P434" s="265"/>
      <c r="Q434" s="265"/>
      <c r="R434" s="265"/>
      <c r="S434" s="265"/>
      <c r="T434" s="26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7" t="s">
        <v>142</v>
      </c>
      <c r="AU434" s="267" t="s">
        <v>82</v>
      </c>
      <c r="AV434" s="14" t="s">
        <v>82</v>
      </c>
      <c r="AW434" s="14" t="s">
        <v>30</v>
      </c>
      <c r="AX434" s="14" t="s">
        <v>73</v>
      </c>
      <c r="AY434" s="267" t="s">
        <v>129</v>
      </c>
    </row>
    <row r="435" s="15" customFormat="1">
      <c r="A435" s="15"/>
      <c r="B435" s="268"/>
      <c r="C435" s="269"/>
      <c r="D435" s="240" t="s">
        <v>142</v>
      </c>
      <c r="E435" s="270" t="s">
        <v>1</v>
      </c>
      <c r="F435" s="271" t="s">
        <v>147</v>
      </c>
      <c r="G435" s="269"/>
      <c r="H435" s="272">
        <v>0.19300000000000001</v>
      </c>
      <c r="I435" s="273"/>
      <c r="J435" s="269"/>
      <c r="K435" s="269"/>
      <c r="L435" s="274"/>
      <c r="M435" s="275"/>
      <c r="N435" s="276"/>
      <c r="O435" s="276"/>
      <c r="P435" s="276"/>
      <c r="Q435" s="276"/>
      <c r="R435" s="276"/>
      <c r="S435" s="276"/>
      <c r="T435" s="27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8" t="s">
        <v>142</v>
      </c>
      <c r="AU435" s="278" t="s">
        <v>82</v>
      </c>
      <c r="AV435" s="15" t="s">
        <v>136</v>
      </c>
      <c r="AW435" s="15" t="s">
        <v>30</v>
      </c>
      <c r="AX435" s="15" t="s">
        <v>80</v>
      </c>
      <c r="AY435" s="278" t="s">
        <v>129</v>
      </c>
    </row>
    <row r="436" s="2" customFormat="1" ht="21.75" customHeight="1">
      <c r="A436" s="39"/>
      <c r="B436" s="40"/>
      <c r="C436" s="280" t="s">
        <v>522</v>
      </c>
      <c r="D436" s="280" t="s">
        <v>290</v>
      </c>
      <c r="E436" s="281" t="s">
        <v>523</v>
      </c>
      <c r="F436" s="282" t="s">
        <v>524</v>
      </c>
      <c r="G436" s="283" t="s">
        <v>233</v>
      </c>
      <c r="H436" s="284">
        <v>0.072999999999999995</v>
      </c>
      <c r="I436" s="285"/>
      <c r="J436" s="286">
        <f>ROUND(I436*H436,2)</f>
        <v>0</v>
      </c>
      <c r="K436" s="282" t="s">
        <v>135</v>
      </c>
      <c r="L436" s="287"/>
      <c r="M436" s="288" t="s">
        <v>1</v>
      </c>
      <c r="N436" s="289" t="s">
        <v>38</v>
      </c>
      <c r="O436" s="92"/>
      <c r="P436" s="236">
        <f>O436*H436</f>
        <v>0</v>
      </c>
      <c r="Q436" s="236">
        <v>1</v>
      </c>
      <c r="R436" s="236">
        <f>Q436*H436</f>
        <v>0.072999999999999995</v>
      </c>
      <c r="S436" s="236">
        <v>0</v>
      </c>
      <c r="T436" s="23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209</v>
      </c>
      <c r="AT436" s="238" t="s">
        <v>290</v>
      </c>
      <c r="AU436" s="238" t="s">
        <v>82</v>
      </c>
      <c r="AY436" s="18" t="s">
        <v>129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80</v>
      </c>
      <c r="BK436" s="239">
        <f>ROUND(I436*H436,2)</f>
        <v>0</v>
      </c>
      <c r="BL436" s="18" t="s">
        <v>136</v>
      </c>
      <c r="BM436" s="238" t="s">
        <v>525</v>
      </c>
    </row>
    <row r="437" s="2" customFormat="1">
      <c r="A437" s="39"/>
      <c r="B437" s="40"/>
      <c r="C437" s="41"/>
      <c r="D437" s="240" t="s">
        <v>138</v>
      </c>
      <c r="E437" s="41"/>
      <c r="F437" s="241" t="s">
        <v>524</v>
      </c>
      <c r="G437" s="41"/>
      <c r="H437" s="41"/>
      <c r="I437" s="242"/>
      <c r="J437" s="41"/>
      <c r="K437" s="41"/>
      <c r="L437" s="45"/>
      <c r="M437" s="243"/>
      <c r="N437" s="244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138</v>
      </c>
      <c r="AU437" s="18" t="s">
        <v>82</v>
      </c>
    </row>
    <row r="438" s="13" customFormat="1">
      <c r="A438" s="13"/>
      <c r="B438" s="247"/>
      <c r="C438" s="248"/>
      <c r="D438" s="240" t="s">
        <v>142</v>
      </c>
      <c r="E438" s="249" t="s">
        <v>1</v>
      </c>
      <c r="F438" s="250" t="s">
        <v>502</v>
      </c>
      <c r="G438" s="248"/>
      <c r="H438" s="249" t="s">
        <v>1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6" t="s">
        <v>142</v>
      </c>
      <c r="AU438" s="256" t="s">
        <v>82</v>
      </c>
      <c r="AV438" s="13" t="s">
        <v>80</v>
      </c>
      <c r="AW438" s="13" t="s">
        <v>30</v>
      </c>
      <c r="AX438" s="13" t="s">
        <v>73</v>
      </c>
      <c r="AY438" s="256" t="s">
        <v>129</v>
      </c>
    </row>
    <row r="439" s="14" customFormat="1">
      <c r="A439" s="14"/>
      <c r="B439" s="257"/>
      <c r="C439" s="258"/>
      <c r="D439" s="240" t="s">
        <v>142</v>
      </c>
      <c r="E439" s="259" t="s">
        <v>1</v>
      </c>
      <c r="F439" s="260" t="s">
        <v>526</v>
      </c>
      <c r="G439" s="258"/>
      <c r="H439" s="261">
        <v>0.051999999999999998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7" t="s">
        <v>142</v>
      </c>
      <c r="AU439" s="267" t="s">
        <v>82</v>
      </c>
      <c r="AV439" s="14" t="s">
        <v>82</v>
      </c>
      <c r="AW439" s="14" t="s">
        <v>30</v>
      </c>
      <c r="AX439" s="14" t="s">
        <v>73</v>
      </c>
      <c r="AY439" s="267" t="s">
        <v>129</v>
      </c>
    </row>
    <row r="440" s="13" customFormat="1">
      <c r="A440" s="13"/>
      <c r="B440" s="247"/>
      <c r="C440" s="248"/>
      <c r="D440" s="240" t="s">
        <v>142</v>
      </c>
      <c r="E440" s="249" t="s">
        <v>1</v>
      </c>
      <c r="F440" s="250" t="s">
        <v>504</v>
      </c>
      <c r="G440" s="248"/>
      <c r="H440" s="249" t="s">
        <v>1</v>
      </c>
      <c r="I440" s="251"/>
      <c r="J440" s="248"/>
      <c r="K440" s="248"/>
      <c r="L440" s="252"/>
      <c r="M440" s="253"/>
      <c r="N440" s="254"/>
      <c r="O440" s="254"/>
      <c r="P440" s="254"/>
      <c r="Q440" s="254"/>
      <c r="R440" s="254"/>
      <c r="S440" s="254"/>
      <c r="T440" s="25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6" t="s">
        <v>142</v>
      </c>
      <c r="AU440" s="256" t="s">
        <v>82</v>
      </c>
      <c r="AV440" s="13" t="s">
        <v>80</v>
      </c>
      <c r="AW440" s="13" t="s">
        <v>30</v>
      </c>
      <c r="AX440" s="13" t="s">
        <v>73</v>
      </c>
      <c r="AY440" s="256" t="s">
        <v>129</v>
      </c>
    </row>
    <row r="441" s="14" customFormat="1">
      <c r="A441" s="14"/>
      <c r="B441" s="257"/>
      <c r="C441" s="258"/>
      <c r="D441" s="240" t="s">
        <v>142</v>
      </c>
      <c r="E441" s="259" t="s">
        <v>1</v>
      </c>
      <c r="F441" s="260" t="s">
        <v>527</v>
      </c>
      <c r="G441" s="258"/>
      <c r="H441" s="261">
        <v>0.021000000000000001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7" t="s">
        <v>142</v>
      </c>
      <c r="AU441" s="267" t="s">
        <v>82</v>
      </c>
      <c r="AV441" s="14" t="s">
        <v>82</v>
      </c>
      <c r="AW441" s="14" t="s">
        <v>30</v>
      </c>
      <c r="AX441" s="14" t="s">
        <v>73</v>
      </c>
      <c r="AY441" s="267" t="s">
        <v>129</v>
      </c>
    </row>
    <row r="442" s="15" customFormat="1">
      <c r="A442" s="15"/>
      <c r="B442" s="268"/>
      <c r="C442" s="269"/>
      <c r="D442" s="240" t="s">
        <v>142</v>
      </c>
      <c r="E442" s="270" t="s">
        <v>1</v>
      </c>
      <c r="F442" s="271" t="s">
        <v>147</v>
      </c>
      <c r="G442" s="269"/>
      <c r="H442" s="272">
        <v>0.072999999999999995</v>
      </c>
      <c r="I442" s="273"/>
      <c r="J442" s="269"/>
      <c r="K442" s="269"/>
      <c r="L442" s="274"/>
      <c r="M442" s="275"/>
      <c r="N442" s="276"/>
      <c r="O442" s="276"/>
      <c r="P442" s="276"/>
      <c r="Q442" s="276"/>
      <c r="R442" s="276"/>
      <c r="S442" s="276"/>
      <c r="T442" s="27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8" t="s">
        <v>142</v>
      </c>
      <c r="AU442" s="278" t="s">
        <v>82</v>
      </c>
      <c r="AV442" s="15" t="s">
        <v>136</v>
      </c>
      <c r="AW442" s="15" t="s">
        <v>30</v>
      </c>
      <c r="AX442" s="15" t="s">
        <v>80</v>
      </c>
      <c r="AY442" s="278" t="s">
        <v>129</v>
      </c>
    </row>
    <row r="443" s="2" customFormat="1" ht="24.15" customHeight="1">
      <c r="A443" s="39"/>
      <c r="B443" s="40"/>
      <c r="C443" s="227" t="s">
        <v>528</v>
      </c>
      <c r="D443" s="227" t="s">
        <v>131</v>
      </c>
      <c r="E443" s="228" t="s">
        <v>529</v>
      </c>
      <c r="F443" s="229" t="s">
        <v>530</v>
      </c>
      <c r="G443" s="230" t="s">
        <v>134</v>
      </c>
      <c r="H443" s="231">
        <v>17.425000000000001</v>
      </c>
      <c r="I443" s="232"/>
      <c r="J443" s="233">
        <f>ROUND(I443*H443,2)</f>
        <v>0</v>
      </c>
      <c r="K443" s="229" t="s">
        <v>135</v>
      </c>
      <c r="L443" s="45"/>
      <c r="M443" s="234" t="s">
        <v>1</v>
      </c>
      <c r="N443" s="235" t="s">
        <v>38</v>
      </c>
      <c r="O443" s="92"/>
      <c r="P443" s="236">
        <f>O443*H443</f>
        <v>0</v>
      </c>
      <c r="Q443" s="236">
        <v>0.22797600000000001</v>
      </c>
      <c r="R443" s="236">
        <f>Q443*H443</f>
        <v>3.9724818000000002</v>
      </c>
      <c r="S443" s="236">
        <v>0</v>
      </c>
      <c r="T443" s="23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8" t="s">
        <v>136</v>
      </c>
      <c r="AT443" s="238" t="s">
        <v>131</v>
      </c>
      <c r="AU443" s="238" t="s">
        <v>82</v>
      </c>
      <c r="AY443" s="18" t="s">
        <v>129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8" t="s">
        <v>80</v>
      </c>
      <c r="BK443" s="239">
        <f>ROUND(I443*H443,2)</f>
        <v>0</v>
      </c>
      <c r="BL443" s="18" t="s">
        <v>136</v>
      </c>
      <c r="BM443" s="238" t="s">
        <v>531</v>
      </c>
    </row>
    <row r="444" s="2" customFormat="1">
      <c r="A444" s="39"/>
      <c r="B444" s="40"/>
      <c r="C444" s="41"/>
      <c r="D444" s="240" t="s">
        <v>138</v>
      </c>
      <c r="E444" s="41"/>
      <c r="F444" s="241" t="s">
        <v>532</v>
      </c>
      <c r="G444" s="41"/>
      <c r="H444" s="41"/>
      <c r="I444" s="242"/>
      <c r="J444" s="41"/>
      <c r="K444" s="41"/>
      <c r="L444" s="45"/>
      <c r="M444" s="243"/>
      <c r="N444" s="244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138</v>
      </c>
      <c r="AU444" s="18" t="s">
        <v>82</v>
      </c>
    </row>
    <row r="445" s="2" customFormat="1">
      <c r="A445" s="39"/>
      <c r="B445" s="40"/>
      <c r="C445" s="41"/>
      <c r="D445" s="245" t="s">
        <v>140</v>
      </c>
      <c r="E445" s="41"/>
      <c r="F445" s="246" t="s">
        <v>533</v>
      </c>
      <c r="G445" s="41"/>
      <c r="H445" s="41"/>
      <c r="I445" s="242"/>
      <c r="J445" s="41"/>
      <c r="K445" s="41"/>
      <c r="L445" s="45"/>
      <c r="M445" s="243"/>
      <c r="N445" s="244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140</v>
      </c>
      <c r="AU445" s="18" t="s">
        <v>82</v>
      </c>
    </row>
    <row r="446" s="13" customFormat="1">
      <c r="A446" s="13"/>
      <c r="B446" s="247"/>
      <c r="C446" s="248"/>
      <c r="D446" s="240" t="s">
        <v>142</v>
      </c>
      <c r="E446" s="249" t="s">
        <v>1</v>
      </c>
      <c r="F446" s="250" t="s">
        <v>534</v>
      </c>
      <c r="G446" s="248"/>
      <c r="H446" s="249" t="s">
        <v>1</v>
      </c>
      <c r="I446" s="251"/>
      <c r="J446" s="248"/>
      <c r="K446" s="248"/>
      <c r="L446" s="252"/>
      <c r="M446" s="253"/>
      <c r="N446" s="254"/>
      <c r="O446" s="254"/>
      <c r="P446" s="254"/>
      <c r="Q446" s="254"/>
      <c r="R446" s="254"/>
      <c r="S446" s="254"/>
      <c r="T446" s="25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6" t="s">
        <v>142</v>
      </c>
      <c r="AU446" s="256" t="s">
        <v>82</v>
      </c>
      <c r="AV446" s="13" t="s">
        <v>80</v>
      </c>
      <c r="AW446" s="13" t="s">
        <v>30</v>
      </c>
      <c r="AX446" s="13" t="s">
        <v>73</v>
      </c>
      <c r="AY446" s="256" t="s">
        <v>129</v>
      </c>
    </row>
    <row r="447" s="14" customFormat="1">
      <c r="A447" s="14"/>
      <c r="B447" s="257"/>
      <c r="C447" s="258"/>
      <c r="D447" s="240" t="s">
        <v>142</v>
      </c>
      <c r="E447" s="259" t="s">
        <v>1</v>
      </c>
      <c r="F447" s="260" t="s">
        <v>535</v>
      </c>
      <c r="G447" s="258"/>
      <c r="H447" s="261">
        <v>66.625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142</v>
      </c>
      <c r="AU447" s="267" t="s">
        <v>82</v>
      </c>
      <c r="AV447" s="14" t="s">
        <v>82</v>
      </c>
      <c r="AW447" s="14" t="s">
        <v>30</v>
      </c>
      <c r="AX447" s="14" t="s">
        <v>73</v>
      </c>
      <c r="AY447" s="267" t="s">
        <v>129</v>
      </c>
    </row>
    <row r="448" s="14" customFormat="1">
      <c r="A448" s="14"/>
      <c r="B448" s="257"/>
      <c r="C448" s="258"/>
      <c r="D448" s="240" t="s">
        <v>142</v>
      </c>
      <c r="E448" s="259" t="s">
        <v>1</v>
      </c>
      <c r="F448" s="260" t="s">
        <v>536</v>
      </c>
      <c r="G448" s="258"/>
      <c r="H448" s="261">
        <v>17.425000000000001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142</v>
      </c>
      <c r="AU448" s="267" t="s">
        <v>82</v>
      </c>
      <c r="AV448" s="14" t="s">
        <v>82</v>
      </c>
      <c r="AW448" s="14" t="s">
        <v>30</v>
      </c>
      <c r="AX448" s="14" t="s">
        <v>80</v>
      </c>
      <c r="AY448" s="267" t="s">
        <v>129</v>
      </c>
    </row>
    <row r="449" s="2" customFormat="1" ht="24.15" customHeight="1">
      <c r="A449" s="39"/>
      <c r="B449" s="40"/>
      <c r="C449" s="227" t="s">
        <v>537</v>
      </c>
      <c r="D449" s="227" t="s">
        <v>131</v>
      </c>
      <c r="E449" s="228" t="s">
        <v>538</v>
      </c>
      <c r="F449" s="229" t="s">
        <v>539</v>
      </c>
      <c r="G449" s="230" t="s">
        <v>134</v>
      </c>
      <c r="H449" s="231">
        <v>13.199999999999999</v>
      </c>
      <c r="I449" s="232"/>
      <c r="J449" s="233">
        <f>ROUND(I449*H449,2)</f>
        <v>0</v>
      </c>
      <c r="K449" s="229" t="s">
        <v>135</v>
      </c>
      <c r="L449" s="45"/>
      <c r="M449" s="234" t="s">
        <v>1</v>
      </c>
      <c r="N449" s="235" t="s">
        <v>38</v>
      </c>
      <c r="O449" s="92"/>
      <c r="P449" s="236">
        <f>O449*H449</f>
        <v>0</v>
      </c>
      <c r="Q449" s="236">
        <v>0.247866</v>
      </c>
      <c r="R449" s="236">
        <f>Q449*H449</f>
        <v>3.2718311999999998</v>
      </c>
      <c r="S449" s="236">
        <v>0</v>
      </c>
      <c r="T449" s="23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8" t="s">
        <v>136</v>
      </c>
      <c r="AT449" s="238" t="s">
        <v>131</v>
      </c>
      <c r="AU449" s="238" t="s">
        <v>82</v>
      </c>
      <c r="AY449" s="18" t="s">
        <v>129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8" t="s">
        <v>80</v>
      </c>
      <c r="BK449" s="239">
        <f>ROUND(I449*H449,2)</f>
        <v>0</v>
      </c>
      <c r="BL449" s="18" t="s">
        <v>136</v>
      </c>
      <c r="BM449" s="238" t="s">
        <v>540</v>
      </c>
    </row>
    <row r="450" s="2" customFormat="1">
      <c r="A450" s="39"/>
      <c r="B450" s="40"/>
      <c r="C450" s="41"/>
      <c r="D450" s="240" t="s">
        <v>138</v>
      </c>
      <c r="E450" s="41"/>
      <c r="F450" s="241" t="s">
        <v>541</v>
      </c>
      <c r="G450" s="41"/>
      <c r="H450" s="41"/>
      <c r="I450" s="242"/>
      <c r="J450" s="41"/>
      <c r="K450" s="41"/>
      <c r="L450" s="45"/>
      <c r="M450" s="243"/>
      <c r="N450" s="24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138</v>
      </c>
      <c r="AU450" s="18" t="s">
        <v>82</v>
      </c>
    </row>
    <row r="451" s="2" customFormat="1">
      <c r="A451" s="39"/>
      <c r="B451" s="40"/>
      <c r="C451" s="41"/>
      <c r="D451" s="245" t="s">
        <v>140</v>
      </c>
      <c r="E451" s="41"/>
      <c r="F451" s="246" t="s">
        <v>542</v>
      </c>
      <c r="G451" s="41"/>
      <c r="H451" s="41"/>
      <c r="I451" s="242"/>
      <c r="J451" s="41"/>
      <c r="K451" s="41"/>
      <c r="L451" s="45"/>
      <c r="M451" s="243"/>
      <c r="N451" s="244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82</v>
      </c>
    </row>
    <row r="452" s="13" customFormat="1">
      <c r="A452" s="13"/>
      <c r="B452" s="247"/>
      <c r="C452" s="248"/>
      <c r="D452" s="240" t="s">
        <v>142</v>
      </c>
      <c r="E452" s="249" t="s">
        <v>1</v>
      </c>
      <c r="F452" s="250" t="s">
        <v>543</v>
      </c>
      <c r="G452" s="248"/>
      <c r="H452" s="249" t="s">
        <v>1</v>
      </c>
      <c r="I452" s="251"/>
      <c r="J452" s="248"/>
      <c r="K452" s="248"/>
      <c r="L452" s="252"/>
      <c r="M452" s="253"/>
      <c r="N452" s="254"/>
      <c r="O452" s="254"/>
      <c r="P452" s="254"/>
      <c r="Q452" s="254"/>
      <c r="R452" s="254"/>
      <c r="S452" s="254"/>
      <c r="T452" s="25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6" t="s">
        <v>142</v>
      </c>
      <c r="AU452" s="256" t="s">
        <v>82</v>
      </c>
      <c r="AV452" s="13" t="s">
        <v>80</v>
      </c>
      <c r="AW452" s="13" t="s">
        <v>30</v>
      </c>
      <c r="AX452" s="13" t="s">
        <v>73</v>
      </c>
      <c r="AY452" s="256" t="s">
        <v>129</v>
      </c>
    </row>
    <row r="453" s="14" customFormat="1">
      <c r="A453" s="14"/>
      <c r="B453" s="257"/>
      <c r="C453" s="258"/>
      <c r="D453" s="240" t="s">
        <v>142</v>
      </c>
      <c r="E453" s="259" t="s">
        <v>1</v>
      </c>
      <c r="F453" s="260" t="s">
        <v>544</v>
      </c>
      <c r="G453" s="258"/>
      <c r="H453" s="261">
        <v>13.199999999999999</v>
      </c>
      <c r="I453" s="262"/>
      <c r="J453" s="258"/>
      <c r="K453" s="258"/>
      <c r="L453" s="263"/>
      <c r="M453" s="264"/>
      <c r="N453" s="265"/>
      <c r="O453" s="265"/>
      <c r="P453" s="265"/>
      <c r="Q453" s="265"/>
      <c r="R453" s="265"/>
      <c r="S453" s="265"/>
      <c r="T453" s="26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7" t="s">
        <v>142</v>
      </c>
      <c r="AU453" s="267" t="s">
        <v>82</v>
      </c>
      <c r="AV453" s="14" t="s">
        <v>82</v>
      </c>
      <c r="AW453" s="14" t="s">
        <v>30</v>
      </c>
      <c r="AX453" s="14" t="s">
        <v>80</v>
      </c>
      <c r="AY453" s="267" t="s">
        <v>129</v>
      </c>
    </row>
    <row r="454" s="2" customFormat="1" ht="24.15" customHeight="1">
      <c r="A454" s="39"/>
      <c r="B454" s="40"/>
      <c r="C454" s="227" t="s">
        <v>545</v>
      </c>
      <c r="D454" s="227" t="s">
        <v>131</v>
      </c>
      <c r="E454" s="228" t="s">
        <v>546</v>
      </c>
      <c r="F454" s="229" t="s">
        <v>547</v>
      </c>
      <c r="G454" s="230" t="s">
        <v>134</v>
      </c>
      <c r="H454" s="231">
        <v>0.57599999999999996</v>
      </c>
      <c r="I454" s="232"/>
      <c r="J454" s="233">
        <f>ROUND(I454*H454,2)</f>
        <v>0</v>
      </c>
      <c r="K454" s="229" t="s">
        <v>135</v>
      </c>
      <c r="L454" s="45"/>
      <c r="M454" s="234" t="s">
        <v>1</v>
      </c>
      <c r="N454" s="235" t="s">
        <v>38</v>
      </c>
      <c r="O454" s="92"/>
      <c r="P454" s="236">
        <f>O454*H454</f>
        <v>0</v>
      </c>
      <c r="Q454" s="236">
        <v>0.02102</v>
      </c>
      <c r="R454" s="236">
        <f>Q454*H454</f>
        <v>0.01210752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136</v>
      </c>
      <c r="AT454" s="238" t="s">
        <v>131</v>
      </c>
      <c r="AU454" s="238" t="s">
        <v>82</v>
      </c>
      <c r="AY454" s="18" t="s">
        <v>129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80</v>
      </c>
      <c r="BK454" s="239">
        <f>ROUND(I454*H454,2)</f>
        <v>0</v>
      </c>
      <c r="BL454" s="18" t="s">
        <v>136</v>
      </c>
      <c r="BM454" s="238" t="s">
        <v>548</v>
      </c>
    </row>
    <row r="455" s="2" customFormat="1">
      <c r="A455" s="39"/>
      <c r="B455" s="40"/>
      <c r="C455" s="41"/>
      <c r="D455" s="240" t="s">
        <v>138</v>
      </c>
      <c r="E455" s="41"/>
      <c r="F455" s="241" t="s">
        <v>549</v>
      </c>
      <c r="G455" s="41"/>
      <c r="H455" s="41"/>
      <c r="I455" s="242"/>
      <c r="J455" s="41"/>
      <c r="K455" s="41"/>
      <c r="L455" s="45"/>
      <c r="M455" s="243"/>
      <c r="N455" s="244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138</v>
      </c>
      <c r="AU455" s="18" t="s">
        <v>82</v>
      </c>
    </row>
    <row r="456" s="2" customFormat="1">
      <c r="A456" s="39"/>
      <c r="B456" s="40"/>
      <c r="C456" s="41"/>
      <c r="D456" s="245" t="s">
        <v>140</v>
      </c>
      <c r="E456" s="41"/>
      <c r="F456" s="246" t="s">
        <v>550</v>
      </c>
      <c r="G456" s="41"/>
      <c r="H456" s="41"/>
      <c r="I456" s="242"/>
      <c r="J456" s="41"/>
      <c r="K456" s="41"/>
      <c r="L456" s="45"/>
      <c r="M456" s="243"/>
      <c r="N456" s="24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140</v>
      </c>
      <c r="AU456" s="18" t="s">
        <v>82</v>
      </c>
    </row>
    <row r="457" s="14" customFormat="1">
      <c r="A457" s="14"/>
      <c r="B457" s="257"/>
      <c r="C457" s="258"/>
      <c r="D457" s="240" t="s">
        <v>142</v>
      </c>
      <c r="E457" s="259" t="s">
        <v>1</v>
      </c>
      <c r="F457" s="260" t="s">
        <v>551</v>
      </c>
      <c r="G457" s="258"/>
      <c r="H457" s="261">
        <v>0.57599999999999996</v>
      </c>
      <c r="I457" s="262"/>
      <c r="J457" s="258"/>
      <c r="K457" s="258"/>
      <c r="L457" s="263"/>
      <c r="M457" s="264"/>
      <c r="N457" s="265"/>
      <c r="O457" s="265"/>
      <c r="P457" s="265"/>
      <c r="Q457" s="265"/>
      <c r="R457" s="265"/>
      <c r="S457" s="265"/>
      <c r="T457" s="26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7" t="s">
        <v>142</v>
      </c>
      <c r="AU457" s="267" t="s">
        <v>82</v>
      </c>
      <c r="AV457" s="14" t="s">
        <v>82</v>
      </c>
      <c r="AW457" s="14" t="s">
        <v>30</v>
      </c>
      <c r="AX457" s="14" t="s">
        <v>73</v>
      </c>
      <c r="AY457" s="267" t="s">
        <v>129</v>
      </c>
    </row>
    <row r="458" s="15" customFormat="1">
      <c r="A458" s="15"/>
      <c r="B458" s="268"/>
      <c r="C458" s="269"/>
      <c r="D458" s="240" t="s">
        <v>142</v>
      </c>
      <c r="E458" s="270" t="s">
        <v>1</v>
      </c>
      <c r="F458" s="271" t="s">
        <v>147</v>
      </c>
      <c r="G458" s="269"/>
      <c r="H458" s="272">
        <v>0.57599999999999996</v>
      </c>
      <c r="I458" s="273"/>
      <c r="J458" s="269"/>
      <c r="K458" s="269"/>
      <c r="L458" s="274"/>
      <c r="M458" s="275"/>
      <c r="N458" s="276"/>
      <c r="O458" s="276"/>
      <c r="P458" s="276"/>
      <c r="Q458" s="276"/>
      <c r="R458" s="276"/>
      <c r="S458" s="276"/>
      <c r="T458" s="27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8" t="s">
        <v>142</v>
      </c>
      <c r="AU458" s="278" t="s">
        <v>82</v>
      </c>
      <c r="AV458" s="15" t="s">
        <v>136</v>
      </c>
      <c r="AW458" s="15" t="s">
        <v>30</v>
      </c>
      <c r="AX458" s="15" t="s">
        <v>80</v>
      </c>
      <c r="AY458" s="278" t="s">
        <v>129</v>
      </c>
    </row>
    <row r="459" s="2" customFormat="1" ht="24.15" customHeight="1">
      <c r="A459" s="39"/>
      <c r="B459" s="40"/>
      <c r="C459" s="227" t="s">
        <v>552</v>
      </c>
      <c r="D459" s="227" t="s">
        <v>131</v>
      </c>
      <c r="E459" s="228" t="s">
        <v>553</v>
      </c>
      <c r="F459" s="229" t="s">
        <v>554</v>
      </c>
      <c r="G459" s="230" t="s">
        <v>134</v>
      </c>
      <c r="H459" s="231">
        <v>0.57599999999999996</v>
      </c>
      <c r="I459" s="232"/>
      <c r="J459" s="233">
        <f>ROUND(I459*H459,2)</f>
        <v>0</v>
      </c>
      <c r="K459" s="229" t="s">
        <v>135</v>
      </c>
      <c r="L459" s="45"/>
      <c r="M459" s="234" t="s">
        <v>1</v>
      </c>
      <c r="N459" s="235" t="s">
        <v>38</v>
      </c>
      <c r="O459" s="92"/>
      <c r="P459" s="236">
        <f>O459*H459</f>
        <v>0</v>
      </c>
      <c r="Q459" s="236">
        <v>0.02102</v>
      </c>
      <c r="R459" s="236">
        <f>Q459*H459</f>
        <v>0.01210752</v>
      </c>
      <c r="S459" s="236">
        <v>0</v>
      </c>
      <c r="T459" s="23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8" t="s">
        <v>136</v>
      </c>
      <c r="AT459" s="238" t="s">
        <v>131</v>
      </c>
      <c r="AU459" s="238" t="s">
        <v>82</v>
      </c>
      <c r="AY459" s="18" t="s">
        <v>129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8" t="s">
        <v>80</v>
      </c>
      <c r="BK459" s="239">
        <f>ROUND(I459*H459,2)</f>
        <v>0</v>
      </c>
      <c r="BL459" s="18" t="s">
        <v>136</v>
      </c>
      <c r="BM459" s="238" t="s">
        <v>555</v>
      </c>
    </row>
    <row r="460" s="2" customFormat="1">
      <c r="A460" s="39"/>
      <c r="B460" s="40"/>
      <c r="C460" s="41"/>
      <c r="D460" s="240" t="s">
        <v>138</v>
      </c>
      <c r="E460" s="41"/>
      <c r="F460" s="241" t="s">
        <v>556</v>
      </c>
      <c r="G460" s="41"/>
      <c r="H460" s="41"/>
      <c r="I460" s="242"/>
      <c r="J460" s="41"/>
      <c r="K460" s="41"/>
      <c r="L460" s="45"/>
      <c r="M460" s="243"/>
      <c r="N460" s="244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138</v>
      </c>
      <c r="AU460" s="18" t="s">
        <v>82</v>
      </c>
    </row>
    <row r="461" s="2" customFormat="1">
      <c r="A461" s="39"/>
      <c r="B461" s="40"/>
      <c r="C461" s="41"/>
      <c r="D461" s="245" t="s">
        <v>140</v>
      </c>
      <c r="E461" s="41"/>
      <c r="F461" s="246" t="s">
        <v>557</v>
      </c>
      <c r="G461" s="41"/>
      <c r="H461" s="41"/>
      <c r="I461" s="242"/>
      <c r="J461" s="41"/>
      <c r="K461" s="41"/>
      <c r="L461" s="45"/>
      <c r="M461" s="243"/>
      <c r="N461" s="244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140</v>
      </c>
      <c r="AU461" s="18" t="s">
        <v>82</v>
      </c>
    </row>
    <row r="462" s="14" customFormat="1">
      <c r="A462" s="14"/>
      <c r="B462" s="257"/>
      <c r="C462" s="258"/>
      <c r="D462" s="240" t="s">
        <v>142</v>
      </c>
      <c r="E462" s="259" t="s">
        <v>1</v>
      </c>
      <c r="F462" s="260" t="s">
        <v>558</v>
      </c>
      <c r="G462" s="258"/>
      <c r="H462" s="261">
        <v>0.57599999999999996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7" t="s">
        <v>142</v>
      </c>
      <c r="AU462" s="267" t="s">
        <v>82</v>
      </c>
      <c r="AV462" s="14" t="s">
        <v>82</v>
      </c>
      <c r="AW462" s="14" t="s">
        <v>30</v>
      </c>
      <c r="AX462" s="14" t="s">
        <v>80</v>
      </c>
      <c r="AY462" s="267" t="s">
        <v>129</v>
      </c>
    </row>
    <row r="463" s="2" customFormat="1" ht="33" customHeight="1">
      <c r="A463" s="39"/>
      <c r="B463" s="40"/>
      <c r="C463" s="227" t="s">
        <v>559</v>
      </c>
      <c r="D463" s="227" t="s">
        <v>131</v>
      </c>
      <c r="E463" s="228" t="s">
        <v>560</v>
      </c>
      <c r="F463" s="229" t="s">
        <v>561</v>
      </c>
      <c r="G463" s="230" t="s">
        <v>134</v>
      </c>
      <c r="H463" s="231">
        <v>168.72399999999999</v>
      </c>
      <c r="I463" s="232"/>
      <c r="J463" s="233">
        <f>ROUND(I463*H463,2)</f>
        <v>0</v>
      </c>
      <c r="K463" s="229" t="s">
        <v>135</v>
      </c>
      <c r="L463" s="45"/>
      <c r="M463" s="234" t="s">
        <v>1</v>
      </c>
      <c r="N463" s="235" t="s">
        <v>38</v>
      </c>
      <c r="O463" s="92"/>
      <c r="P463" s="236">
        <f>O463*H463</f>
        <v>0</v>
      </c>
      <c r="Q463" s="236">
        <v>0.16192000000000001</v>
      </c>
      <c r="R463" s="236">
        <f>Q463*H463</f>
        <v>27.319790080000001</v>
      </c>
      <c r="S463" s="236">
        <v>0</v>
      </c>
      <c r="T463" s="23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8" t="s">
        <v>136</v>
      </c>
      <c r="AT463" s="238" t="s">
        <v>131</v>
      </c>
      <c r="AU463" s="238" t="s">
        <v>82</v>
      </c>
      <c r="AY463" s="18" t="s">
        <v>129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8" t="s">
        <v>80</v>
      </c>
      <c r="BK463" s="239">
        <f>ROUND(I463*H463,2)</f>
        <v>0</v>
      </c>
      <c r="BL463" s="18" t="s">
        <v>136</v>
      </c>
      <c r="BM463" s="238" t="s">
        <v>562</v>
      </c>
    </row>
    <row r="464" s="2" customFormat="1">
      <c r="A464" s="39"/>
      <c r="B464" s="40"/>
      <c r="C464" s="41"/>
      <c r="D464" s="240" t="s">
        <v>138</v>
      </c>
      <c r="E464" s="41"/>
      <c r="F464" s="241" t="s">
        <v>563</v>
      </c>
      <c r="G464" s="41"/>
      <c r="H464" s="41"/>
      <c r="I464" s="242"/>
      <c r="J464" s="41"/>
      <c r="K464" s="41"/>
      <c r="L464" s="45"/>
      <c r="M464" s="243"/>
      <c r="N464" s="244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138</v>
      </c>
      <c r="AU464" s="18" t="s">
        <v>82</v>
      </c>
    </row>
    <row r="465" s="2" customFormat="1">
      <c r="A465" s="39"/>
      <c r="B465" s="40"/>
      <c r="C465" s="41"/>
      <c r="D465" s="245" t="s">
        <v>140</v>
      </c>
      <c r="E465" s="41"/>
      <c r="F465" s="246" t="s">
        <v>564</v>
      </c>
      <c r="G465" s="41"/>
      <c r="H465" s="41"/>
      <c r="I465" s="242"/>
      <c r="J465" s="41"/>
      <c r="K465" s="41"/>
      <c r="L465" s="45"/>
      <c r="M465" s="243"/>
      <c r="N465" s="244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140</v>
      </c>
      <c r="AU465" s="18" t="s">
        <v>82</v>
      </c>
    </row>
    <row r="466" s="13" customFormat="1">
      <c r="A466" s="13"/>
      <c r="B466" s="247"/>
      <c r="C466" s="248"/>
      <c r="D466" s="240" t="s">
        <v>142</v>
      </c>
      <c r="E466" s="249" t="s">
        <v>1</v>
      </c>
      <c r="F466" s="250" t="s">
        <v>565</v>
      </c>
      <c r="G466" s="248"/>
      <c r="H466" s="249" t="s">
        <v>1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6" t="s">
        <v>142</v>
      </c>
      <c r="AU466" s="256" t="s">
        <v>82</v>
      </c>
      <c r="AV466" s="13" t="s">
        <v>80</v>
      </c>
      <c r="AW466" s="13" t="s">
        <v>30</v>
      </c>
      <c r="AX466" s="13" t="s">
        <v>73</v>
      </c>
      <c r="AY466" s="256" t="s">
        <v>129</v>
      </c>
    </row>
    <row r="467" s="13" customFormat="1">
      <c r="A467" s="13"/>
      <c r="B467" s="247"/>
      <c r="C467" s="248"/>
      <c r="D467" s="240" t="s">
        <v>142</v>
      </c>
      <c r="E467" s="249" t="s">
        <v>1</v>
      </c>
      <c r="F467" s="250" t="s">
        <v>143</v>
      </c>
      <c r="G467" s="248"/>
      <c r="H467" s="249" t="s">
        <v>1</v>
      </c>
      <c r="I467" s="251"/>
      <c r="J467" s="248"/>
      <c r="K467" s="248"/>
      <c r="L467" s="252"/>
      <c r="M467" s="253"/>
      <c r="N467" s="254"/>
      <c r="O467" s="254"/>
      <c r="P467" s="254"/>
      <c r="Q467" s="254"/>
      <c r="R467" s="254"/>
      <c r="S467" s="254"/>
      <c r="T467" s="25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6" t="s">
        <v>142</v>
      </c>
      <c r="AU467" s="256" t="s">
        <v>82</v>
      </c>
      <c r="AV467" s="13" t="s">
        <v>80</v>
      </c>
      <c r="AW467" s="13" t="s">
        <v>30</v>
      </c>
      <c r="AX467" s="13" t="s">
        <v>73</v>
      </c>
      <c r="AY467" s="256" t="s">
        <v>129</v>
      </c>
    </row>
    <row r="468" s="14" customFormat="1">
      <c r="A468" s="14"/>
      <c r="B468" s="257"/>
      <c r="C468" s="258"/>
      <c r="D468" s="240" t="s">
        <v>142</v>
      </c>
      <c r="E468" s="259" t="s">
        <v>1</v>
      </c>
      <c r="F468" s="260" t="s">
        <v>566</v>
      </c>
      <c r="G468" s="258"/>
      <c r="H468" s="261">
        <v>61.439999999999998</v>
      </c>
      <c r="I468" s="262"/>
      <c r="J468" s="258"/>
      <c r="K468" s="258"/>
      <c r="L468" s="263"/>
      <c r="M468" s="264"/>
      <c r="N468" s="265"/>
      <c r="O468" s="265"/>
      <c r="P468" s="265"/>
      <c r="Q468" s="265"/>
      <c r="R468" s="265"/>
      <c r="S468" s="265"/>
      <c r="T468" s="26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7" t="s">
        <v>142</v>
      </c>
      <c r="AU468" s="267" t="s">
        <v>82</v>
      </c>
      <c r="AV468" s="14" t="s">
        <v>82</v>
      </c>
      <c r="AW468" s="14" t="s">
        <v>30</v>
      </c>
      <c r="AX468" s="14" t="s">
        <v>73</v>
      </c>
      <c r="AY468" s="267" t="s">
        <v>129</v>
      </c>
    </row>
    <row r="469" s="13" customFormat="1">
      <c r="A469" s="13"/>
      <c r="B469" s="247"/>
      <c r="C469" s="248"/>
      <c r="D469" s="240" t="s">
        <v>142</v>
      </c>
      <c r="E469" s="249" t="s">
        <v>1</v>
      </c>
      <c r="F469" s="250" t="s">
        <v>145</v>
      </c>
      <c r="G469" s="248"/>
      <c r="H469" s="249" t="s">
        <v>1</v>
      </c>
      <c r="I469" s="251"/>
      <c r="J469" s="248"/>
      <c r="K469" s="248"/>
      <c r="L469" s="252"/>
      <c r="M469" s="253"/>
      <c r="N469" s="254"/>
      <c r="O469" s="254"/>
      <c r="P469" s="254"/>
      <c r="Q469" s="254"/>
      <c r="R469" s="254"/>
      <c r="S469" s="254"/>
      <c r="T469" s="25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6" t="s">
        <v>142</v>
      </c>
      <c r="AU469" s="256" t="s">
        <v>82</v>
      </c>
      <c r="AV469" s="13" t="s">
        <v>80</v>
      </c>
      <c r="AW469" s="13" t="s">
        <v>30</v>
      </c>
      <c r="AX469" s="13" t="s">
        <v>73</v>
      </c>
      <c r="AY469" s="256" t="s">
        <v>129</v>
      </c>
    </row>
    <row r="470" s="14" customFormat="1">
      <c r="A470" s="14"/>
      <c r="B470" s="257"/>
      <c r="C470" s="258"/>
      <c r="D470" s="240" t="s">
        <v>142</v>
      </c>
      <c r="E470" s="259" t="s">
        <v>1</v>
      </c>
      <c r="F470" s="260" t="s">
        <v>567</v>
      </c>
      <c r="G470" s="258"/>
      <c r="H470" s="261">
        <v>79.359999999999999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7" t="s">
        <v>142</v>
      </c>
      <c r="AU470" s="267" t="s">
        <v>82</v>
      </c>
      <c r="AV470" s="14" t="s">
        <v>82</v>
      </c>
      <c r="AW470" s="14" t="s">
        <v>30</v>
      </c>
      <c r="AX470" s="14" t="s">
        <v>73</v>
      </c>
      <c r="AY470" s="267" t="s">
        <v>129</v>
      </c>
    </row>
    <row r="471" s="13" customFormat="1">
      <c r="A471" s="13"/>
      <c r="B471" s="247"/>
      <c r="C471" s="248"/>
      <c r="D471" s="240" t="s">
        <v>142</v>
      </c>
      <c r="E471" s="249" t="s">
        <v>1</v>
      </c>
      <c r="F471" s="250" t="s">
        <v>357</v>
      </c>
      <c r="G471" s="248"/>
      <c r="H471" s="249" t="s">
        <v>1</v>
      </c>
      <c r="I471" s="251"/>
      <c r="J471" s="248"/>
      <c r="K471" s="248"/>
      <c r="L471" s="252"/>
      <c r="M471" s="253"/>
      <c r="N471" s="254"/>
      <c r="O471" s="254"/>
      <c r="P471" s="254"/>
      <c r="Q471" s="254"/>
      <c r="R471" s="254"/>
      <c r="S471" s="254"/>
      <c r="T471" s="25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6" t="s">
        <v>142</v>
      </c>
      <c r="AU471" s="256" t="s">
        <v>82</v>
      </c>
      <c r="AV471" s="13" t="s">
        <v>80</v>
      </c>
      <c r="AW471" s="13" t="s">
        <v>30</v>
      </c>
      <c r="AX471" s="13" t="s">
        <v>73</v>
      </c>
      <c r="AY471" s="256" t="s">
        <v>129</v>
      </c>
    </row>
    <row r="472" s="14" customFormat="1">
      <c r="A472" s="14"/>
      <c r="B472" s="257"/>
      <c r="C472" s="258"/>
      <c r="D472" s="240" t="s">
        <v>142</v>
      </c>
      <c r="E472" s="259" t="s">
        <v>1</v>
      </c>
      <c r="F472" s="260" t="s">
        <v>568</v>
      </c>
      <c r="G472" s="258"/>
      <c r="H472" s="261">
        <v>27.923999999999999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7" t="s">
        <v>142</v>
      </c>
      <c r="AU472" s="267" t="s">
        <v>82</v>
      </c>
      <c r="AV472" s="14" t="s">
        <v>82</v>
      </c>
      <c r="AW472" s="14" t="s">
        <v>30</v>
      </c>
      <c r="AX472" s="14" t="s">
        <v>73</v>
      </c>
      <c r="AY472" s="267" t="s">
        <v>129</v>
      </c>
    </row>
    <row r="473" s="15" customFormat="1">
      <c r="A473" s="15"/>
      <c r="B473" s="268"/>
      <c r="C473" s="269"/>
      <c r="D473" s="240" t="s">
        <v>142</v>
      </c>
      <c r="E473" s="270" t="s">
        <v>1</v>
      </c>
      <c r="F473" s="271" t="s">
        <v>147</v>
      </c>
      <c r="G473" s="269"/>
      <c r="H473" s="272">
        <v>168.72399999999999</v>
      </c>
      <c r="I473" s="273"/>
      <c r="J473" s="269"/>
      <c r="K473" s="269"/>
      <c r="L473" s="274"/>
      <c r="M473" s="275"/>
      <c r="N473" s="276"/>
      <c r="O473" s="276"/>
      <c r="P473" s="276"/>
      <c r="Q473" s="276"/>
      <c r="R473" s="276"/>
      <c r="S473" s="276"/>
      <c r="T473" s="277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8" t="s">
        <v>142</v>
      </c>
      <c r="AU473" s="278" t="s">
        <v>82</v>
      </c>
      <c r="AV473" s="15" t="s">
        <v>136</v>
      </c>
      <c r="AW473" s="15" t="s">
        <v>30</v>
      </c>
      <c r="AX473" s="15" t="s">
        <v>80</v>
      </c>
      <c r="AY473" s="278" t="s">
        <v>129</v>
      </c>
    </row>
    <row r="474" s="2" customFormat="1" ht="33" customHeight="1">
      <c r="A474" s="39"/>
      <c r="B474" s="40"/>
      <c r="C474" s="227" t="s">
        <v>569</v>
      </c>
      <c r="D474" s="227" t="s">
        <v>131</v>
      </c>
      <c r="E474" s="228" t="s">
        <v>570</v>
      </c>
      <c r="F474" s="229" t="s">
        <v>571</v>
      </c>
      <c r="G474" s="230" t="s">
        <v>134</v>
      </c>
      <c r="H474" s="231">
        <v>168.72399999999999</v>
      </c>
      <c r="I474" s="232"/>
      <c r="J474" s="233">
        <f>ROUND(I474*H474,2)</f>
        <v>0</v>
      </c>
      <c r="K474" s="229" t="s">
        <v>135</v>
      </c>
      <c r="L474" s="45"/>
      <c r="M474" s="234" t="s">
        <v>1</v>
      </c>
      <c r="N474" s="235" t="s">
        <v>38</v>
      </c>
      <c r="O474" s="92"/>
      <c r="P474" s="236">
        <f>O474*H474</f>
        <v>0</v>
      </c>
      <c r="Q474" s="236">
        <v>1.031199</v>
      </c>
      <c r="R474" s="236">
        <f>Q474*H474</f>
        <v>173.988020076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136</v>
      </c>
      <c r="AT474" s="238" t="s">
        <v>131</v>
      </c>
      <c r="AU474" s="238" t="s">
        <v>82</v>
      </c>
      <c r="AY474" s="18" t="s">
        <v>129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80</v>
      </c>
      <c r="BK474" s="239">
        <f>ROUND(I474*H474,2)</f>
        <v>0</v>
      </c>
      <c r="BL474" s="18" t="s">
        <v>136</v>
      </c>
      <c r="BM474" s="238" t="s">
        <v>572</v>
      </c>
    </row>
    <row r="475" s="2" customFormat="1">
      <c r="A475" s="39"/>
      <c r="B475" s="40"/>
      <c r="C475" s="41"/>
      <c r="D475" s="240" t="s">
        <v>138</v>
      </c>
      <c r="E475" s="41"/>
      <c r="F475" s="241" t="s">
        <v>573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138</v>
      </c>
      <c r="AU475" s="18" t="s">
        <v>82</v>
      </c>
    </row>
    <row r="476" s="2" customFormat="1">
      <c r="A476" s="39"/>
      <c r="B476" s="40"/>
      <c r="C476" s="41"/>
      <c r="D476" s="245" t="s">
        <v>140</v>
      </c>
      <c r="E476" s="41"/>
      <c r="F476" s="246" t="s">
        <v>574</v>
      </c>
      <c r="G476" s="41"/>
      <c r="H476" s="41"/>
      <c r="I476" s="242"/>
      <c r="J476" s="41"/>
      <c r="K476" s="41"/>
      <c r="L476" s="45"/>
      <c r="M476" s="243"/>
      <c r="N476" s="24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140</v>
      </c>
      <c r="AU476" s="18" t="s">
        <v>82</v>
      </c>
    </row>
    <row r="477" s="13" customFormat="1">
      <c r="A477" s="13"/>
      <c r="B477" s="247"/>
      <c r="C477" s="248"/>
      <c r="D477" s="240" t="s">
        <v>142</v>
      </c>
      <c r="E477" s="249" t="s">
        <v>1</v>
      </c>
      <c r="F477" s="250" t="s">
        <v>575</v>
      </c>
      <c r="G477" s="248"/>
      <c r="H477" s="249" t="s">
        <v>1</v>
      </c>
      <c r="I477" s="251"/>
      <c r="J477" s="248"/>
      <c r="K477" s="248"/>
      <c r="L477" s="252"/>
      <c r="M477" s="253"/>
      <c r="N477" s="254"/>
      <c r="O477" s="254"/>
      <c r="P477" s="254"/>
      <c r="Q477" s="254"/>
      <c r="R477" s="254"/>
      <c r="S477" s="254"/>
      <c r="T477" s="25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6" t="s">
        <v>142</v>
      </c>
      <c r="AU477" s="256" t="s">
        <v>82</v>
      </c>
      <c r="AV477" s="13" t="s">
        <v>80</v>
      </c>
      <c r="AW477" s="13" t="s">
        <v>30</v>
      </c>
      <c r="AX477" s="13" t="s">
        <v>73</v>
      </c>
      <c r="AY477" s="256" t="s">
        <v>129</v>
      </c>
    </row>
    <row r="478" s="13" customFormat="1">
      <c r="A478" s="13"/>
      <c r="B478" s="247"/>
      <c r="C478" s="248"/>
      <c r="D478" s="240" t="s">
        <v>142</v>
      </c>
      <c r="E478" s="249" t="s">
        <v>1</v>
      </c>
      <c r="F478" s="250" t="s">
        <v>143</v>
      </c>
      <c r="G478" s="248"/>
      <c r="H478" s="249" t="s">
        <v>1</v>
      </c>
      <c r="I478" s="251"/>
      <c r="J478" s="248"/>
      <c r="K478" s="248"/>
      <c r="L478" s="252"/>
      <c r="M478" s="253"/>
      <c r="N478" s="254"/>
      <c r="O478" s="254"/>
      <c r="P478" s="254"/>
      <c r="Q478" s="254"/>
      <c r="R478" s="254"/>
      <c r="S478" s="254"/>
      <c r="T478" s="25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6" t="s">
        <v>142</v>
      </c>
      <c r="AU478" s="256" t="s">
        <v>82</v>
      </c>
      <c r="AV478" s="13" t="s">
        <v>80</v>
      </c>
      <c r="AW478" s="13" t="s">
        <v>30</v>
      </c>
      <c r="AX478" s="13" t="s">
        <v>73</v>
      </c>
      <c r="AY478" s="256" t="s">
        <v>129</v>
      </c>
    </row>
    <row r="479" s="14" customFormat="1">
      <c r="A479" s="14"/>
      <c r="B479" s="257"/>
      <c r="C479" s="258"/>
      <c r="D479" s="240" t="s">
        <v>142</v>
      </c>
      <c r="E479" s="259" t="s">
        <v>1</v>
      </c>
      <c r="F479" s="260" t="s">
        <v>566</v>
      </c>
      <c r="G479" s="258"/>
      <c r="H479" s="261">
        <v>61.439999999999998</v>
      </c>
      <c r="I479" s="262"/>
      <c r="J479" s="258"/>
      <c r="K479" s="258"/>
      <c r="L479" s="263"/>
      <c r="M479" s="264"/>
      <c r="N479" s="265"/>
      <c r="O479" s="265"/>
      <c r="P479" s="265"/>
      <c r="Q479" s="265"/>
      <c r="R479" s="265"/>
      <c r="S479" s="265"/>
      <c r="T479" s="26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7" t="s">
        <v>142</v>
      </c>
      <c r="AU479" s="267" t="s">
        <v>82</v>
      </c>
      <c r="AV479" s="14" t="s">
        <v>82</v>
      </c>
      <c r="AW479" s="14" t="s">
        <v>30</v>
      </c>
      <c r="AX479" s="14" t="s">
        <v>73</v>
      </c>
      <c r="AY479" s="267" t="s">
        <v>129</v>
      </c>
    </row>
    <row r="480" s="13" customFormat="1">
      <c r="A480" s="13"/>
      <c r="B480" s="247"/>
      <c r="C480" s="248"/>
      <c r="D480" s="240" t="s">
        <v>142</v>
      </c>
      <c r="E480" s="249" t="s">
        <v>1</v>
      </c>
      <c r="F480" s="250" t="s">
        <v>145</v>
      </c>
      <c r="G480" s="248"/>
      <c r="H480" s="249" t="s">
        <v>1</v>
      </c>
      <c r="I480" s="251"/>
      <c r="J480" s="248"/>
      <c r="K480" s="248"/>
      <c r="L480" s="252"/>
      <c r="M480" s="253"/>
      <c r="N480" s="254"/>
      <c r="O480" s="254"/>
      <c r="P480" s="254"/>
      <c r="Q480" s="254"/>
      <c r="R480" s="254"/>
      <c r="S480" s="254"/>
      <c r="T480" s="25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6" t="s">
        <v>142</v>
      </c>
      <c r="AU480" s="256" t="s">
        <v>82</v>
      </c>
      <c r="AV480" s="13" t="s">
        <v>80</v>
      </c>
      <c r="AW480" s="13" t="s">
        <v>30</v>
      </c>
      <c r="AX480" s="13" t="s">
        <v>73</v>
      </c>
      <c r="AY480" s="256" t="s">
        <v>129</v>
      </c>
    </row>
    <row r="481" s="14" customFormat="1">
      <c r="A481" s="14"/>
      <c r="B481" s="257"/>
      <c r="C481" s="258"/>
      <c r="D481" s="240" t="s">
        <v>142</v>
      </c>
      <c r="E481" s="259" t="s">
        <v>1</v>
      </c>
      <c r="F481" s="260" t="s">
        <v>567</v>
      </c>
      <c r="G481" s="258"/>
      <c r="H481" s="261">
        <v>79.359999999999999</v>
      </c>
      <c r="I481" s="262"/>
      <c r="J481" s="258"/>
      <c r="K481" s="258"/>
      <c r="L481" s="263"/>
      <c r="M481" s="264"/>
      <c r="N481" s="265"/>
      <c r="O481" s="265"/>
      <c r="P481" s="265"/>
      <c r="Q481" s="265"/>
      <c r="R481" s="265"/>
      <c r="S481" s="265"/>
      <c r="T481" s="26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7" t="s">
        <v>142</v>
      </c>
      <c r="AU481" s="267" t="s">
        <v>82</v>
      </c>
      <c r="AV481" s="14" t="s">
        <v>82</v>
      </c>
      <c r="AW481" s="14" t="s">
        <v>30</v>
      </c>
      <c r="AX481" s="14" t="s">
        <v>73</v>
      </c>
      <c r="AY481" s="267" t="s">
        <v>129</v>
      </c>
    </row>
    <row r="482" s="13" customFormat="1">
      <c r="A482" s="13"/>
      <c r="B482" s="247"/>
      <c r="C482" s="248"/>
      <c r="D482" s="240" t="s">
        <v>142</v>
      </c>
      <c r="E482" s="249" t="s">
        <v>1</v>
      </c>
      <c r="F482" s="250" t="s">
        <v>357</v>
      </c>
      <c r="G482" s="248"/>
      <c r="H482" s="249" t="s">
        <v>1</v>
      </c>
      <c r="I482" s="251"/>
      <c r="J482" s="248"/>
      <c r="K482" s="248"/>
      <c r="L482" s="252"/>
      <c r="M482" s="253"/>
      <c r="N482" s="254"/>
      <c r="O482" s="254"/>
      <c r="P482" s="254"/>
      <c r="Q482" s="254"/>
      <c r="R482" s="254"/>
      <c r="S482" s="254"/>
      <c r="T482" s="25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6" t="s">
        <v>142</v>
      </c>
      <c r="AU482" s="256" t="s">
        <v>82</v>
      </c>
      <c r="AV482" s="13" t="s">
        <v>80</v>
      </c>
      <c r="AW482" s="13" t="s">
        <v>30</v>
      </c>
      <c r="AX482" s="13" t="s">
        <v>73</v>
      </c>
      <c r="AY482" s="256" t="s">
        <v>129</v>
      </c>
    </row>
    <row r="483" s="14" customFormat="1">
      <c r="A483" s="14"/>
      <c r="B483" s="257"/>
      <c r="C483" s="258"/>
      <c r="D483" s="240" t="s">
        <v>142</v>
      </c>
      <c r="E483" s="259" t="s">
        <v>1</v>
      </c>
      <c r="F483" s="260" t="s">
        <v>568</v>
      </c>
      <c r="G483" s="258"/>
      <c r="H483" s="261">
        <v>27.923999999999999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7" t="s">
        <v>142</v>
      </c>
      <c r="AU483" s="267" t="s">
        <v>82</v>
      </c>
      <c r="AV483" s="14" t="s">
        <v>82</v>
      </c>
      <c r="AW483" s="14" t="s">
        <v>30</v>
      </c>
      <c r="AX483" s="14" t="s">
        <v>73</v>
      </c>
      <c r="AY483" s="267" t="s">
        <v>129</v>
      </c>
    </row>
    <row r="484" s="15" customFormat="1">
      <c r="A484" s="15"/>
      <c r="B484" s="268"/>
      <c r="C484" s="269"/>
      <c r="D484" s="240" t="s">
        <v>142</v>
      </c>
      <c r="E484" s="270" t="s">
        <v>1</v>
      </c>
      <c r="F484" s="271" t="s">
        <v>147</v>
      </c>
      <c r="G484" s="269"/>
      <c r="H484" s="272">
        <v>168.72399999999999</v>
      </c>
      <c r="I484" s="273"/>
      <c r="J484" s="269"/>
      <c r="K484" s="269"/>
      <c r="L484" s="274"/>
      <c r="M484" s="275"/>
      <c r="N484" s="276"/>
      <c r="O484" s="276"/>
      <c r="P484" s="276"/>
      <c r="Q484" s="276"/>
      <c r="R484" s="276"/>
      <c r="S484" s="276"/>
      <c r="T484" s="27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8" t="s">
        <v>142</v>
      </c>
      <c r="AU484" s="278" t="s">
        <v>82</v>
      </c>
      <c r="AV484" s="15" t="s">
        <v>136</v>
      </c>
      <c r="AW484" s="15" t="s">
        <v>30</v>
      </c>
      <c r="AX484" s="15" t="s">
        <v>80</v>
      </c>
      <c r="AY484" s="278" t="s">
        <v>129</v>
      </c>
    </row>
    <row r="485" s="12" customFormat="1" ht="22.8" customHeight="1">
      <c r="A485" s="12"/>
      <c r="B485" s="211"/>
      <c r="C485" s="212"/>
      <c r="D485" s="213" t="s">
        <v>72</v>
      </c>
      <c r="E485" s="225" t="s">
        <v>170</v>
      </c>
      <c r="F485" s="225" t="s">
        <v>576</v>
      </c>
      <c r="G485" s="212"/>
      <c r="H485" s="212"/>
      <c r="I485" s="215"/>
      <c r="J485" s="226">
        <f>BK485</f>
        <v>0</v>
      </c>
      <c r="K485" s="212"/>
      <c r="L485" s="217"/>
      <c r="M485" s="218"/>
      <c r="N485" s="219"/>
      <c r="O485" s="219"/>
      <c r="P485" s="220">
        <f>SUM(P486:P491)</f>
        <v>0</v>
      </c>
      <c r="Q485" s="219"/>
      <c r="R485" s="220">
        <f>SUM(R486:R491)</f>
        <v>0.0064130000000000003</v>
      </c>
      <c r="S485" s="219"/>
      <c r="T485" s="221">
        <f>SUM(T486:T491)</f>
        <v>1.8260000000000001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2" t="s">
        <v>80</v>
      </c>
      <c r="AT485" s="223" t="s">
        <v>72</v>
      </c>
      <c r="AU485" s="223" t="s">
        <v>80</v>
      </c>
      <c r="AY485" s="222" t="s">
        <v>129</v>
      </c>
      <c r="BK485" s="224">
        <f>SUM(BK486:BK491)</f>
        <v>0</v>
      </c>
    </row>
    <row r="486" s="2" customFormat="1" ht="24.15" customHeight="1">
      <c r="A486" s="39"/>
      <c r="B486" s="40"/>
      <c r="C486" s="227" t="s">
        <v>577</v>
      </c>
      <c r="D486" s="227" t="s">
        <v>131</v>
      </c>
      <c r="E486" s="228" t="s">
        <v>578</v>
      </c>
      <c r="F486" s="229" t="s">
        <v>579</v>
      </c>
      <c r="G486" s="230" t="s">
        <v>580</v>
      </c>
      <c r="H486" s="231">
        <v>9</v>
      </c>
      <c r="I486" s="232"/>
      <c r="J486" s="233">
        <f>ROUND(I486*H486,2)</f>
        <v>0</v>
      </c>
      <c r="K486" s="229" t="s">
        <v>135</v>
      </c>
      <c r="L486" s="45"/>
      <c r="M486" s="234" t="s">
        <v>1</v>
      </c>
      <c r="N486" s="235" t="s">
        <v>38</v>
      </c>
      <c r="O486" s="92"/>
      <c r="P486" s="236">
        <f>O486*H486</f>
        <v>0</v>
      </c>
      <c r="Q486" s="236">
        <v>0.00058299999999999997</v>
      </c>
      <c r="R486" s="236">
        <f>Q486*H486</f>
        <v>0.0052469999999999999</v>
      </c>
      <c r="S486" s="236">
        <v>0.16600000000000001</v>
      </c>
      <c r="T486" s="237">
        <f>S486*H486</f>
        <v>1.494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136</v>
      </c>
      <c r="AT486" s="238" t="s">
        <v>131</v>
      </c>
      <c r="AU486" s="238" t="s">
        <v>82</v>
      </c>
      <c r="AY486" s="18" t="s">
        <v>129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80</v>
      </c>
      <c r="BK486" s="239">
        <f>ROUND(I486*H486,2)</f>
        <v>0</v>
      </c>
      <c r="BL486" s="18" t="s">
        <v>136</v>
      </c>
      <c r="BM486" s="238" t="s">
        <v>581</v>
      </c>
    </row>
    <row r="487" s="2" customFormat="1">
      <c r="A487" s="39"/>
      <c r="B487" s="40"/>
      <c r="C487" s="41"/>
      <c r="D487" s="240" t="s">
        <v>138</v>
      </c>
      <c r="E487" s="41"/>
      <c r="F487" s="241" t="s">
        <v>582</v>
      </c>
      <c r="G487" s="41"/>
      <c r="H487" s="41"/>
      <c r="I487" s="242"/>
      <c r="J487" s="41"/>
      <c r="K487" s="41"/>
      <c r="L487" s="45"/>
      <c r="M487" s="243"/>
      <c r="N487" s="244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82</v>
      </c>
    </row>
    <row r="488" s="2" customFormat="1">
      <c r="A488" s="39"/>
      <c r="B488" s="40"/>
      <c r="C488" s="41"/>
      <c r="D488" s="245" t="s">
        <v>140</v>
      </c>
      <c r="E488" s="41"/>
      <c r="F488" s="246" t="s">
        <v>583</v>
      </c>
      <c r="G488" s="41"/>
      <c r="H488" s="41"/>
      <c r="I488" s="242"/>
      <c r="J488" s="41"/>
      <c r="K488" s="41"/>
      <c r="L488" s="45"/>
      <c r="M488" s="243"/>
      <c r="N488" s="244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140</v>
      </c>
      <c r="AU488" s="18" t="s">
        <v>82</v>
      </c>
    </row>
    <row r="489" s="2" customFormat="1" ht="24.15" customHeight="1">
      <c r="A489" s="39"/>
      <c r="B489" s="40"/>
      <c r="C489" s="227" t="s">
        <v>584</v>
      </c>
      <c r="D489" s="227" t="s">
        <v>131</v>
      </c>
      <c r="E489" s="228" t="s">
        <v>585</v>
      </c>
      <c r="F489" s="229" t="s">
        <v>586</v>
      </c>
      <c r="G489" s="230" t="s">
        <v>580</v>
      </c>
      <c r="H489" s="231">
        <v>2</v>
      </c>
      <c r="I489" s="232"/>
      <c r="J489" s="233">
        <f>ROUND(I489*H489,2)</f>
        <v>0</v>
      </c>
      <c r="K489" s="229" t="s">
        <v>135</v>
      </c>
      <c r="L489" s="45"/>
      <c r="M489" s="234" t="s">
        <v>1</v>
      </c>
      <c r="N489" s="235" t="s">
        <v>38</v>
      </c>
      <c r="O489" s="92"/>
      <c r="P489" s="236">
        <f>O489*H489</f>
        <v>0</v>
      </c>
      <c r="Q489" s="236">
        <v>0.00058299999999999997</v>
      </c>
      <c r="R489" s="236">
        <f>Q489*H489</f>
        <v>0.0011659999999999999</v>
      </c>
      <c r="S489" s="236">
        <v>0.16600000000000001</v>
      </c>
      <c r="T489" s="237">
        <f>S489*H489</f>
        <v>0.33200000000000002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136</v>
      </c>
      <c r="AT489" s="238" t="s">
        <v>131</v>
      </c>
      <c r="AU489" s="238" t="s">
        <v>82</v>
      </c>
      <c r="AY489" s="18" t="s">
        <v>129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80</v>
      </c>
      <c r="BK489" s="239">
        <f>ROUND(I489*H489,2)</f>
        <v>0</v>
      </c>
      <c r="BL489" s="18" t="s">
        <v>136</v>
      </c>
      <c r="BM489" s="238" t="s">
        <v>587</v>
      </c>
    </row>
    <row r="490" s="2" customFormat="1">
      <c r="A490" s="39"/>
      <c r="B490" s="40"/>
      <c r="C490" s="41"/>
      <c r="D490" s="240" t="s">
        <v>138</v>
      </c>
      <c r="E490" s="41"/>
      <c r="F490" s="241" t="s">
        <v>588</v>
      </c>
      <c r="G490" s="41"/>
      <c r="H490" s="41"/>
      <c r="I490" s="242"/>
      <c r="J490" s="41"/>
      <c r="K490" s="41"/>
      <c r="L490" s="45"/>
      <c r="M490" s="243"/>
      <c r="N490" s="244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138</v>
      </c>
      <c r="AU490" s="18" t="s">
        <v>82</v>
      </c>
    </row>
    <row r="491" s="2" customFormat="1">
      <c r="A491" s="39"/>
      <c r="B491" s="40"/>
      <c r="C491" s="41"/>
      <c r="D491" s="245" t="s">
        <v>140</v>
      </c>
      <c r="E491" s="41"/>
      <c r="F491" s="246" t="s">
        <v>589</v>
      </c>
      <c r="G491" s="41"/>
      <c r="H491" s="41"/>
      <c r="I491" s="242"/>
      <c r="J491" s="41"/>
      <c r="K491" s="41"/>
      <c r="L491" s="45"/>
      <c r="M491" s="243"/>
      <c r="N491" s="244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140</v>
      </c>
      <c r="AU491" s="18" t="s">
        <v>82</v>
      </c>
    </row>
    <row r="492" s="12" customFormat="1" ht="22.8" customHeight="1">
      <c r="A492" s="12"/>
      <c r="B492" s="211"/>
      <c r="C492" s="212"/>
      <c r="D492" s="213" t="s">
        <v>72</v>
      </c>
      <c r="E492" s="225" t="s">
        <v>179</v>
      </c>
      <c r="F492" s="225" t="s">
        <v>590</v>
      </c>
      <c r="G492" s="212"/>
      <c r="H492" s="212"/>
      <c r="I492" s="215"/>
      <c r="J492" s="226">
        <f>BK492</f>
        <v>0</v>
      </c>
      <c r="K492" s="212"/>
      <c r="L492" s="217"/>
      <c r="M492" s="218"/>
      <c r="N492" s="219"/>
      <c r="O492" s="219"/>
      <c r="P492" s="220">
        <f>SUM(P493:P513)</f>
        <v>0</v>
      </c>
      <c r="Q492" s="219"/>
      <c r="R492" s="220">
        <f>SUM(R493:R513)</f>
        <v>3.2455233351000001</v>
      </c>
      <c r="S492" s="219"/>
      <c r="T492" s="221">
        <f>SUM(T493:T513)</f>
        <v>2.8877250000000001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22" t="s">
        <v>80</v>
      </c>
      <c r="AT492" s="223" t="s">
        <v>72</v>
      </c>
      <c r="AU492" s="223" t="s">
        <v>80</v>
      </c>
      <c r="AY492" s="222" t="s">
        <v>129</v>
      </c>
      <c r="BK492" s="224">
        <f>SUM(BK493:BK513)</f>
        <v>0</v>
      </c>
    </row>
    <row r="493" s="2" customFormat="1" ht="33" customHeight="1">
      <c r="A493" s="39"/>
      <c r="B493" s="40"/>
      <c r="C493" s="227" t="s">
        <v>591</v>
      </c>
      <c r="D493" s="227" t="s">
        <v>131</v>
      </c>
      <c r="E493" s="228" t="s">
        <v>592</v>
      </c>
      <c r="F493" s="229" t="s">
        <v>593</v>
      </c>
      <c r="G493" s="230" t="s">
        <v>134</v>
      </c>
      <c r="H493" s="231">
        <v>38.503</v>
      </c>
      <c r="I493" s="232"/>
      <c r="J493" s="233">
        <f>ROUND(I493*H493,2)</f>
        <v>0</v>
      </c>
      <c r="K493" s="229" t="s">
        <v>135</v>
      </c>
      <c r="L493" s="45"/>
      <c r="M493" s="234" t="s">
        <v>1</v>
      </c>
      <c r="N493" s="235" t="s">
        <v>38</v>
      </c>
      <c r="O493" s="92"/>
      <c r="P493" s="236">
        <f>O493*H493</f>
        <v>0</v>
      </c>
      <c r="Q493" s="236">
        <v>0.066961699999999999</v>
      </c>
      <c r="R493" s="236">
        <f>Q493*H493</f>
        <v>2.5782263351000001</v>
      </c>
      <c r="S493" s="236">
        <v>0.074999999999999997</v>
      </c>
      <c r="T493" s="237">
        <f>S493*H493</f>
        <v>2.8877250000000001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136</v>
      </c>
      <c r="AT493" s="238" t="s">
        <v>131</v>
      </c>
      <c r="AU493" s="238" t="s">
        <v>82</v>
      </c>
      <c r="AY493" s="18" t="s">
        <v>129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80</v>
      </c>
      <c r="BK493" s="239">
        <f>ROUND(I493*H493,2)</f>
        <v>0</v>
      </c>
      <c r="BL493" s="18" t="s">
        <v>136</v>
      </c>
      <c r="BM493" s="238" t="s">
        <v>594</v>
      </c>
    </row>
    <row r="494" s="2" customFormat="1">
      <c r="A494" s="39"/>
      <c r="B494" s="40"/>
      <c r="C494" s="41"/>
      <c r="D494" s="240" t="s">
        <v>138</v>
      </c>
      <c r="E494" s="41"/>
      <c r="F494" s="241" t="s">
        <v>595</v>
      </c>
      <c r="G494" s="41"/>
      <c r="H494" s="41"/>
      <c r="I494" s="242"/>
      <c r="J494" s="41"/>
      <c r="K494" s="41"/>
      <c r="L494" s="45"/>
      <c r="M494" s="243"/>
      <c r="N494" s="24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82</v>
      </c>
    </row>
    <row r="495" s="2" customFormat="1">
      <c r="A495" s="39"/>
      <c r="B495" s="40"/>
      <c r="C495" s="41"/>
      <c r="D495" s="245" t="s">
        <v>140</v>
      </c>
      <c r="E495" s="41"/>
      <c r="F495" s="246" t="s">
        <v>596</v>
      </c>
      <c r="G495" s="41"/>
      <c r="H495" s="41"/>
      <c r="I495" s="242"/>
      <c r="J495" s="41"/>
      <c r="K495" s="41"/>
      <c r="L495" s="45"/>
      <c r="M495" s="243"/>
      <c r="N495" s="244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82</v>
      </c>
    </row>
    <row r="496" s="13" customFormat="1">
      <c r="A496" s="13"/>
      <c r="B496" s="247"/>
      <c r="C496" s="248"/>
      <c r="D496" s="240" t="s">
        <v>142</v>
      </c>
      <c r="E496" s="249" t="s">
        <v>1</v>
      </c>
      <c r="F496" s="250" t="s">
        <v>597</v>
      </c>
      <c r="G496" s="248"/>
      <c r="H496" s="249" t="s">
        <v>1</v>
      </c>
      <c r="I496" s="251"/>
      <c r="J496" s="248"/>
      <c r="K496" s="248"/>
      <c r="L496" s="252"/>
      <c r="M496" s="253"/>
      <c r="N496" s="254"/>
      <c r="O496" s="254"/>
      <c r="P496" s="254"/>
      <c r="Q496" s="254"/>
      <c r="R496" s="254"/>
      <c r="S496" s="254"/>
      <c r="T496" s="25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6" t="s">
        <v>142</v>
      </c>
      <c r="AU496" s="256" t="s">
        <v>82</v>
      </c>
      <c r="AV496" s="13" t="s">
        <v>80</v>
      </c>
      <c r="AW496" s="13" t="s">
        <v>30</v>
      </c>
      <c r="AX496" s="13" t="s">
        <v>73</v>
      </c>
      <c r="AY496" s="256" t="s">
        <v>129</v>
      </c>
    </row>
    <row r="497" s="14" customFormat="1">
      <c r="A497" s="14"/>
      <c r="B497" s="257"/>
      <c r="C497" s="258"/>
      <c r="D497" s="240" t="s">
        <v>142</v>
      </c>
      <c r="E497" s="259" t="s">
        <v>1</v>
      </c>
      <c r="F497" s="260" t="s">
        <v>598</v>
      </c>
      <c r="G497" s="258"/>
      <c r="H497" s="261">
        <v>3.956</v>
      </c>
      <c r="I497" s="262"/>
      <c r="J497" s="258"/>
      <c r="K497" s="258"/>
      <c r="L497" s="263"/>
      <c r="M497" s="264"/>
      <c r="N497" s="265"/>
      <c r="O497" s="265"/>
      <c r="P497" s="265"/>
      <c r="Q497" s="265"/>
      <c r="R497" s="265"/>
      <c r="S497" s="265"/>
      <c r="T497" s="26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7" t="s">
        <v>142</v>
      </c>
      <c r="AU497" s="267" t="s">
        <v>82</v>
      </c>
      <c r="AV497" s="14" t="s">
        <v>82</v>
      </c>
      <c r="AW497" s="14" t="s">
        <v>30</v>
      </c>
      <c r="AX497" s="14" t="s">
        <v>73</v>
      </c>
      <c r="AY497" s="267" t="s">
        <v>129</v>
      </c>
    </row>
    <row r="498" s="13" customFormat="1">
      <c r="A498" s="13"/>
      <c r="B498" s="247"/>
      <c r="C498" s="248"/>
      <c r="D498" s="240" t="s">
        <v>142</v>
      </c>
      <c r="E498" s="249" t="s">
        <v>1</v>
      </c>
      <c r="F498" s="250" t="s">
        <v>599</v>
      </c>
      <c r="G498" s="248"/>
      <c r="H498" s="249" t="s">
        <v>1</v>
      </c>
      <c r="I498" s="251"/>
      <c r="J498" s="248"/>
      <c r="K498" s="248"/>
      <c r="L498" s="252"/>
      <c r="M498" s="253"/>
      <c r="N498" s="254"/>
      <c r="O498" s="254"/>
      <c r="P498" s="254"/>
      <c r="Q498" s="254"/>
      <c r="R498" s="254"/>
      <c r="S498" s="254"/>
      <c r="T498" s="25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6" t="s">
        <v>142</v>
      </c>
      <c r="AU498" s="256" t="s">
        <v>82</v>
      </c>
      <c r="AV498" s="13" t="s">
        <v>80</v>
      </c>
      <c r="AW498" s="13" t="s">
        <v>30</v>
      </c>
      <c r="AX498" s="13" t="s">
        <v>73</v>
      </c>
      <c r="AY498" s="256" t="s">
        <v>129</v>
      </c>
    </row>
    <row r="499" s="14" customFormat="1">
      <c r="A499" s="14"/>
      <c r="B499" s="257"/>
      <c r="C499" s="258"/>
      <c r="D499" s="240" t="s">
        <v>142</v>
      </c>
      <c r="E499" s="259" t="s">
        <v>1</v>
      </c>
      <c r="F499" s="260" t="s">
        <v>600</v>
      </c>
      <c r="G499" s="258"/>
      <c r="H499" s="261">
        <v>13.645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7" t="s">
        <v>142</v>
      </c>
      <c r="AU499" s="267" t="s">
        <v>82</v>
      </c>
      <c r="AV499" s="14" t="s">
        <v>82</v>
      </c>
      <c r="AW499" s="14" t="s">
        <v>30</v>
      </c>
      <c r="AX499" s="14" t="s">
        <v>73</v>
      </c>
      <c r="AY499" s="267" t="s">
        <v>129</v>
      </c>
    </row>
    <row r="500" s="13" customFormat="1">
      <c r="A500" s="13"/>
      <c r="B500" s="247"/>
      <c r="C500" s="248"/>
      <c r="D500" s="240" t="s">
        <v>142</v>
      </c>
      <c r="E500" s="249" t="s">
        <v>1</v>
      </c>
      <c r="F500" s="250" t="s">
        <v>601</v>
      </c>
      <c r="G500" s="248"/>
      <c r="H500" s="249" t="s">
        <v>1</v>
      </c>
      <c r="I500" s="251"/>
      <c r="J500" s="248"/>
      <c r="K500" s="248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142</v>
      </c>
      <c r="AU500" s="256" t="s">
        <v>82</v>
      </c>
      <c r="AV500" s="13" t="s">
        <v>80</v>
      </c>
      <c r="AW500" s="13" t="s">
        <v>30</v>
      </c>
      <c r="AX500" s="13" t="s">
        <v>73</v>
      </c>
      <c r="AY500" s="256" t="s">
        <v>129</v>
      </c>
    </row>
    <row r="501" s="14" customFormat="1">
      <c r="A501" s="14"/>
      <c r="B501" s="257"/>
      <c r="C501" s="258"/>
      <c r="D501" s="240" t="s">
        <v>142</v>
      </c>
      <c r="E501" s="259" t="s">
        <v>1</v>
      </c>
      <c r="F501" s="260" t="s">
        <v>551</v>
      </c>
      <c r="G501" s="258"/>
      <c r="H501" s="261">
        <v>0.57599999999999996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142</v>
      </c>
      <c r="AU501" s="267" t="s">
        <v>82</v>
      </c>
      <c r="AV501" s="14" t="s">
        <v>82</v>
      </c>
      <c r="AW501" s="14" t="s">
        <v>30</v>
      </c>
      <c r="AX501" s="14" t="s">
        <v>73</v>
      </c>
      <c r="AY501" s="267" t="s">
        <v>129</v>
      </c>
    </row>
    <row r="502" s="13" customFormat="1">
      <c r="A502" s="13"/>
      <c r="B502" s="247"/>
      <c r="C502" s="248"/>
      <c r="D502" s="240" t="s">
        <v>142</v>
      </c>
      <c r="E502" s="249" t="s">
        <v>1</v>
      </c>
      <c r="F502" s="250" t="s">
        <v>498</v>
      </c>
      <c r="G502" s="248"/>
      <c r="H502" s="249" t="s">
        <v>1</v>
      </c>
      <c r="I502" s="251"/>
      <c r="J502" s="248"/>
      <c r="K502" s="248"/>
      <c r="L502" s="252"/>
      <c r="M502" s="253"/>
      <c r="N502" s="254"/>
      <c r="O502" s="254"/>
      <c r="P502" s="254"/>
      <c r="Q502" s="254"/>
      <c r="R502" s="254"/>
      <c r="S502" s="254"/>
      <c r="T502" s="25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6" t="s">
        <v>142</v>
      </c>
      <c r="AU502" s="256" t="s">
        <v>82</v>
      </c>
      <c r="AV502" s="13" t="s">
        <v>80</v>
      </c>
      <c r="AW502" s="13" t="s">
        <v>30</v>
      </c>
      <c r="AX502" s="13" t="s">
        <v>73</v>
      </c>
      <c r="AY502" s="256" t="s">
        <v>129</v>
      </c>
    </row>
    <row r="503" s="14" customFormat="1">
      <c r="A503" s="14"/>
      <c r="B503" s="257"/>
      <c r="C503" s="258"/>
      <c r="D503" s="240" t="s">
        <v>142</v>
      </c>
      <c r="E503" s="259" t="s">
        <v>1</v>
      </c>
      <c r="F503" s="260" t="s">
        <v>602</v>
      </c>
      <c r="G503" s="258"/>
      <c r="H503" s="261">
        <v>20.326000000000001</v>
      </c>
      <c r="I503" s="262"/>
      <c r="J503" s="258"/>
      <c r="K503" s="258"/>
      <c r="L503" s="263"/>
      <c r="M503" s="264"/>
      <c r="N503" s="265"/>
      <c r="O503" s="265"/>
      <c r="P503" s="265"/>
      <c r="Q503" s="265"/>
      <c r="R503" s="265"/>
      <c r="S503" s="265"/>
      <c r="T503" s="26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7" t="s">
        <v>142</v>
      </c>
      <c r="AU503" s="267" t="s">
        <v>82</v>
      </c>
      <c r="AV503" s="14" t="s">
        <v>82</v>
      </c>
      <c r="AW503" s="14" t="s">
        <v>30</v>
      </c>
      <c r="AX503" s="14" t="s">
        <v>73</v>
      </c>
      <c r="AY503" s="267" t="s">
        <v>129</v>
      </c>
    </row>
    <row r="504" s="15" customFormat="1">
      <c r="A504" s="15"/>
      <c r="B504" s="268"/>
      <c r="C504" s="269"/>
      <c r="D504" s="240" t="s">
        <v>142</v>
      </c>
      <c r="E504" s="270" t="s">
        <v>1</v>
      </c>
      <c r="F504" s="271" t="s">
        <v>147</v>
      </c>
      <c r="G504" s="269"/>
      <c r="H504" s="272">
        <v>38.503</v>
      </c>
      <c r="I504" s="273"/>
      <c r="J504" s="269"/>
      <c r="K504" s="269"/>
      <c r="L504" s="274"/>
      <c r="M504" s="275"/>
      <c r="N504" s="276"/>
      <c r="O504" s="276"/>
      <c r="P504" s="276"/>
      <c r="Q504" s="276"/>
      <c r="R504" s="276"/>
      <c r="S504" s="276"/>
      <c r="T504" s="277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8" t="s">
        <v>142</v>
      </c>
      <c r="AU504" s="278" t="s">
        <v>82</v>
      </c>
      <c r="AV504" s="15" t="s">
        <v>136</v>
      </c>
      <c r="AW504" s="15" t="s">
        <v>30</v>
      </c>
      <c r="AX504" s="15" t="s">
        <v>80</v>
      </c>
      <c r="AY504" s="278" t="s">
        <v>129</v>
      </c>
    </row>
    <row r="505" s="2" customFormat="1" ht="16.5" customHeight="1">
      <c r="A505" s="39"/>
      <c r="B505" s="40"/>
      <c r="C505" s="280" t="s">
        <v>603</v>
      </c>
      <c r="D505" s="280" t="s">
        <v>290</v>
      </c>
      <c r="E505" s="281" t="s">
        <v>604</v>
      </c>
      <c r="F505" s="282" t="s">
        <v>605</v>
      </c>
      <c r="G505" s="283" t="s">
        <v>309</v>
      </c>
      <c r="H505" s="284">
        <v>58.408999999999999</v>
      </c>
      <c r="I505" s="285"/>
      <c r="J505" s="286">
        <f>ROUND(I505*H505,2)</f>
        <v>0</v>
      </c>
      <c r="K505" s="282" t="s">
        <v>135</v>
      </c>
      <c r="L505" s="287"/>
      <c r="M505" s="288" t="s">
        <v>1</v>
      </c>
      <c r="N505" s="289" t="s">
        <v>38</v>
      </c>
      <c r="O505" s="92"/>
      <c r="P505" s="236">
        <f>O505*H505</f>
        <v>0</v>
      </c>
      <c r="Q505" s="236">
        <v>0.001</v>
      </c>
      <c r="R505" s="236">
        <f>Q505*H505</f>
        <v>0.058409000000000003</v>
      </c>
      <c r="S505" s="236">
        <v>0</v>
      </c>
      <c r="T505" s="23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209</v>
      </c>
      <c r="AT505" s="238" t="s">
        <v>290</v>
      </c>
      <c r="AU505" s="238" t="s">
        <v>82</v>
      </c>
      <c r="AY505" s="18" t="s">
        <v>129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80</v>
      </c>
      <c r="BK505" s="239">
        <f>ROUND(I505*H505,2)</f>
        <v>0</v>
      </c>
      <c r="BL505" s="18" t="s">
        <v>136</v>
      </c>
      <c r="BM505" s="238" t="s">
        <v>606</v>
      </c>
    </row>
    <row r="506" s="2" customFormat="1">
      <c r="A506" s="39"/>
      <c r="B506" s="40"/>
      <c r="C506" s="41"/>
      <c r="D506" s="240" t="s">
        <v>138</v>
      </c>
      <c r="E506" s="41"/>
      <c r="F506" s="241" t="s">
        <v>605</v>
      </c>
      <c r="G506" s="41"/>
      <c r="H506" s="41"/>
      <c r="I506" s="242"/>
      <c r="J506" s="41"/>
      <c r="K506" s="41"/>
      <c r="L506" s="45"/>
      <c r="M506" s="243"/>
      <c r="N506" s="244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138</v>
      </c>
      <c r="AU506" s="18" t="s">
        <v>82</v>
      </c>
    </row>
    <row r="507" s="14" customFormat="1">
      <c r="A507" s="14"/>
      <c r="B507" s="257"/>
      <c r="C507" s="258"/>
      <c r="D507" s="240" t="s">
        <v>142</v>
      </c>
      <c r="E507" s="259" t="s">
        <v>1</v>
      </c>
      <c r="F507" s="260" t="s">
        <v>607</v>
      </c>
      <c r="G507" s="258"/>
      <c r="H507" s="261">
        <v>58.408999999999999</v>
      </c>
      <c r="I507" s="262"/>
      <c r="J507" s="258"/>
      <c r="K507" s="258"/>
      <c r="L507" s="263"/>
      <c r="M507" s="264"/>
      <c r="N507" s="265"/>
      <c r="O507" s="265"/>
      <c r="P507" s="265"/>
      <c r="Q507" s="265"/>
      <c r="R507" s="265"/>
      <c r="S507" s="265"/>
      <c r="T507" s="26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7" t="s">
        <v>142</v>
      </c>
      <c r="AU507" s="267" t="s">
        <v>82</v>
      </c>
      <c r="AV507" s="14" t="s">
        <v>82</v>
      </c>
      <c r="AW507" s="14" t="s">
        <v>30</v>
      </c>
      <c r="AX507" s="14" t="s">
        <v>73</v>
      </c>
      <c r="AY507" s="267" t="s">
        <v>129</v>
      </c>
    </row>
    <row r="508" s="15" customFormat="1">
      <c r="A508" s="15"/>
      <c r="B508" s="268"/>
      <c r="C508" s="269"/>
      <c r="D508" s="240" t="s">
        <v>142</v>
      </c>
      <c r="E508" s="270" t="s">
        <v>1</v>
      </c>
      <c r="F508" s="271" t="s">
        <v>147</v>
      </c>
      <c r="G508" s="269"/>
      <c r="H508" s="272">
        <v>58.408999999999999</v>
      </c>
      <c r="I508" s="273"/>
      <c r="J508" s="269"/>
      <c r="K508" s="269"/>
      <c r="L508" s="274"/>
      <c r="M508" s="275"/>
      <c r="N508" s="276"/>
      <c r="O508" s="276"/>
      <c r="P508" s="276"/>
      <c r="Q508" s="276"/>
      <c r="R508" s="276"/>
      <c r="S508" s="276"/>
      <c r="T508" s="277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8" t="s">
        <v>142</v>
      </c>
      <c r="AU508" s="278" t="s">
        <v>82</v>
      </c>
      <c r="AV508" s="15" t="s">
        <v>136</v>
      </c>
      <c r="AW508" s="15" t="s">
        <v>30</v>
      </c>
      <c r="AX508" s="15" t="s">
        <v>80</v>
      </c>
      <c r="AY508" s="278" t="s">
        <v>129</v>
      </c>
    </row>
    <row r="509" s="2" customFormat="1" ht="33" customHeight="1">
      <c r="A509" s="39"/>
      <c r="B509" s="40"/>
      <c r="C509" s="227" t="s">
        <v>608</v>
      </c>
      <c r="D509" s="227" t="s">
        <v>131</v>
      </c>
      <c r="E509" s="228" t="s">
        <v>609</v>
      </c>
      <c r="F509" s="229" t="s">
        <v>610</v>
      </c>
      <c r="G509" s="230" t="s">
        <v>134</v>
      </c>
      <c r="H509" s="231">
        <v>26.199999999999999</v>
      </c>
      <c r="I509" s="232"/>
      <c r="J509" s="233">
        <f>ROUND(I509*H509,2)</f>
        <v>0</v>
      </c>
      <c r="K509" s="229" t="s">
        <v>135</v>
      </c>
      <c r="L509" s="45"/>
      <c r="M509" s="234" t="s">
        <v>1</v>
      </c>
      <c r="N509" s="235" t="s">
        <v>38</v>
      </c>
      <c r="O509" s="92"/>
      <c r="P509" s="236">
        <f>O509*H509</f>
        <v>0</v>
      </c>
      <c r="Q509" s="236">
        <v>0.02324</v>
      </c>
      <c r="R509" s="236">
        <f>Q509*H509</f>
        <v>0.60888799999999998</v>
      </c>
      <c r="S509" s="236">
        <v>0</v>
      </c>
      <c r="T509" s="23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8" t="s">
        <v>136</v>
      </c>
      <c r="AT509" s="238" t="s">
        <v>131</v>
      </c>
      <c r="AU509" s="238" t="s">
        <v>82</v>
      </c>
      <c r="AY509" s="18" t="s">
        <v>129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8" t="s">
        <v>80</v>
      </c>
      <c r="BK509" s="239">
        <f>ROUND(I509*H509,2)</f>
        <v>0</v>
      </c>
      <c r="BL509" s="18" t="s">
        <v>136</v>
      </c>
      <c r="BM509" s="238" t="s">
        <v>611</v>
      </c>
    </row>
    <row r="510" s="2" customFormat="1">
      <c r="A510" s="39"/>
      <c r="B510" s="40"/>
      <c r="C510" s="41"/>
      <c r="D510" s="240" t="s">
        <v>138</v>
      </c>
      <c r="E510" s="41"/>
      <c r="F510" s="241" t="s">
        <v>612</v>
      </c>
      <c r="G510" s="41"/>
      <c r="H510" s="41"/>
      <c r="I510" s="242"/>
      <c r="J510" s="41"/>
      <c r="K510" s="41"/>
      <c r="L510" s="45"/>
      <c r="M510" s="243"/>
      <c r="N510" s="244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138</v>
      </c>
      <c r="AU510" s="18" t="s">
        <v>82</v>
      </c>
    </row>
    <row r="511" s="2" customFormat="1">
      <c r="A511" s="39"/>
      <c r="B511" s="40"/>
      <c r="C511" s="41"/>
      <c r="D511" s="245" t="s">
        <v>140</v>
      </c>
      <c r="E511" s="41"/>
      <c r="F511" s="246" t="s">
        <v>613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140</v>
      </c>
      <c r="AU511" s="18" t="s">
        <v>82</v>
      </c>
    </row>
    <row r="512" s="13" customFormat="1">
      <c r="A512" s="13"/>
      <c r="B512" s="247"/>
      <c r="C512" s="248"/>
      <c r="D512" s="240" t="s">
        <v>142</v>
      </c>
      <c r="E512" s="249" t="s">
        <v>1</v>
      </c>
      <c r="F512" s="250" t="s">
        <v>614</v>
      </c>
      <c r="G512" s="248"/>
      <c r="H512" s="249" t="s">
        <v>1</v>
      </c>
      <c r="I512" s="251"/>
      <c r="J512" s="248"/>
      <c r="K512" s="248"/>
      <c r="L512" s="252"/>
      <c r="M512" s="253"/>
      <c r="N512" s="254"/>
      <c r="O512" s="254"/>
      <c r="P512" s="254"/>
      <c r="Q512" s="254"/>
      <c r="R512" s="254"/>
      <c r="S512" s="254"/>
      <c r="T512" s="25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6" t="s">
        <v>142</v>
      </c>
      <c r="AU512" s="256" t="s">
        <v>82</v>
      </c>
      <c r="AV512" s="13" t="s">
        <v>80</v>
      </c>
      <c r="AW512" s="13" t="s">
        <v>30</v>
      </c>
      <c r="AX512" s="13" t="s">
        <v>73</v>
      </c>
      <c r="AY512" s="256" t="s">
        <v>129</v>
      </c>
    </row>
    <row r="513" s="14" customFormat="1">
      <c r="A513" s="14"/>
      <c r="B513" s="257"/>
      <c r="C513" s="258"/>
      <c r="D513" s="240" t="s">
        <v>142</v>
      </c>
      <c r="E513" s="259" t="s">
        <v>1</v>
      </c>
      <c r="F513" s="260" t="s">
        <v>615</v>
      </c>
      <c r="G513" s="258"/>
      <c r="H513" s="261">
        <v>26.199999999999999</v>
      </c>
      <c r="I513" s="262"/>
      <c r="J513" s="258"/>
      <c r="K513" s="258"/>
      <c r="L513" s="263"/>
      <c r="M513" s="264"/>
      <c r="N513" s="265"/>
      <c r="O513" s="265"/>
      <c r="P513" s="265"/>
      <c r="Q513" s="265"/>
      <c r="R513" s="265"/>
      <c r="S513" s="265"/>
      <c r="T513" s="26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7" t="s">
        <v>142</v>
      </c>
      <c r="AU513" s="267" t="s">
        <v>82</v>
      </c>
      <c r="AV513" s="14" t="s">
        <v>82</v>
      </c>
      <c r="AW513" s="14" t="s">
        <v>30</v>
      </c>
      <c r="AX513" s="14" t="s">
        <v>80</v>
      </c>
      <c r="AY513" s="267" t="s">
        <v>129</v>
      </c>
    </row>
    <row r="514" s="12" customFormat="1" ht="22.8" customHeight="1">
      <c r="A514" s="12"/>
      <c r="B514" s="211"/>
      <c r="C514" s="212"/>
      <c r="D514" s="213" t="s">
        <v>72</v>
      </c>
      <c r="E514" s="225" t="s">
        <v>215</v>
      </c>
      <c r="F514" s="225" t="s">
        <v>616</v>
      </c>
      <c r="G514" s="212"/>
      <c r="H514" s="212"/>
      <c r="I514" s="215"/>
      <c r="J514" s="226">
        <f>BK514</f>
        <v>0</v>
      </c>
      <c r="K514" s="212"/>
      <c r="L514" s="217"/>
      <c r="M514" s="218"/>
      <c r="N514" s="219"/>
      <c r="O514" s="219"/>
      <c r="P514" s="220">
        <f>SUM(P515:P620)</f>
        <v>0</v>
      </c>
      <c r="Q514" s="219"/>
      <c r="R514" s="220">
        <f>SUM(R515:R620)</f>
        <v>4.1662925427520001</v>
      </c>
      <c r="S514" s="219"/>
      <c r="T514" s="221">
        <f>SUM(T515:T620)</f>
        <v>80.23342000000001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2" t="s">
        <v>80</v>
      </c>
      <c r="AT514" s="223" t="s">
        <v>72</v>
      </c>
      <c r="AU514" s="223" t="s">
        <v>80</v>
      </c>
      <c r="AY514" s="222" t="s">
        <v>129</v>
      </c>
      <c r="BK514" s="224">
        <f>SUM(BK515:BK620)</f>
        <v>0</v>
      </c>
    </row>
    <row r="515" s="2" customFormat="1" ht="24.15" customHeight="1">
      <c r="A515" s="39"/>
      <c r="B515" s="40"/>
      <c r="C515" s="227" t="s">
        <v>617</v>
      </c>
      <c r="D515" s="227" t="s">
        <v>131</v>
      </c>
      <c r="E515" s="228" t="s">
        <v>618</v>
      </c>
      <c r="F515" s="229" t="s">
        <v>619</v>
      </c>
      <c r="G515" s="230" t="s">
        <v>163</v>
      </c>
      <c r="H515" s="231">
        <v>66.5</v>
      </c>
      <c r="I515" s="232"/>
      <c r="J515" s="233">
        <f>ROUND(I515*H515,2)</f>
        <v>0</v>
      </c>
      <c r="K515" s="229" t="s">
        <v>135</v>
      </c>
      <c r="L515" s="45"/>
      <c r="M515" s="234" t="s">
        <v>1</v>
      </c>
      <c r="N515" s="235" t="s">
        <v>38</v>
      </c>
      <c r="O515" s="92"/>
      <c r="P515" s="236">
        <f>O515*H515</f>
        <v>0</v>
      </c>
      <c r="Q515" s="236">
        <v>0.00019320000000000001</v>
      </c>
      <c r="R515" s="236">
        <f>Q515*H515</f>
        <v>0.012847800000000001</v>
      </c>
      <c r="S515" s="236">
        <v>0</v>
      </c>
      <c r="T515" s="23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136</v>
      </c>
      <c r="AT515" s="238" t="s">
        <v>131</v>
      </c>
      <c r="AU515" s="238" t="s">
        <v>82</v>
      </c>
      <c r="AY515" s="18" t="s">
        <v>129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80</v>
      </c>
      <c r="BK515" s="239">
        <f>ROUND(I515*H515,2)</f>
        <v>0</v>
      </c>
      <c r="BL515" s="18" t="s">
        <v>136</v>
      </c>
      <c r="BM515" s="238" t="s">
        <v>620</v>
      </c>
    </row>
    <row r="516" s="2" customFormat="1">
      <c r="A516" s="39"/>
      <c r="B516" s="40"/>
      <c r="C516" s="41"/>
      <c r="D516" s="240" t="s">
        <v>138</v>
      </c>
      <c r="E516" s="41"/>
      <c r="F516" s="241" t="s">
        <v>621</v>
      </c>
      <c r="G516" s="41"/>
      <c r="H516" s="41"/>
      <c r="I516" s="242"/>
      <c r="J516" s="41"/>
      <c r="K516" s="41"/>
      <c r="L516" s="45"/>
      <c r="M516" s="243"/>
      <c r="N516" s="24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138</v>
      </c>
      <c r="AU516" s="18" t="s">
        <v>82</v>
      </c>
    </row>
    <row r="517" s="2" customFormat="1">
      <c r="A517" s="39"/>
      <c r="B517" s="40"/>
      <c r="C517" s="41"/>
      <c r="D517" s="245" t="s">
        <v>140</v>
      </c>
      <c r="E517" s="41"/>
      <c r="F517" s="246" t="s">
        <v>622</v>
      </c>
      <c r="G517" s="41"/>
      <c r="H517" s="41"/>
      <c r="I517" s="242"/>
      <c r="J517" s="41"/>
      <c r="K517" s="41"/>
      <c r="L517" s="45"/>
      <c r="M517" s="243"/>
      <c r="N517" s="244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140</v>
      </c>
      <c r="AU517" s="18" t="s">
        <v>82</v>
      </c>
    </row>
    <row r="518" s="13" customFormat="1">
      <c r="A518" s="13"/>
      <c r="B518" s="247"/>
      <c r="C518" s="248"/>
      <c r="D518" s="240" t="s">
        <v>142</v>
      </c>
      <c r="E518" s="249" t="s">
        <v>1</v>
      </c>
      <c r="F518" s="250" t="s">
        <v>623</v>
      </c>
      <c r="G518" s="248"/>
      <c r="H518" s="249" t="s">
        <v>1</v>
      </c>
      <c r="I518" s="251"/>
      <c r="J518" s="248"/>
      <c r="K518" s="248"/>
      <c r="L518" s="252"/>
      <c r="M518" s="253"/>
      <c r="N518" s="254"/>
      <c r="O518" s="254"/>
      <c r="P518" s="254"/>
      <c r="Q518" s="254"/>
      <c r="R518" s="254"/>
      <c r="S518" s="254"/>
      <c r="T518" s="25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6" t="s">
        <v>142</v>
      </c>
      <c r="AU518" s="256" t="s">
        <v>82</v>
      </c>
      <c r="AV518" s="13" t="s">
        <v>80</v>
      </c>
      <c r="AW518" s="13" t="s">
        <v>30</v>
      </c>
      <c r="AX518" s="13" t="s">
        <v>73</v>
      </c>
      <c r="AY518" s="256" t="s">
        <v>129</v>
      </c>
    </row>
    <row r="519" s="14" customFormat="1">
      <c r="A519" s="14"/>
      <c r="B519" s="257"/>
      <c r="C519" s="258"/>
      <c r="D519" s="240" t="s">
        <v>142</v>
      </c>
      <c r="E519" s="259" t="s">
        <v>1</v>
      </c>
      <c r="F519" s="260" t="s">
        <v>624</v>
      </c>
      <c r="G519" s="258"/>
      <c r="H519" s="261">
        <v>26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142</v>
      </c>
      <c r="AU519" s="267" t="s">
        <v>82</v>
      </c>
      <c r="AV519" s="14" t="s">
        <v>82</v>
      </c>
      <c r="AW519" s="14" t="s">
        <v>30</v>
      </c>
      <c r="AX519" s="14" t="s">
        <v>73</v>
      </c>
      <c r="AY519" s="267" t="s">
        <v>129</v>
      </c>
    </row>
    <row r="520" s="13" customFormat="1">
      <c r="A520" s="13"/>
      <c r="B520" s="247"/>
      <c r="C520" s="248"/>
      <c r="D520" s="240" t="s">
        <v>142</v>
      </c>
      <c r="E520" s="249" t="s">
        <v>1</v>
      </c>
      <c r="F520" s="250" t="s">
        <v>625</v>
      </c>
      <c r="G520" s="248"/>
      <c r="H520" s="249" t="s">
        <v>1</v>
      </c>
      <c r="I520" s="251"/>
      <c r="J520" s="248"/>
      <c r="K520" s="248"/>
      <c r="L520" s="252"/>
      <c r="M520" s="253"/>
      <c r="N520" s="254"/>
      <c r="O520" s="254"/>
      <c r="P520" s="254"/>
      <c r="Q520" s="254"/>
      <c r="R520" s="254"/>
      <c r="S520" s="254"/>
      <c r="T520" s="25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6" t="s">
        <v>142</v>
      </c>
      <c r="AU520" s="256" t="s">
        <v>82</v>
      </c>
      <c r="AV520" s="13" t="s">
        <v>80</v>
      </c>
      <c r="AW520" s="13" t="s">
        <v>30</v>
      </c>
      <c r="AX520" s="13" t="s">
        <v>73</v>
      </c>
      <c r="AY520" s="256" t="s">
        <v>129</v>
      </c>
    </row>
    <row r="521" s="13" customFormat="1">
      <c r="A521" s="13"/>
      <c r="B521" s="247"/>
      <c r="C521" s="248"/>
      <c r="D521" s="240" t="s">
        <v>142</v>
      </c>
      <c r="E521" s="249" t="s">
        <v>1</v>
      </c>
      <c r="F521" s="250" t="s">
        <v>357</v>
      </c>
      <c r="G521" s="248"/>
      <c r="H521" s="249" t="s">
        <v>1</v>
      </c>
      <c r="I521" s="251"/>
      <c r="J521" s="248"/>
      <c r="K521" s="248"/>
      <c r="L521" s="252"/>
      <c r="M521" s="253"/>
      <c r="N521" s="254"/>
      <c r="O521" s="254"/>
      <c r="P521" s="254"/>
      <c r="Q521" s="254"/>
      <c r="R521" s="254"/>
      <c r="S521" s="254"/>
      <c r="T521" s="25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6" t="s">
        <v>142</v>
      </c>
      <c r="AU521" s="256" t="s">
        <v>82</v>
      </c>
      <c r="AV521" s="13" t="s">
        <v>80</v>
      </c>
      <c r="AW521" s="13" t="s">
        <v>30</v>
      </c>
      <c r="AX521" s="13" t="s">
        <v>73</v>
      </c>
      <c r="AY521" s="256" t="s">
        <v>129</v>
      </c>
    </row>
    <row r="522" s="14" customFormat="1">
      <c r="A522" s="14"/>
      <c r="B522" s="257"/>
      <c r="C522" s="258"/>
      <c r="D522" s="240" t="s">
        <v>142</v>
      </c>
      <c r="E522" s="259" t="s">
        <v>1</v>
      </c>
      <c r="F522" s="260" t="s">
        <v>626</v>
      </c>
      <c r="G522" s="258"/>
      <c r="H522" s="261">
        <v>30.899999999999999</v>
      </c>
      <c r="I522" s="262"/>
      <c r="J522" s="258"/>
      <c r="K522" s="258"/>
      <c r="L522" s="263"/>
      <c r="M522" s="264"/>
      <c r="N522" s="265"/>
      <c r="O522" s="265"/>
      <c r="P522" s="265"/>
      <c r="Q522" s="265"/>
      <c r="R522" s="265"/>
      <c r="S522" s="265"/>
      <c r="T522" s="26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7" t="s">
        <v>142</v>
      </c>
      <c r="AU522" s="267" t="s">
        <v>82</v>
      </c>
      <c r="AV522" s="14" t="s">
        <v>82</v>
      </c>
      <c r="AW522" s="14" t="s">
        <v>30</v>
      </c>
      <c r="AX522" s="14" t="s">
        <v>73</v>
      </c>
      <c r="AY522" s="267" t="s">
        <v>129</v>
      </c>
    </row>
    <row r="523" s="13" customFormat="1">
      <c r="A523" s="13"/>
      <c r="B523" s="247"/>
      <c r="C523" s="248"/>
      <c r="D523" s="240" t="s">
        <v>142</v>
      </c>
      <c r="E523" s="249" t="s">
        <v>1</v>
      </c>
      <c r="F523" s="250" t="s">
        <v>627</v>
      </c>
      <c r="G523" s="248"/>
      <c r="H523" s="249" t="s">
        <v>1</v>
      </c>
      <c r="I523" s="251"/>
      <c r="J523" s="248"/>
      <c r="K523" s="248"/>
      <c r="L523" s="252"/>
      <c r="M523" s="253"/>
      <c r="N523" s="254"/>
      <c r="O523" s="254"/>
      <c r="P523" s="254"/>
      <c r="Q523" s="254"/>
      <c r="R523" s="254"/>
      <c r="S523" s="254"/>
      <c r="T523" s="25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6" t="s">
        <v>142</v>
      </c>
      <c r="AU523" s="256" t="s">
        <v>82</v>
      </c>
      <c r="AV523" s="13" t="s">
        <v>80</v>
      </c>
      <c r="AW523" s="13" t="s">
        <v>30</v>
      </c>
      <c r="AX523" s="13" t="s">
        <v>73</v>
      </c>
      <c r="AY523" s="256" t="s">
        <v>129</v>
      </c>
    </row>
    <row r="524" s="14" customFormat="1">
      <c r="A524" s="14"/>
      <c r="B524" s="257"/>
      <c r="C524" s="258"/>
      <c r="D524" s="240" t="s">
        <v>142</v>
      </c>
      <c r="E524" s="259" t="s">
        <v>1</v>
      </c>
      <c r="F524" s="260" t="s">
        <v>628</v>
      </c>
      <c r="G524" s="258"/>
      <c r="H524" s="261">
        <v>8</v>
      </c>
      <c r="I524" s="262"/>
      <c r="J524" s="258"/>
      <c r="K524" s="258"/>
      <c r="L524" s="263"/>
      <c r="M524" s="264"/>
      <c r="N524" s="265"/>
      <c r="O524" s="265"/>
      <c r="P524" s="265"/>
      <c r="Q524" s="265"/>
      <c r="R524" s="265"/>
      <c r="S524" s="265"/>
      <c r="T524" s="26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7" t="s">
        <v>142</v>
      </c>
      <c r="AU524" s="267" t="s">
        <v>82</v>
      </c>
      <c r="AV524" s="14" t="s">
        <v>82</v>
      </c>
      <c r="AW524" s="14" t="s">
        <v>30</v>
      </c>
      <c r="AX524" s="14" t="s">
        <v>73</v>
      </c>
      <c r="AY524" s="267" t="s">
        <v>129</v>
      </c>
    </row>
    <row r="525" s="13" customFormat="1">
      <c r="A525" s="13"/>
      <c r="B525" s="247"/>
      <c r="C525" s="248"/>
      <c r="D525" s="240" t="s">
        <v>142</v>
      </c>
      <c r="E525" s="249" t="s">
        <v>1</v>
      </c>
      <c r="F525" s="250" t="s">
        <v>629</v>
      </c>
      <c r="G525" s="248"/>
      <c r="H525" s="249" t="s">
        <v>1</v>
      </c>
      <c r="I525" s="251"/>
      <c r="J525" s="248"/>
      <c r="K525" s="248"/>
      <c r="L525" s="252"/>
      <c r="M525" s="253"/>
      <c r="N525" s="254"/>
      <c r="O525" s="254"/>
      <c r="P525" s="254"/>
      <c r="Q525" s="254"/>
      <c r="R525" s="254"/>
      <c r="S525" s="254"/>
      <c r="T525" s="25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6" t="s">
        <v>142</v>
      </c>
      <c r="AU525" s="256" t="s">
        <v>82</v>
      </c>
      <c r="AV525" s="13" t="s">
        <v>80</v>
      </c>
      <c r="AW525" s="13" t="s">
        <v>30</v>
      </c>
      <c r="AX525" s="13" t="s">
        <v>73</v>
      </c>
      <c r="AY525" s="256" t="s">
        <v>129</v>
      </c>
    </row>
    <row r="526" s="14" customFormat="1">
      <c r="A526" s="14"/>
      <c r="B526" s="257"/>
      <c r="C526" s="258"/>
      <c r="D526" s="240" t="s">
        <v>142</v>
      </c>
      <c r="E526" s="259" t="s">
        <v>1</v>
      </c>
      <c r="F526" s="260" t="s">
        <v>630</v>
      </c>
      <c r="G526" s="258"/>
      <c r="H526" s="261">
        <v>1.6000000000000001</v>
      </c>
      <c r="I526" s="262"/>
      <c r="J526" s="258"/>
      <c r="K526" s="258"/>
      <c r="L526" s="263"/>
      <c r="M526" s="264"/>
      <c r="N526" s="265"/>
      <c r="O526" s="265"/>
      <c r="P526" s="265"/>
      <c r="Q526" s="265"/>
      <c r="R526" s="265"/>
      <c r="S526" s="265"/>
      <c r="T526" s="26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7" t="s">
        <v>142</v>
      </c>
      <c r="AU526" s="267" t="s">
        <v>82</v>
      </c>
      <c r="AV526" s="14" t="s">
        <v>82</v>
      </c>
      <c r="AW526" s="14" t="s">
        <v>30</v>
      </c>
      <c r="AX526" s="14" t="s">
        <v>73</v>
      </c>
      <c r="AY526" s="267" t="s">
        <v>129</v>
      </c>
    </row>
    <row r="527" s="15" customFormat="1">
      <c r="A527" s="15"/>
      <c r="B527" s="268"/>
      <c r="C527" s="269"/>
      <c r="D527" s="240" t="s">
        <v>142</v>
      </c>
      <c r="E527" s="270" t="s">
        <v>1</v>
      </c>
      <c r="F527" s="271" t="s">
        <v>147</v>
      </c>
      <c r="G527" s="269"/>
      <c r="H527" s="272">
        <v>66.5</v>
      </c>
      <c r="I527" s="273"/>
      <c r="J527" s="269"/>
      <c r="K527" s="269"/>
      <c r="L527" s="274"/>
      <c r="M527" s="275"/>
      <c r="N527" s="276"/>
      <c r="O527" s="276"/>
      <c r="P527" s="276"/>
      <c r="Q527" s="276"/>
      <c r="R527" s="276"/>
      <c r="S527" s="276"/>
      <c r="T527" s="27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8" t="s">
        <v>142</v>
      </c>
      <c r="AU527" s="278" t="s">
        <v>82</v>
      </c>
      <c r="AV527" s="15" t="s">
        <v>136</v>
      </c>
      <c r="AW527" s="15" t="s">
        <v>30</v>
      </c>
      <c r="AX527" s="15" t="s">
        <v>80</v>
      </c>
      <c r="AY527" s="278" t="s">
        <v>129</v>
      </c>
    </row>
    <row r="528" s="2" customFormat="1" ht="16.5" customHeight="1">
      <c r="A528" s="39"/>
      <c r="B528" s="40"/>
      <c r="C528" s="227" t="s">
        <v>631</v>
      </c>
      <c r="D528" s="227" t="s">
        <v>131</v>
      </c>
      <c r="E528" s="228" t="s">
        <v>632</v>
      </c>
      <c r="F528" s="229" t="s">
        <v>633</v>
      </c>
      <c r="G528" s="230" t="s">
        <v>163</v>
      </c>
      <c r="H528" s="231">
        <v>16.600000000000001</v>
      </c>
      <c r="I528" s="232"/>
      <c r="J528" s="233">
        <f>ROUND(I528*H528,2)</f>
        <v>0</v>
      </c>
      <c r="K528" s="229" t="s">
        <v>135</v>
      </c>
      <c r="L528" s="45"/>
      <c r="M528" s="234" t="s">
        <v>1</v>
      </c>
      <c r="N528" s="235" t="s">
        <v>38</v>
      </c>
      <c r="O528" s="92"/>
      <c r="P528" s="236">
        <f>O528*H528</f>
        <v>0</v>
      </c>
      <c r="Q528" s="236">
        <v>0.00117</v>
      </c>
      <c r="R528" s="236">
        <f>Q528*H528</f>
        <v>0.019422000000000002</v>
      </c>
      <c r="S528" s="236">
        <v>0</v>
      </c>
      <c r="T528" s="23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8" t="s">
        <v>136</v>
      </c>
      <c r="AT528" s="238" t="s">
        <v>131</v>
      </c>
      <c r="AU528" s="238" t="s">
        <v>82</v>
      </c>
      <c r="AY528" s="18" t="s">
        <v>129</v>
      </c>
      <c r="BE528" s="239">
        <f>IF(N528="základní",J528,0)</f>
        <v>0</v>
      </c>
      <c r="BF528" s="239">
        <f>IF(N528="snížená",J528,0)</f>
        <v>0</v>
      </c>
      <c r="BG528" s="239">
        <f>IF(N528="zákl. přenesená",J528,0)</f>
        <v>0</v>
      </c>
      <c r="BH528" s="239">
        <f>IF(N528="sníž. přenesená",J528,0)</f>
        <v>0</v>
      </c>
      <c r="BI528" s="239">
        <f>IF(N528="nulová",J528,0)</f>
        <v>0</v>
      </c>
      <c r="BJ528" s="18" t="s">
        <v>80</v>
      </c>
      <c r="BK528" s="239">
        <f>ROUND(I528*H528,2)</f>
        <v>0</v>
      </c>
      <c r="BL528" s="18" t="s">
        <v>136</v>
      </c>
      <c r="BM528" s="238" t="s">
        <v>634</v>
      </c>
    </row>
    <row r="529" s="2" customFormat="1">
      <c r="A529" s="39"/>
      <c r="B529" s="40"/>
      <c r="C529" s="41"/>
      <c r="D529" s="240" t="s">
        <v>138</v>
      </c>
      <c r="E529" s="41"/>
      <c r="F529" s="241" t="s">
        <v>635</v>
      </c>
      <c r="G529" s="41"/>
      <c r="H529" s="41"/>
      <c r="I529" s="242"/>
      <c r="J529" s="41"/>
      <c r="K529" s="41"/>
      <c r="L529" s="45"/>
      <c r="M529" s="243"/>
      <c r="N529" s="244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138</v>
      </c>
      <c r="AU529" s="18" t="s">
        <v>82</v>
      </c>
    </row>
    <row r="530" s="2" customFormat="1">
      <c r="A530" s="39"/>
      <c r="B530" s="40"/>
      <c r="C530" s="41"/>
      <c r="D530" s="245" t="s">
        <v>140</v>
      </c>
      <c r="E530" s="41"/>
      <c r="F530" s="246" t="s">
        <v>636</v>
      </c>
      <c r="G530" s="41"/>
      <c r="H530" s="41"/>
      <c r="I530" s="242"/>
      <c r="J530" s="41"/>
      <c r="K530" s="41"/>
      <c r="L530" s="45"/>
      <c r="M530" s="243"/>
      <c r="N530" s="244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140</v>
      </c>
      <c r="AU530" s="18" t="s">
        <v>82</v>
      </c>
    </row>
    <row r="531" s="13" customFormat="1">
      <c r="A531" s="13"/>
      <c r="B531" s="247"/>
      <c r="C531" s="248"/>
      <c r="D531" s="240" t="s">
        <v>142</v>
      </c>
      <c r="E531" s="249" t="s">
        <v>1</v>
      </c>
      <c r="F531" s="250" t="s">
        <v>143</v>
      </c>
      <c r="G531" s="248"/>
      <c r="H531" s="249" t="s">
        <v>1</v>
      </c>
      <c r="I531" s="251"/>
      <c r="J531" s="248"/>
      <c r="K531" s="248"/>
      <c r="L531" s="252"/>
      <c r="M531" s="253"/>
      <c r="N531" s="254"/>
      <c r="O531" s="254"/>
      <c r="P531" s="254"/>
      <c r="Q531" s="254"/>
      <c r="R531" s="254"/>
      <c r="S531" s="254"/>
      <c r="T531" s="25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6" t="s">
        <v>142</v>
      </c>
      <c r="AU531" s="256" t="s">
        <v>82</v>
      </c>
      <c r="AV531" s="13" t="s">
        <v>80</v>
      </c>
      <c r="AW531" s="13" t="s">
        <v>30</v>
      </c>
      <c r="AX531" s="13" t="s">
        <v>73</v>
      </c>
      <c r="AY531" s="256" t="s">
        <v>129</v>
      </c>
    </row>
    <row r="532" s="14" customFormat="1">
      <c r="A532" s="14"/>
      <c r="B532" s="257"/>
      <c r="C532" s="258"/>
      <c r="D532" s="240" t="s">
        <v>142</v>
      </c>
      <c r="E532" s="259" t="s">
        <v>1</v>
      </c>
      <c r="F532" s="260" t="s">
        <v>637</v>
      </c>
      <c r="G532" s="258"/>
      <c r="H532" s="261">
        <v>8.3000000000000007</v>
      </c>
      <c r="I532" s="262"/>
      <c r="J532" s="258"/>
      <c r="K532" s="258"/>
      <c r="L532" s="263"/>
      <c r="M532" s="264"/>
      <c r="N532" s="265"/>
      <c r="O532" s="265"/>
      <c r="P532" s="265"/>
      <c r="Q532" s="265"/>
      <c r="R532" s="265"/>
      <c r="S532" s="265"/>
      <c r="T532" s="26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7" t="s">
        <v>142</v>
      </c>
      <c r="AU532" s="267" t="s">
        <v>82</v>
      </c>
      <c r="AV532" s="14" t="s">
        <v>82</v>
      </c>
      <c r="AW532" s="14" t="s">
        <v>30</v>
      </c>
      <c r="AX532" s="14" t="s">
        <v>73</v>
      </c>
      <c r="AY532" s="267" t="s">
        <v>129</v>
      </c>
    </row>
    <row r="533" s="13" customFormat="1">
      <c r="A533" s="13"/>
      <c r="B533" s="247"/>
      <c r="C533" s="248"/>
      <c r="D533" s="240" t="s">
        <v>142</v>
      </c>
      <c r="E533" s="249" t="s">
        <v>1</v>
      </c>
      <c r="F533" s="250" t="s">
        <v>145</v>
      </c>
      <c r="G533" s="248"/>
      <c r="H533" s="249" t="s">
        <v>1</v>
      </c>
      <c r="I533" s="251"/>
      <c r="J533" s="248"/>
      <c r="K533" s="248"/>
      <c r="L533" s="252"/>
      <c r="M533" s="253"/>
      <c r="N533" s="254"/>
      <c r="O533" s="254"/>
      <c r="P533" s="254"/>
      <c r="Q533" s="254"/>
      <c r="R533" s="254"/>
      <c r="S533" s="254"/>
      <c r="T533" s="25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6" t="s">
        <v>142</v>
      </c>
      <c r="AU533" s="256" t="s">
        <v>82</v>
      </c>
      <c r="AV533" s="13" t="s">
        <v>80</v>
      </c>
      <c r="AW533" s="13" t="s">
        <v>30</v>
      </c>
      <c r="AX533" s="13" t="s">
        <v>73</v>
      </c>
      <c r="AY533" s="256" t="s">
        <v>129</v>
      </c>
    </row>
    <row r="534" s="14" customFormat="1">
      <c r="A534" s="14"/>
      <c r="B534" s="257"/>
      <c r="C534" s="258"/>
      <c r="D534" s="240" t="s">
        <v>142</v>
      </c>
      <c r="E534" s="259" t="s">
        <v>1</v>
      </c>
      <c r="F534" s="260" t="s">
        <v>637</v>
      </c>
      <c r="G534" s="258"/>
      <c r="H534" s="261">
        <v>8.3000000000000007</v>
      </c>
      <c r="I534" s="262"/>
      <c r="J534" s="258"/>
      <c r="K534" s="258"/>
      <c r="L534" s="263"/>
      <c r="M534" s="264"/>
      <c r="N534" s="265"/>
      <c r="O534" s="265"/>
      <c r="P534" s="265"/>
      <c r="Q534" s="265"/>
      <c r="R534" s="265"/>
      <c r="S534" s="265"/>
      <c r="T534" s="26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7" t="s">
        <v>142</v>
      </c>
      <c r="AU534" s="267" t="s">
        <v>82</v>
      </c>
      <c r="AV534" s="14" t="s">
        <v>82</v>
      </c>
      <c r="AW534" s="14" t="s">
        <v>30</v>
      </c>
      <c r="AX534" s="14" t="s">
        <v>73</v>
      </c>
      <c r="AY534" s="267" t="s">
        <v>129</v>
      </c>
    </row>
    <row r="535" s="15" customFormat="1">
      <c r="A535" s="15"/>
      <c r="B535" s="268"/>
      <c r="C535" s="269"/>
      <c r="D535" s="240" t="s">
        <v>142</v>
      </c>
      <c r="E535" s="270" t="s">
        <v>1</v>
      </c>
      <c r="F535" s="271" t="s">
        <v>147</v>
      </c>
      <c r="G535" s="269"/>
      <c r="H535" s="272">
        <v>16.600000000000001</v>
      </c>
      <c r="I535" s="273"/>
      <c r="J535" s="269"/>
      <c r="K535" s="269"/>
      <c r="L535" s="274"/>
      <c r="M535" s="275"/>
      <c r="N535" s="276"/>
      <c r="O535" s="276"/>
      <c r="P535" s="276"/>
      <c r="Q535" s="276"/>
      <c r="R535" s="276"/>
      <c r="S535" s="276"/>
      <c r="T535" s="27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8" t="s">
        <v>142</v>
      </c>
      <c r="AU535" s="278" t="s">
        <v>82</v>
      </c>
      <c r="AV535" s="15" t="s">
        <v>136</v>
      </c>
      <c r="AW535" s="15" t="s">
        <v>30</v>
      </c>
      <c r="AX535" s="15" t="s">
        <v>80</v>
      </c>
      <c r="AY535" s="278" t="s">
        <v>129</v>
      </c>
    </row>
    <row r="536" s="2" customFormat="1" ht="16.5" customHeight="1">
      <c r="A536" s="39"/>
      <c r="B536" s="40"/>
      <c r="C536" s="227" t="s">
        <v>638</v>
      </c>
      <c r="D536" s="227" t="s">
        <v>131</v>
      </c>
      <c r="E536" s="228" t="s">
        <v>639</v>
      </c>
      <c r="F536" s="229" t="s">
        <v>640</v>
      </c>
      <c r="G536" s="230" t="s">
        <v>163</v>
      </c>
      <c r="H536" s="231">
        <v>16.600000000000001</v>
      </c>
      <c r="I536" s="232"/>
      <c r="J536" s="233">
        <f>ROUND(I536*H536,2)</f>
        <v>0</v>
      </c>
      <c r="K536" s="229" t="s">
        <v>135</v>
      </c>
      <c r="L536" s="45"/>
      <c r="M536" s="234" t="s">
        <v>1</v>
      </c>
      <c r="N536" s="235" t="s">
        <v>38</v>
      </c>
      <c r="O536" s="92"/>
      <c r="P536" s="236">
        <f>O536*H536</f>
        <v>0</v>
      </c>
      <c r="Q536" s="236">
        <v>0.00058049999999999996</v>
      </c>
      <c r="R536" s="236">
        <f>Q536*H536</f>
        <v>0.0096363000000000004</v>
      </c>
      <c r="S536" s="236">
        <v>0</v>
      </c>
      <c r="T536" s="23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136</v>
      </c>
      <c r="AT536" s="238" t="s">
        <v>131</v>
      </c>
      <c r="AU536" s="238" t="s">
        <v>82</v>
      </c>
      <c r="AY536" s="18" t="s">
        <v>129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80</v>
      </c>
      <c r="BK536" s="239">
        <f>ROUND(I536*H536,2)</f>
        <v>0</v>
      </c>
      <c r="BL536" s="18" t="s">
        <v>136</v>
      </c>
      <c r="BM536" s="238" t="s">
        <v>641</v>
      </c>
    </row>
    <row r="537" s="2" customFormat="1">
      <c r="A537" s="39"/>
      <c r="B537" s="40"/>
      <c r="C537" s="41"/>
      <c r="D537" s="240" t="s">
        <v>138</v>
      </c>
      <c r="E537" s="41"/>
      <c r="F537" s="241" t="s">
        <v>642</v>
      </c>
      <c r="G537" s="41"/>
      <c r="H537" s="41"/>
      <c r="I537" s="242"/>
      <c r="J537" s="41"/>
      <c r="K537" s="41"/>
      <c r="L537" s="45"/>
      <c r="M537" s="243"/>
      <c r="N537" s="24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138</v>
      </c>
      <c r="AU537" s="18" t="s">
        <v>82</v>
      </c>
    </row>
    <row r="538" s="2" customFormat="1">
      <c r="A538" s="39"/>
      <c r="B538" s="40"/>
      <c r="C538" s="41"/>
      <c r="D538" s="245" t="s">
        <v>140</v>
      </c>
      <c r="E538" s="41"/>
      <c r="F538" s="246" t="s">
        <v>643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140</v>
      </c>
      <c r="AU538" s="18" t="s">
        <v>82</v>
      </c>
    </row>
    <row r="539" s="13" customFormat="1">
      <c r="A539" s="13"/>
      <c r="B539" s="247"/>
      <c r="C539" s="248"/>
      <c r="D539" s="240" t="s">
        <v>142</v>
      </c>
      <c r="E539" s="249" t="s">
        <v>1</v>
      </c>
      <c r="F539" s="250" t="s">
        <v>143</v>
      </c>
      <c r="G539" s="248"/>
      <c r="H539" s="249" t="s">
        <v>1</v>
      </c>
      <c r="I539" s="251"/>
      <c r="J539" s="248"/>
      <c r="K539" s="248"/>
      <c r="L539" s="252"/>
      <c r="M539" s="253"/>
      <c r="N539" s="254"/>
      <c r="O539" s="254"/>
      <c r="P539" s="254"/>
      <c r="Q539" s="254"/>
      <c r="R539" s="254"/>
      <c r="S539" s="254"/>
      <c r="T539" s="25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6" t="s">
        <v>142</v>
      </c>
      <c r="AU539" s="256" t="s">
        <v>82</v>
      </c>
      <c r="AV539" s="13" t="s">
        <v>80</v>
      </c>
      <c r="AW539" s="13" t="s">
        <v>30</v>
      </c>
      <c r="AX539" s="13" t="s">
        <v>73</v>
      </c>
      <c r="AY539" s="256" t="s">
        <v>129</v>
      </c>
    </row>
    <row r="540" s="14" customFormat="1">
      <c r="A540" s="14"/>
      <c r="B540" s="257"/>
      <c r="C540" s="258"/>
      <c r="D540" s="240" t="s">
        <v>142</v>
      </c>
      <c r="E540" s="259" t="s">
        <v>1</v>
      </c>
      <c r="F540" s="260" t="s">
        <v>637</v>
      </c>
      <c r="G540" s="258"/>
      <c r="H540" s="261">
        <v>8.3000000000000007</v>
      </c>
      <c r="I540" s="262"/>
      <c r="J540" s="258"/>
      <c r="K540" s="258"/>
      <c r="L540" s="263"/>
      <c r="M540" s="264"/>
      <c r="N540" s="265"/>
      <c r="O540" s="265"/>
      <c r="P540" s="265"/>
      <c r="Q540" s="265"/>
      <c r="R540" s="265"/>
      <c r="S540" s="265"/>
      <c r="T540" s="26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7" t="s">
        <v>142</v>
      </c>
      <c r="AU540" s="267" t="s">
        <v>82</v>
      </c>
      <c r="AV540" s="14" t="s">
        <v>82</v>
      </c>
      <c r="AW540" s="14" t="s">
        <v>30</v>
      </c>
      <c r="AX540" s="14" t="s">
        <v>73</v>
      </c>
      <c r="AY540" s="267" t="s">
        <v>129</v>
      </c>
    </row>
    <row r="541" s="13" customFormat="1">
      <c r="A541" s="13"/>
      <c r="B541" s="247"/>
      <c r="C541" s="248"/>
      <c r="D541" s="240" t="s">
        <v>142</v>
      </c>
      <c r="E541" s="249" t="s">
        <v>1</v>
      </c>
      <c r="F541" s="250" t="s">
        <v>145</v>
      </c>
      <c r="G541" s="248"/>
      <c r="H541" s="249" t="s">
        <v>1</v>
      </c>
      <c r="I541" s="251"/>
      <c r="J541" s="248"/>
      <c r="K541" s="248"/>
      <c r="L541" s="252"/>
      <c r="M541" s="253"/>
      <c r="N541" s="254"/>
      <c r="O541" s="254"/>
      <c r="P541" s="254"/>
      <c r="Q541" s="254"/>
      <c r="R541" s="254"/>
      <c r="S541" s="254"/>
      <c r="T541" s="25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6" t="s">
        <v>142</v>
      </c>
      <c r="AU541" s="256" t="s">
        <v>82</v>
      </c>
      <c r="AV541" s="13" t="s">
        <v>80</v>
      </c>
      <c r="AW541" s="13" t="s">
        <v>30</v>
      </c>
      <c r="AX541" s="13" t="s">
        <v>73</v>
      </c>
      <c r="AY541" s="256" t="s">
        <v>129</v>
      </c>
    </row>
    <row r="542" s="14" customFormat="1">
      <c r="A542" s="14"/>
      <c r="B542" s="257"/>
      <c r="C542" s="258"/>
      <c r="D542" s="240" t="s">
        <v>142</v>
      </c>
      <c r="E542" s="259" t="s">
        <v>1</v>
      </c>
      <c r="F542" s="260" t="s">
        <v>637</v>
      </c>
      <c r="G542" s="258"/>
      <c r="H542" s="261">
        <v>8.3000000000000007</v>
      </c>
      <c r="I542" s="262"/>
      <c r="J542" s="258"/>
      <c r="K542" s="258"/>
      <c r="L542" s="263"/>
      <c r="M542" s="264"/>
      <c r="N542" s="265"/>
      <c r="O542" s="265"/>
      <c r="P542" s="265"/>
      <c r="Q542" s="265"/>
      <c r="R542" s="265"/>
      <c r="S542" s="265"/>
      <c r="T542" s="26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7" t="s">
        <v>142</v>
      </c>
      <c r="AU542" s="267" t="s">
        <v>82</v>
      </c>
      <c r="AV542" s="14" t="s">
        <v>82</v>
      </c>
      <c r="AW542" s="14" t="s">
        <v>30</v>
      </c>
      <c r="AX542" s="14" t="s">
        <v>73</v>
      </c>
      <c r="AY542" s="267" t="s">
        <v>129</v>
      </c>
    </row>
    <row r="543" s="15" customFormat="1">
      <c r="A543" s="15"/>
      <c r="B543" s="268"/>
      <c r="C543" s="269"/>
      <c r="D543" s="240" t="s">
        <v>142</v>
      </c>
      <c r="E543" s="270" t="s">
        <v>1</v>
      </c>
      <c r="F543" s="271" t="s">
        <v>147</v>
      </c>
      <c r="G543" s="269"/>
      <c r="H543" s="272">
        <v>16.600000000000001</v>
      </c>
      <c r="I543" s="273"/>
      <c r="J543" s="269"/>
      <c r="K543" s="269"/>
      <c r="L543" s="274"/>
      <c r="M543" s="275"/>
      <c r="N543" s="276"/>
      <c r="O543" s="276"/>
      <c r="P543" s="276"/>
      <c r="Q543" s="276"/>
      <c r="R543" s="276"/>
      <c r="S543" s="276"/>
      <c r="T543" s="27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8" t="s">
        <v>142</v>
      </c>
      <c r="AU543" s="278" t="s">
        <v>82</v>
      </c>
      <c r="AV543" s="15" t="s">
        <v>136</v>
      </c>
      <c r="AW543" s="15" t="s">
        <v>30</v>
      </c>
      <c r="AX543" s="15" t="s">
        <v>80</v>
      </c>
      <c r="AY543" s="278" t="s">
        <v>129</v>
      </c>
    </row>
    <row r="544" s="2" customFormat="1" ht="24.15" customHeight="1">
      <c r="A544" s="39"/>
      <c r="B544" s="40"/>
      <c r="C544" s="280" t="s">
        <v>644</v>
      </c>
      <c r="D544" s="280" t="s">
        <v>290</v>
      </c>
      <c r="E544" s="281" t="s">
        <v>645</v>
      </c>
      <c r="F544" s="282" t="s">
        <v>646</v>
      </c>
      <c r="G544" s="283" t="s">
        <v>233</v>
      </c>
      <c r="H544" s="284">
        <v>0.121</v>
      </c>
      <c r="I544" s="285"/>
      <c r="J544" s="286">
        <f>ROUND(I544*H544,2)</f>
        <v>0</v>
      </c>
      <c r="K544" s="282" t="s">
        <v>135</v>
      </c>
      <c r="L544" s="287"/>
      <c r="M544" s="288" t="s">
        <v>1</v>
      </c>
      <c r="N544" s="289" t="s">
        <v>38</v>
      </c>
      <c r="O544" s="92"/>
      <c r="P544" s="236">
        <f>O544*H544</f>
        <v>0</v>
      </c>
      <c r="Q544" s="236">
        <v>1</v>
      </c>
      <c r="R544" s="236">
        <f>Q544*H544</f>
        <v>0.121</v>
      </c>
      <c r="S544" s="236">
        <v>0</v>
      </c>
      <c r="T544" s="23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8" t="s">
        <v>209</v>
      </c>
      <c r="AT544" s="238" t="s">
        <v>290</v>
      </c>
      <c r="AU544" s="238" t="s">
        <v>82</v>
      </c>
      <c r="AY544" s="18" t="s">
        <v>129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8" t="s">
        <v>80</v>
      </c>
      <c r="BK544" s="239">
        <f>ROUND(I544*H544,2)</f>
        <v>0</v>
      </c>
      <c r="BL544" s="18" t="s">
        <v>136</v>
      </c>
      <c r="BM544" s="238" t="s">
        <v>647</v>
      </c>
    </row>
    <row r="545" s="2" customFormat="1">
      <c r="A545" s="39"/>
      <c r="B545" s="40"/>
      <c r="C545" s="41"/>
      <c r="D545" s="240" t="s">
        <v>138</v>
      </c>
      <c r="E545" s="41"/>
      <c r="F545" s="241" t="s">
        <v>646</v>
      </c>
      <c r="G545" s="41"/>
      <c r="H545" s="41"/>
      <c r="I545" s="242"/>
      <c r="J545" s="41"/>
      <c r="K545" s="41"/>
      <c r="L545" s="45"/>
      <c r="M545" s="243"/>
      <c r="N545" s="244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138</v>
      </c>
      <c r="AU545" s="18" t="s">
        <v>82</v>
      </c>
    </row>
    <row r="546" s="14" customFormat="1">
      <c r="A546" s="14"/>
      <c r="B546" s="257"/>
      <c r="C546" s="258"/>
      <c r="D546" s="240" t="s">
        <v>142</v>
      </c>
      <c r="E546" s="259" t="s">
        <v>1</v>
      </c>
      <c r="F546" s="260" t="s">
        <v>648</v>
      </c>
      <c r="G546" s="258"/>
      <c r="H546" s="261">
        <v>0.121</v>
      </c>
      <c r="I546" s="262"/>
      <c r="J546" s="258"/>
      <c r="K546" s="258"/>
      <c r="L546" s="263"/>
      <c r="M546" s="264"/>
      <c r="N546" s="265"/>
      <c r="O546" s="265"/>
      <c r="P546" s="265"/>
      <c r="Q546" s="265"/>
      <c r="R546" s="265"/>
      <c r="S546" s="265"/>
      <c r="T546" s="26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7" t="s">
        <v>142</v>
      </c>
      <c r="AU546" s="267" t="s">
        <v>82</v>
      </c>
      <c r="AV546" s="14" t="s">
        <v>82</v>
      </c>
      <c r="AW546" s="14" t="s">
        <v>30</v>
      </c>
      <c r="AX546" s="14" t="s">
        <v>73</v>
      </c>
      <c r="AY546" s="267" t="s">
        <v>129</v>
      </c>
    </row>
    <row r="547" s="15" customFormat="1">
      <c r="A547" s="15"/>
      <c r="B547" s="268"/>
      <c r="C547" s="269"/>
      <c r="D547" s="240" t="s">
        <v>142</v>
      </c>
      <c r="E547" s="270" t="s">
        <v>1</v>
      </c>
      <c r="F547" s="271" t="s">
        <v>147</v>
      </c>
      <c r="G547" s="269"/>
      <c r="H547" s="272">
        <v>0.121</v>
      </c>
      <c r="I547" s="273"/>
      <c r="J547" s="269"/>
      <c r="K547" s="269"/>
      <c r="L547" s="274"/>
      <c r="M547" s="275"/>
      <c r="N547" s="276"/>
      <c r="O547" s="276"/>
      <c r="P547" s="276"/>
      <c r="Q547" s="276"/>
      <c r="R547" s="276"/>
      <c r="S547" s="276"/>
      <c r="T547" s="27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8" t="s">
        <v>142</v>
      </c>
      <c r="AU547" s="278" t="s">
        <v>82</v>
      </c>
      <c r="AV547" s="15" t="s">
        <v>136</v>
      </c>
      <c r="AW547" s="15" t="s">
        <v>30</v>
      </c>
      <c r="AX547" s="15" t="s">
        <v>80</v>
      </c>
      <c r="AY547" s="278" t="s">
        <v>129</v>
      </c>
    </row>
    <row r="548" s="2" customFormat="1" ht="24.15" customHeight="1">
      <c r="A548" s="39"/>
      <c r="B548" s="40"/>
      <c r="C548" s="280" t="s">
        <v>649</v>
      </c>
      <c r="D548" s="280" t="s">
        <v>290</v>
      </c>
      <c r="E548" s="281" t="s">
        <v>650</v>
      </c>
      <c r="F548" s="282" t="s">
        <v>651</v>
      </c>
      <c r="G548" s="283" t="s">
        <v>233</v>
      </c>
      <c r="H548" s="284">
        <v>0.31900000000000001</v>
      </c>
      <c r="I548" s="285"/>
      <c r="J548" s="286">
        <f>ROUND(I548*H548,2)</f>
        <v>0</v>
      </c>
      <c r="K548" s="282" t="s">
        <v>135</v>
      </c>
      <c r="L548" s="287"/>
      <c r="M548" s="288" t="s">
        <v>1</v>
      </c>
      <c r="N548" s="289" t="s">
        <v>38</v>
      </c>
      <c r="O548" s="92"/>
      <c r="P548" s="236">
        <f>O548*H548</f>
        <v>0</v>
      </c>
      <c r="Q548" s="236">
        <v>1</v>
      </c>
      <c r="R548" s="236">
        <f>Q548*H548</f>
        <v>0.31900000000000001</v>
      </c>
      <c r="S548" s="236">
        <v>0</v>
      </c>
      <c r="T548" s="23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8" t="s">
        <v>209</v>
      </c>
      <c r="AT548" s="238" t="s">
        <v>290</v>
      </c>
      <c r="AU548" s="238" t="s">
        <v>82</v>
      </c>
      <c r="AY548" s="18" t="s">
        <v>129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8" t="s">
        <v>80</v>
      </c>
      <c r="BK548" s="239">
        <f>ROUND(I548*H548,2)</f>
        <v>0</v>
      </c>
      <c r="BL548" s="18" t="s">
        <v>136</v>
      </c>
      <c r="BM548" s="238" t="s">
        <v>652</v>
      </c>
    </row>
    <row r="549" s="2" customFormat="1">
      <c r="A549" s="39"/>
      <c r="B549" s="40"/>
      <c r="C549" s="41"/>
      <c r="D549" s="240" t="s">
        <v>138</v>
      </c>
      <c r="E549" s="41"/>
      <c r="F549" s="241" t="s">
        <v>651</v>
      </c>
      <c r="G549" s="41"/>
      <c r="H549" s="41"/>
      <c r="I549" s="242"/>
      <c r="J549" s="41"/>
      <c r="K549" s="41"/>
      <c r="L549" s="45"/>
      <c r="M549" s="243"/>
      <c r="N549" s="244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138</v>
      </c>
      <c r="AU549" s="18" t="s">
        <v>82</v>
      </c>
    </row>
    <row r="550" s="14" customFormat="1">
      <c r="A550" s="14"/>
      <c r="B550" s="257"/>
      <c r="C550" s="258"/>
      <c r="D550" s="240" t="s">
        <v>142</v>
      </c>
      <c r="E550" s="259" t="s">
        <v>1</v>
      </c>
      <c r="F550" s="260" t="s">
        <v>653</v>
      </c>
      <c r="G550" s="258"/>
      <c r="H550" s="261">
        <v>0.31900000000000001</v>
      </c>
      <c r="I550" s="262"/>
      <c r="J550" s="258"/>
      <c r="K550" s="258"/>
      <c r="L550" s="263"/>
      <c r="M550" s="264"/>
      <c r="N550" s="265"/>
      <c r="O550" s="265"/>
      <c r="P550" s="265"/>
      <c r="Q550" s="265"/>
      <c r="R550" s="265"/>
      <c r="S550" s="265"/>
      <c r="T550" s="26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7" t="s">
        <v>142</v>
      </c>
      <c r="AU550" s="267" t="s">
        <v>82</v>
      </c>
      <c r="AV550" s="14" t="s">
        <v>82</v>
      </c>
      <c r="AW550" s="14" t="s">
        <v>30</v>
      </c>
      <c r="AX550" s="14" t="s">
        <v>80</v>
      </c>
      <c r="AY550" s="267" t="s">
        <v>129</v>
      </c>
    </row>
    <row r="551" s="2" customFormat="1" ht="21.75" customHeight="1">
      <c r="A551" s="39"/>
      <c r="B551" s="40"/>
      <c r="C551" s="280" t="s">
        <v>654</v>
      </c>
      <c r="D551" s="280" t="s">
        <v>290</v>
      </c>
      <c r="E551" s="281" t="s">
        <v>655</v>
      </c>
      <c r="F551" s="282" t="s">
        <v>656</v>
      </c>
      <c r="G551" s="283" t="s">
        <v>233</v>
      </c>
      <c r="H551" s="284">
        <v>0.090999999999999998</v>
      </c>
      <c r="I551" s="285"/>
      <c r="J551" s="286">
        <f>ROUND(I551*H551,2)</f>
        <v>0</v>
      </c>
      <c r="K551" s="282" t="s">
        <v>135</v>
      </c>
      <c r="L551" s="287"/>
      <c r="M551" s="288" t="s">
        <v>1</v>
      </c>
      <c r="N551" s="289" t="s">
        <v>38</v>
      </c>
      <c r="O551" s="92"/>
      <c r="P551" s="236">
        <f>O551*H551</f>
        <v>0</v>
      </c>
      <c r="Q551" s="236">
        <v>1</v>
      </c>
      <c r="R551" s="236">
        <f>Q551*H551</f>
        <v>0.090999999999999998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209</v>
      </c>
      <c r="AT551" s="238" t="s">
        <v>290</v>
      </c>
      <c r="AU551" s="238" t="s">
        <v>82</v>
      </c>
      <c r="AY551" s="18" t="s">
        <v>129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80</v>
      </c>
      <c r="BK551" s="239">
        <f>ROUND(I551*H551,2)</f>
        <v>0</v>
      </c>
      <c r="BL551" s="18" t="s">
        <v>136</v>
      </c>
      <c r="BM551" s="238" t="s">
        <v>657</v>
      </c>
    </row>
    <row r="552" s="2" customFormat="1">
      <c r="A552" s="39"/>
      <c r="B552" s="40"/>
      <c r="C552" s="41"/>
      <c r="D552" s="240" t="s">
        <v>138</v>
      </c>
      <c r="E552" s="41"/>
      <c r="F552" s="241" t="s">
        <v>656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138</v>
      </c>
      <c r="AU552" s="18" t="s">
        <v>82</v>
      </c>
    </row>
    <row r="553" s="14" customFormat="1">
      <c r="A553" s="14"/>
      <c r="B553" s="257"/>
      <c r="C553" s="258"/>
      <c r="D553" s="240" t="s">
        <v>142</v>
      </c>
      <c r="E553" s="259" t="s">
        <v>1</v>
      </c>
      <c r="F553" s="260" t="s">
        <v>658</v>
      </c>
      <c r="G553" s="258"/>
      <c r="H553" s="261">
        <v>0.090999999999999998</v>
      </c>
      <c r="I553" s="262"/>
      <c r="J553" s="258"/>
      <c r="K553" s="258"/>
      <c r="L553" s="263"/>
      <c r="M553" s="264"/>
      <c r="N553" s="265"/>
      <c r="O553" s="265"/>
      <c r="P553" s="265"/>
      <c r="Q553" s="265"/>
      <c r="R553" s="265"/>
      <c r="S553" s="265"/>
      <c r="T553" s="26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7" t="s">
        <v>142</v>
      </c>
      <c r="AU553" s="267" t="s">
        <v>82</v>
      </c>
      <c r="AV553" s="14" t="s">
        <v>82</v>
      </c>
      <c r="AW553" s="14" t="s">
        <v>30</v>
      </c>
      <c r="AX553" s="14" t="s">
        <v>80</v>
      </c>
      <c r="AY553" s="267" t="s">
        <v>129</v>
      </c>
    </row>
    <row r="554" s="2" customFormat="1" ht="24.15" customHeight="1">
      <c r="A554" s="39"/>
      <c r="B554" s="40"/>
      <c r="C554" s="227" t="s">
        <v>659</v>
      </c>
      <c r="D554" s="227" t="s">
        <v>131</v>
      </c>
      <c r="E554" s="228" t="s">
        <v>660</v>
      </c>
      <c r="F554" s="229" t="s">
        <v>661</v>
      </c>
      <c r="G554" s="230" t="s">
        <v>134</v>
      </c>
      <c r="H554" s="231">
        <v>31.036999999999999</v>
      </c>
      <c r="I554" s="232"/>
      <c r="J554" s="233">
        <f>ROUND(I554*H554,2)</f>
        <v>0</v>
      </c>
      <c r="K554" s="229" t="s">
        <v>135</v>
      </c>
      <c r="L554" s="45"/>
      <c r="M554" s="234" t="s">
        <v>1</v>
      </c>
      <c r="N554" s="235" t="s">
        <v>38</v>
      </c>
      <c r="O554" s="92"/>
      <c r="P554" s="236">
        <f>O554*H554</f>
        <v>0</v>
      </c>
      <c r="Q554" s="236">
        <v>0.00063000000000000003</v>
      </c>
      <c r="R554" s="236">
        <f>Q554*H554</f>
        <v>0.019553310000000001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136</v>
      </c>
      <c r="AT554" s="238" t="s">
        <v>131</v>
      </c>
      <c r="AU554" s="238" t="s">
        <v>82</v>
      </c>
      <c r="AY554" s="18" t="s">
        <v>129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80</v>
      </c>
      <c r="BK554" s="239">
        <f>ROUND(I554*H554,2)</f>
        <v>0</v>
      </c>
      <c r="BL554" s="18" t="s">
        <v>136</v>
      </c>
      <c r="BM554" s="238" t="s">
        <v>662</v>
      </c>
    </row>
    <row r="555" s="2" customFormat="1">
      <c r="A555" s="39"/>
      <c r="B555" s="40"/>
      <c r="C555" s="41"/>
      <c r="D555" s="240" t="s">
        <v>138</v>
      </c>
      <c r="E555" s="41"/>
      <c r="F555" s="241" t="s">
        <v>663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138</v>
      </c>
      <c r="AU555" s="18" t="s">
        <v>82</v>
      </c>
    </row>
    <row r="556" s="2" customFormat="1">
      <c r="A556" s="39"/>
      <c r="B556" s="40"/>
      <c r="C556" s="41"/>
      <c r="D556" s="245" t="s">
        <v>140</v>
      </c>
      <c r="E556" s="41"/>
      <c r="F556" s="246" t="s">
        <v>664</v>
      </c>
      <c r="G556" s="41"/>
      <c r="H556" s="41"/>
      <c r="I556" s="242"/>
      <c r="J556" s="41"/>
      <c r="K556" s="41"/>
      <c r="L556" s="45"/>
      <c r="M556" s="243"/>
      <c r="N556" s="244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140</v>
      </c>
      <c r="AU556" s="18" t="s">
        <v>82</v>
      </c>
    </row>
    <row r="557" s="13" customFormat="1">
      <c r="A557" s="13"/>
      <c r="B557" s="247"/>
      <c r="C557" s="248"/>
      <c r="D557" s="240" t="s">
        <v>142</v>
      </c>
      <c r="E557" s="249" t="s">
        <v>1</v>
      </c>
      <c r="F557" s="250" t="s">
        <v>623</v>
      </c>
      <c r="G557" s="248"/>
      <c r="H557" s="249" t="s">
        <v>1</v>
      </c>
      <c r="I557" s="251"/>
      <c r="J557" s="248"/>
      <c r="K557" s="248"/>
      <c r="L557" s="252"/>
      <c r="M557" s="253"/>
      <c r="N557" s="254"/>
      <c r="O557" s="254"/>
      <c r="P557" s="254"/>
      <c r="Q557" s="254"/>
      <c r="R557" s="254"/>
      <c r="S557" s="254"/>
      <c r="T557" s="25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6" t="s">
        <v>142</v>
      </c>
      <c r="AU557" s="256" t="s">
        <v>82</v>
      </c>
      <c r="AV557" s="13" t="s">
        <v>80</v>
      </c>
      <c r="AW557" s="13" t="s">
        <v>30</v>
      </c>
      <c r="AX557" s="13" t="s">
        <v>73</v>
      </c>
      <c r="AY557" s="256" t="s">
        <v>129</v>
      </c>
    </row>
    <row r="558" s="14" customFormat="1">
      <c r="A558" s="14"/>
      <c r="B558" s="257"/>
      <c r="C558" s="258"/>
      <c r="D558" s="240" t="s">
        <v>142</v>
      </c>
      <c r="E558" s="259" t="s">
        <v>1</v>
      </c>
      <c r="F558" s="260" t="s">
        <v>665</v>
      </c>
      <c r="G558" s="258"/>
      <c r="H558" s="261">
        <v>9.0999999999999996</v>
      </c>
      <c r="I558" s="262"/>
      <c r="J558" s="258"/>
      <c r="K558" s="258"/>
      <c r="L558" s="263"/>
      <c r="M558" s="264"/>
      <c r="N558" s="265"/>
      <c r="O558" s="265"/>
      <c r="P558" s="265"/>
      <c r="Q558" s="265"/>
      <c r="R558" s="265"/>
      <c r="S558" s="265"/>
      <c r="T558" s="26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7" t="s">
        <v>142</v>
      </c>
      <c r="AU558" s="267" t="s">
        <v>82</v>
      </c>
      <c r="AV558" s="14" t="s">
        <v>82</v>
      </c>
      <c r="AW558" s="14" t="s">
        <v>30</v>
      </c>
      <c r="AX558" s="14" t="s">
        <v>73</v>
      </c>
      <c r="AY558" s="267" t="s">
        <v>129</v>
      </c>
    </row>
    <row r="559" s="13" customFormat="1">
      <c r="A559" s="13"/>
      <c r="B559" s="247"/>
      <c r="C559" s="248"/>
      <c r="D559" s="240" t="s">
        <v>142</v>
      </c>
      <c r="E559" s="249" t="s">
        <v>1</v>
      </c>
      <c r="F559" s="250" t="s">
        <v>625</v>
      </c>
      <c r="G559" s="248"/>
      <c r="H559" s="249" t="s">
        <v>1</v>
      </c>
      <c r="I559" s="251"/>
      <c r="J559" s="248"/>
      <c r="K559" s="248"/>
      <c r="L559" s="252"/>
      <c r="M559" s="253"/>
      <c r="N559" s="254"/>
      <c r="O559" s="254"/>
      <c r="P559" s="254"/>
      <c r="Q559" s="254"/>
      <c r="R559" s="254"/>
      <c r="S559" s="254"/>
      <c r="T559" s="25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6" t="s">
        <v>142</v>
      </c>
      <c r="AU559" s="256" t="s">
        <v>82</v>
      </c>
      <c r="AV559" s="13" t="s">
        <v>80</v>
      </c>
      <c r="AW559" s="13" t="s">
        <v>30</v>
      </c>
      <c r="AX559" s="13" t="s">
        <v>73</v>
      </c>
      <c r="AY559" s="256" t="s">
        <v>129</v>
      </c>
    </row>
    <row r="560" s="14" customFormat="1">
      <c r="A560" s="14"/>
      <c r="B560" s="257"/>
      <c r="C560" s="258"/>
      <c r="D560" s="240" t="s">
        <v>142</v>
      </c>
      <c r="E560" s="259" t="s">
        <v>1</v>
      </c>
      <c r="F560" s="260" t="s">
        <v>666</v>
      </c>
      <c r="G560" s="258"/>
      <c r="H560" s="261">
        <v>16.376999999999999</v>
      </c>
      <c r="I560" s="262"/>
      <c r="J560" s="258"/>
      <c r="K560" s="258"/>
      <c r="L560" s="263"/>
      <c r="M560" s="264"/>
      <c r="N560" s="265"/>
      <c r="O560" s="265"/>
      <c r="P560" s="265"/>
      <c r="Q560" s="265"/>
      <c r="R560" s="265"/>
      <c r="S560" s="265"/>
      <c r="T560" s="26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7" t="s">
        <v>142</v>
      </c>
      <c r="AU560" s="267" t="s">
        <v>82</v>
      </c>
      <c r="AV560" s="14" t="s">
        <v>82</v>
      </c>
      <c r="AW560" s="14" t="s">
        <v>30</v>
      </c>
      <c r="AX560" s="14" t="s">
        <v>73</v>
      </c>
      <c r="AY560" s="267" t="s">
        <v>129</v>
      </c>
    </row>
    <row r="561" s="13" customFormat="1">
      <c r="A561" s="13"/>
      <c r="B561" s="247"/>
      <c r="C561" s="248"/>
      <c r="D561" s="240" t="s">
        <v>142</v>
      </c>
      <c r="E561" s="249" t="s">
        <v>1</v>
      </c>
      <c r="F561" s="250" t="s">
        <v>667</v>
      </c>
      <c r="G561" s="248"/>
      <c r="H561" s="249" t="s">
        <v>1</v>
      </c>
      <c r="I561" s="251"/>
      <c r="J561" s="248"/>
      <c r="K561" s="248"/>
      <c r="L561" s="252"/>
      <c r="M561" s="253"/>
      <c r="N561" s="254"/>
      <c r="O561" s="254"/>
      <c r="P561" s="254"/>
      <c r="Q561" s="254"/>
      <c r="R561" s="254"/>
      <c r="S561" s="254"/>
      <c r="T561" s="25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6" t="s">
        <v>142</v>
      </c>
      <c r="AU561" s="256" t="s">
        <v>82</v>
      </c>
      <c r="AV561" s="13" t="s">
        <v>80</v>
      </c>
      <c r="AW561" s="13" t="s">
        <v>30</v>
      </c>
      <c r="AX561" s="13" t="s">
        <v>73</v>
      </c>
      <c r="AY561" s="256" t="s">
        <v>129</v>
      </c>
    </row>
    <row r="562" s="14" customFormat="1">
      <c r="A562" s="14"/>
      <c r="B562" s="257"/>
      <c r="C562" s="258"/>
      <c r="D562" s="240" t="s">
        <v>142</v>
      </c>
      <c r="E562" s="259" t="s">
        <v>1</v>
      </c>
      <c r="F562" s="260" t="s">
        <v>668</v>
      </c>
      <c r="G562" s="258"/>
      <c r="H562" s="261">
        <v>2.7999999999999998</v>
      </c>
      <c r="I562" s="262"/>
      <c r="J562" s="258"/>
      <c r="K562" s="258"/>
      <c r="L562" s="263"/>
      <c r="M562" s="264"/>
      <c r="N562" s="265"/>
      <c r="O562" s="265"/>
      <c r="P562" s="265"/>
      <c r="Q562" s="265"/>
      <c r="R562" s="265"/>
      <c r="S562" s="265"/>
      <c r="T562" s="26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7" t="s">
        <v>142</v>
      </c>
      <c r="AU562" s="267" t="s">
        <v>82</v>
      </c>
      <c r="AV562" s="14" t="s">
        <v>82</v>
      </c>
      <c r="AW562" s="14" t="s">
        <v>30</v>
      </c>
      <c r="AX562" s="14" t="s">
        <v>73</v>
      </c>
      <c r="AY562" s="267" t="s">
        <v>129</v>
      </c>
    </row>
    <row r="563" s="13" customFormat="1">
      <c r="A563" s="13"/>
      <c r="B563" s="247"/>
      <c r="C563" s="248"/>
      <c r="D563" s="240" t="s">
        <v>142</v>
      </c>
      <c r="E563" s="249" t="s">
        <v>1</v>
      </c>
      <c r="F563" s="250" t="s">
        <v>629</v>
      </c>
      <c r="G563" s="248"/>
      <c r="H563" s="249" t="s">
        <v>1</v>
      </c>
      <c r="I563" s="251"/>
      <c r="J563" s="248"/>
      <c r="K563" s="248"/>
      <c r="L563" s="252"/>
      <c r="M563" s="253"/>
      <c r="N563" s="254"/>
      <c r="O563" s="254"/>
      <c r="P563" s="254"/>
      <c r="Q563" s="254"/>
      <c r="R563" s="254"/>
      <c r="S563" s="254"/>
      <c r="T563" s="25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6" t="s">
        <v>142</v>
      </c>
      <c r="AU563" s="256" t="s">
        <v>82</v>
      </c>
      <c r="AV563" s="13" t="s">
        <v>80</v>
      </c>
      <c r="AW563" s="13" t="s">
        <v>30</v>
      </c>
      <c r="AX563" s="13" t="s">
        <v>73</v>
      </c>
      <c r="AY563" s="256" t="s">
        <v>129</v>
      </c>
    </row>
    <row r="564" s="14" customFormat="1">
      <c r="A564" s="14"/>
      <c r="B564" s="257"/>
      <c r="C564" s="258"/>
      <c r="D564" s="240" t="s">
        <v>142</v>
      </c>
      <c r="E564" s="259" t="s">
        <v>1</v>
      </c>
      <c r="F564" s="260" t="s">
        <v>669</v>
      </c>
      <c r="G564" s="258"/>
      <c r="H564" s="261">
        <v>2.7599999999999998</v>
      </c>
      <c r="I564" s="262"/>
      <c r="J564" s="258"/>
      <c r="K564" s="258"/>
      <c r="L564" s="263"/>
      <c r="M564" s="264"/>
      <c r="N564" s="265"/>
      <c r="O564" s="265"/>
      <c r="P564" s="265"/>
      <c r="Q564" s="265"/>
      <c r="R564" s="265"/>
      <c r="S564" s="265"/>
      <c r="T564" s="26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7" t="s">
        <v>142</v>
      </c>
      <c r="AU564" s="267" t="s">
        <v>82</v>
      </c>
      <c r="AV564" s="14" t="s">
        <v>82</v>
      </c>
      <c r="AW564" s="14" t="s">
        <v>30</v>
      </c>
      <c r="AX564" s="14" t="s">
        <v>73</v>
      </c>
      <c r="AY564" s="267" t="s">
        <v>129</v>
      </c>
    </row>
    <row r="565" s="15" customFormat="1">
      <c r="A565" s="15"/>
      <c r="B565" s="268"/>
      <c r="C565" s="269"/>
      <c r="D565" s="240" t="s">
        <v>142</v>
      </c>
      <c r="E565" s="270" t="s">
        <v>1</v>
      </c>
      <c r="F565" s="271" t="s">
        <v>147</v>
      </c>
      <c r="G565" s="269"/>
      <c r="H565" s="272">
        <v>31.036999999999999</v>
      </c>
      <c r="I565" s="273"/>
      <c r="J565" s="269"/>
      <c r="K565" s="269"/>
      <c r="L565" s="274"/>
      <c r="M565" s="275"/>
      <c r="N565" s="276"/>
      <c r="O565" s="276"/>
      <c r="P565" s="276"/>
      <c r="Q565" s="276"/>
      <c r="R565" s="276"/>
      <c r="S565" s="276"/>
      <c r="T565" s="27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8" t="s">
        <v>142</v>
      </c>
      <c r="AU565" s="278" t="s">
        <v>82</v>
      </c>
      <c r="AV565" s="15" t="s">
        <v>136</v>
      </c>
      <c r="AW565" s="15" t="s">
        <v>30</v>
      </c>
      <c r="AX565" s="15" t="s">
        <v>80</v>
      </c>
      <c r="AY565" s="278" t="s">
        <v>129</v>
      </c>
    </row>
    <row r="566" s="2" customFormat="1" ht="24.15" customHeight="1">
      <c r="A566" s="39"/>
      <c r="B566" s="40"/>
      <c r="C566" s="227" t="s">
        <v>670</v>
      </c>
      <c r="D566" s="227" t="s">
        <v>131</v>
      </c>
      <c r="E566" s="228" t="s">
        <v>671</v>
      </c>
      <c r="F566" s="229" t="s">
        <v>672</v>
      </c>
      <c r="G566" s="230" t="s">
        <v>580</v>
      </c>
      <c r="H566" s="231">
        <v>2</v>
      </c>
      <c r="I566" s="232"/>
      <c r="J566" s="233">
        <f>ROUND(I566*H566,2)</f>
        <v>0</v>
      </c>
      <c r="K566" s="229" t="s">
        <v>135</v>
      </c>
      <c r="L566" s="45"/>
      <c r="M566" s="234" t="s">
        <v>1</v>
      </c>
      <c r="N566" s="235" t="s">
        <v>38</v>
      </c>
      <c r="O566" s="92"/>
      <c r="P566" s="236">
        <f>O566*H566</f>
        <v>0</v>
      </c>
      <c r="Q566" s="236">
        <v>0.0064850000000000003</v>
      </c>
      <c r="R566" s="236">
        <f>Q566*H566</f>
        <v>0.012970000000000001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136</v>
      </c>
      <c r="AT566" s="238" t="s">
        <v>131</v>
      </c>
      <c r="AU566" s="238" t="s">
        <v>82</v>
      </c>
      <c r="AY566" s="18" t="s">
        <v>129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80</v>
      </c>
      <c r="BK566" s="239">
        <f>ROUND(I566*H566,2)</f>
        <v>0</v>
      </c>
      <c r="BL566" s="18" t="s">
        <v>136</v>
      </c>
      <c r="BM566" s="238" t="s">
        <v>673</v>
      </c>
    </row>
    <row r="567" s="2" customFormat="1">
      <c r="A567" s="39"/>
      <c r="B567" s="40"/>
      <c r="C567" s="41"/>
      <c r="D567" s="240" t="s">
        <v>138</v>
      </c>
      <c r="E567" s="41"/>
      <c r="F567" s="241" t="s">
        <v>674</v>
      </c>
      <c r="G567" s="41"/>
      <c r="H567" s="41"/>
      <c r="I567" s="242"/>
      <c r="J567" s="41"/>
      <c r="K567" s="41"/>
      <c r="L567" s="45"/>
      <c r="M567" s="243"/>
      <c r="N567" s="244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138</v>
      </c>
      <c r="AU567" s="18" t="s">
        <v>82</v>
      </c>
    </row>
    <row r="568" s="2" customFormat="1">
      <c r="A568" s="39"/>
      <c r="B568" s="40"/>
      <c r="C568" s="41"/>
      <c r="D568" s="245" t="s">
        <v>140</v>
      </c>
      <c r="E568" s="41"/>
      <c r="F568" s="246" t="s">
        <v>675</v>
      </c>
      <c r="G568" s="41"/>
      <c r="H568" s="41"/>
      <c r="I568" s="242"/>
      <c r="J568" s="41"/>
      <c r="K568" s="41"/>
      <c r="L568" s="45"/>
      <c r="M568" s="243"/>
      <c r="N568" s="244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140</v>
      </c>
      <c r="AU568" s="18" t="s">
        <v>82</v>
      </c>
    </row>
    <row r="569" s="2" customFormat="1">
      <c r="A569" s="39"/>
      <c r="B569" s="40"/>
      <c r="C569" s="41"/>
      <c r="D569" s="240" t="s">
        <v>167</v>
      </c>
      <c r="E569" s="41"/>
      <c r="F569" s="279" t="s">
        <v>676</v>
      </c>
      <c r="G569" s="41"/>
      <c r="H569" s="41"/>
      <c r="I569" s="242"/>
      <c r="J569" s="41"/>
      <c r="K569" s="41"/>
      <c r="L569" s="45"/>
      <c r="M569" s="243"/>
      <c r="N569" s="244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167</v>
      </c>
      <c r="AU569" s="18" t="s">
        <v>82</v>
      </c>
    </row>
    <row r="570" s="13" customFormat="1">
      <c r="A570" s="13"/>
      <c r="B570" s="247"/>
      <c r="C570" s="248"/>
      <c r="D570" s="240" t="s">
        <v>142</v>
      </c>
      <c r="E570" s="249" t="s">
        <v>1</v>
      </c>
      <c r="F570" s="250" t="s">
        <v>677</v>
      </c>
      <c r="G570" s="248"/>
      <c r="H570" s="249" t="s">
        <v>1</v>
      </c>
      <c r="I570" s="251"/>
      <c r="J570" s="248"/>
      <c r="K570" s="248"/>
      <c r="L570" s="252"/>
      <c r="M570" s="253"/>
      <c r="N570" s="254"/>
      <c r="O570" s="254"/>
      <c r="P570" s="254"/>
      <c r="Q570" s="254"/>
      <c r="R570" s="254"/>
      <c r="S570" s="254"/>
      <c r="T570" s="25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6" t="s">
        <v>142</v>
      </c>
      <c r="AU570" s="256" t="s">
        <v>82</v>
      </c>
      <c r="AV570" s="13" t="s">
        <v>80</v>
      </c>
      <c r="AW570" s="13" t="s">
        <v>30</v>
      </c>
      <c r="AX570" s="13" t="s">
        <v>73</v>
      </c>
      <c r="AY570" s="256" t="s">
        <v>129</v>
      </c>
    </row>
    <row r="571" s="14" customFormat="1">
      <c r="A571" s="14"/>
      <c r="B571" s="257"/>
      <c r="C571" s="258"/>
      <c r="D571" s="240" t="s">
        <v>142</v>
      </c>
      <c r="E571" s="259" t="s">
        <v>1</v>
      </c>
      <c r="F571" s="260" t="s">
        <v>82</v>
      </c>
      <c r="G571" s="258"/>
      <c r="H571" s="261">
        <v>2</v>
      </c>
      <c r="I571" s="262"/>
      <c r="J571" s="258"/>
      <c r="K571" s="258"/>
      <c r="L571" s="263"/>
      <c r="M571" s="264"/>
      <c r="N571" s="265"/>
      <c r="O571" s="265"/>
      <c r="P571" s="265"/>
      <c r="Q571" s="265"/>
      <c r="R571" s="265"/>
      <c r="S571" s="265"/>
      <c r="T571" s="26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7" t="s">
        <v>142</v>
      </c>
      <c r="AU571" s="267" t="s">
        <v>82</v>
      </c>
      <c r="AV571" s="14" t="s">
        <v>82</v>
      </c>
      <c r="AW571" s="14" t="s">
        <v>30</v>
      </c>
      <c r="AX571" s="14" t="s">
        <v>80</v>
      </c>
      <c r="AY571" s="267" t="s">
        <v>129</v>
      </c>
    </row>
    <row r="572" s="2" customFormat="1" ht="37.8" customHeight="1">
      <c r="A572" s="39"/>
      <c r="B572" s="40"/>
      <c r="C572" s="227" t="s">
        <v>678</v>
      </c>
      <c r="D572" s="227" t="s">
        <v>131</v>
      </c>
      <c r="E572" s="228" t="s">
        <v>679</v>
      </c>
      <c r="F572" s="229" t="s">
        <v>680</v>
      </c>
      <c r="G572" s="230" t="s">
        <v>134</v>
      </c>
      <c r="H572" s="231">
        <v>36.299999999999997</v>
      </c>
      <c r="I572" s="232"/>
      <c r="J572" s="233">
        <f>ROUND(I572*H572,2)</f>
        <v>0</v>
      </c>
      <c r="K572" s="229" t="s">
        <v>135</v>
      </c>
      <c r="L572" s="45"/>
      <c r="M572" s="234" t="s">
        <v>1</v>
      </c>
      <c r="N572" s="235" t="s">
        <v>38</v>
      </c>
      <c r="O572" s="92"/>
      <c r="P572" s="236">
        <f>O572*H572</f>
        <v>0</v>
      </c>
      <c r="Q572" s="236">
        <v>0</v>
      </c>
      <c r="R572" s="236">
        <f>Q572*H572</f>
        <v>0</v>
      </c>
      <c r="S572" s="236">
        <v>0</v>
      </c>
      <c r="T572" s="23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136</v>
      </c>
      <c r="AT572" s="238" t="s">
        <v>131</v>
      </c>
      <c r="AU572" s="238" t="s">
        <v>82</v>
      </c>
      <c r="AY572" s="18" t="s">
        <v>129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80</v>
      </c>
      <c r="BK572" s="239">
        <f>ROUND(I572*H572,2)</f>
        <v>0</v>
      </c>
      <c r="BL572" s="18" t="s">
        <v>136</v>
      </c>
      <c r="BM572" s="238" t="s">
        <v>681</v>
      </c>
    </row>
    <row r="573" s="2" customFormat="1">
      <c r="A573" s="39"/>
      <c r="B573" s="40"/>
      <c r="C573" s="41"/>
      <c r="D573" s="240" t="s">
        <v>138</v>
      </c>
      <c r="E573" s="41"/>
      <c r="F573" s="241" t="s">
        <v>682</v>
      </c>
      <c r="G573" s="41"/>
      <c r="H573" s="41"/>
      <c r="I573" s="242"/>
      <c r="J573" s="41"/>
      <c r="K573" s="41"/>
      <c r="L573" s="45"/>
      <c r="M573" s="243"/>
      <c r="N573" s="244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138</v>
      </c>
      <c r="AU573" s="18" t="s">
        <v>82</v>
      </c>
    </row>
    <row r="574" s="2" customFormat="1">
      <c r="A574" s="39"/>
      <c r="B574" s="40"/>
      <c r="C574" s="41"/>
      <c r="D574" s="245" t="s">
        <v>140</v>
      </c>
      <c r="E574" s="41"/>
      <c r="F574" s="246" t="s">
        <v>683</v>
      </c>
      <c r="G574" s="41"/>
      <c r="H574" s="41"/>
      <c r="I574" s="242"/>
      <c r="J574" s="41"/>
      <c r="K574" s="41"/>
      <c r="L574" s="45"/>
      <c r="M574" s="243"/>
      <c r="N574" s="244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140</v>
      </c>
      <c r="AU574" s="18" t="s">
        <v>82</v>
      </c>
    </row>
    <row r="575" s="13" customFormat="1">
      <c r="A575" s="13"/>
      <c r="B575" s="247"/>
      <c r="C575" s="248"/>
      <c r="D575" s="240" t="s">
        <v>142</v>
      </c>
      <c r="E575" s="249" t="s">
        <v>1</v>
      </c>
      <c r="F575" s="250" t="s">
        <v>684</v>
      </c>
      <c r="G575" s="248"/>
      <c r="H575" s="249" t="s">
        <v>1</v>
      </c>
      <c r="I575" s="251"/>
      <c r="J575" s="248"/>
      <c r="K575" s="248"/>
      <c r="L575" s="252"/>
      <c r="M575" s="253"/>
      <c r="N575" s="254"/>
      <c r="O575" s="254"/>
      <c r="P575" s="254"/>
      <c r="Q575" s="254"/>
      <c r="R575" s="254"/>
      <c r="S575" s="254"/>
      <c r="T575" s="25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6" t="s">
        <v>142</v>
      </c>
      <c r="AU575" s="256" t="s">
        <v>82</v>
      </c>
      <c r="AV575" s="13" t="s">
        <v>80</v>
      </c>
      <c r="AW575" s="13" t="s">
        <v>30</v>
      </c>
      <c r="AX575" s="13" t="s">
        <v>73</v>
      </c>
      <c r="AY575" s="256" t="s">
        <v>129</v>
      </c>
    </row>
    <row r="576" s="14" customFormat="1">
      <c r="A576" s="14"/>
      <c r="B576" s="257"/>
      <c r="C576" s="258"/>
      <c r="D576" s="240" t="s">
        <v>142</v>
      </c>
      <c r="E576" s="259" t="s">
        <v>1</v>
      </c>
      <c r="F576" s="260" t="s">
        <v>685</v>
      </c>
      <c r="G576" s="258"/>
      <c r="H576" s="261">
        <v>36.299999999999997</v>
      </c>
      <c r="I576" s="262"/>
      <c r="J576" s="258"/>
      <c r="K576" s="258"/>
      <c r="L576" s="263"/>
      <c r="M576" s="264"/>
      <c r="N576" s="265"/>
      <c r="O576" s="265"/>
      <c r="P576" s="265"/>
      <c r="Q576" s="265"/>
      <c r="R576" s="265"/>
      <c r="S576" s="265"/>
      <c r="T576" s="26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7" t="s">
        <v>142</v>
      </c>
      <c r="AU576" s="267" t="s">
        <v>82</v>
      </c>
      <c r="AV576" s="14" t="s">
        <v>82</v>
      </c>
      <c r="AW576" s="14" t="s">
        <v>30</v>
      </c>
      <c r="AX576" s="14" t="s">
        <v>80</v>
      </c>
      <c r="AY576" s="267" t="s">
        <v>129</v>
      </c>
    </row>
    <row r="577" s="2" customFormat="1" ht="37.8" customHeight="1">
      <c r="A577" s="39"/>
      <c r="B577" s="40"/>
      <c r="C577" s="227" t="s">
        <v>686</v>
      </c>
      <c r="D577" s="227" t="s">
        <v>131</v>
      </c>
      <c r="E577" s="228" t="s">
        <v>687</v>
      </c>
      <c r="F577" s="229" t="s">
        <v>688</v>
      </c>
      <c r="G577" s="230" t="s">
        <v>134</v>
      </c>
      <c r="H577" s="231">
        <v>1089</v>
      </c>
      <c r="I577" s="232"/>
      <c r="J577" s="233">
        <f>ROUND(I577*H577,2)</f>
        <v>0</v>
      </c>
      <c r="K577" s="229" t="s">
        <v>135</v>
      </c>
      <c r="L577" s="45"/>
      <c r="M577" s="234" t="s">
        <v>1</v>
      </c>
      <c r="N577" s="235" t="s">
        <v>38</v>
      </c>
      <c r="O577" s="92"/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8" t="s">
        <v>136</v>
      </c>
      <c r="AT577" s="238" t="s">
        <v>131</v>
      </c>
      <c r="AU577" s="238" t="s">
        <v>82</v>
      </c>
      <c r="AY577" s="18" t="s">
        <v>129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8" t="s">
        <v>80</v>
      </c>
      <c r="BK577" s="239">
        <f>ROUND(I577*H577,2)</f>
        <v>0</v>
      </c>
      <c r="BL577" s="18" t="s">
        <v>136</v>
      </c>
      <c r="BM577" s="238" t="s">
        <v>689</v>
      </c>
    </row>
    <row r="578" s="2" customFormat="1">
      <c r="A578" s="39"/>
      <c r="B578" s="40"/>
      <c r="C578" s="41"/>
      <c r="D578" s="240" t="s">
        <v>138</v>
      </c>
      <c r="E578" s="41"/>
      <c r="F578" s="241" t="s">
        <v>690</v>
      </c>
      <c r="G578" s="41"/>
      <c r="H578" s="41"/>
      <c r="I578" s="242"/>
      <c r="J578" s="41"/>
      <c r="K578" s="41"/>
      <c r="L578" s="45"/>
      <c r="M578" s="243"/>
      <c r="N578" s="244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138</v>
      </c>
      <c r="AU578" s="18" t="s">
        <v>82</v>
      </c>
    </row>
    <row r="579" s="2" customFormat="1">
      <c r="A579" s="39"/>
      <c r="B579" s="40"/>
      <c r="C579" s="41"/>
      <c r="D579" s="245" t="s">
        <v>140</v>
      </c>
      <c r="E579" s="41"/>
      <c r="F579" s="246" t="s">
        <v>691</v>
      </c>
      <c r="G579" s="41"/>
      <c r="H579" s="41"/>
      <c r="I579" s="242"/>
      <c r="J579" s="41"/>
      <c r="K579" s="41"/>
      <c r="L579" s="45"/>
      <c r="M579" s="243"/>
      <c r="N579" s="24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140</v>
      </c>
      <c r="AU579" s="18" t="s">
        <v>82</v>
      </c>
    </row>
    <row r="580" s="14" customFormat="1">
      <c r="A580" s="14"/>
      <c r="B580" s="257"/>
      <c r="C580" s="258"/>
      <c r="D580" s="240" t="s">
        <v>142</v>
      </c>
      <c r="E580" s="259" t="s">
        <v>1</v>
      </c>
      <c r="F580" s="260" t="s">
        <v>692</v>
      </c>
      <c r="G580" s="258"/>
      <c r="H580" s="261">
        <v>1089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7" t="s">
        <v>142</v>
      </c>
      <c r="AU580" s="267" t="s">
        <v>82</v>
      </c>
      <c r="AV580" s="14" t="s">
        <v>82</v>
      </c>
      <c r="AW580" s="14" t="s">
        <v>30</v>
      </c>
      <c r="AX580" s="14" t="s">
        <v>73</v>
      </c>
      <c r="AY580" s="267" t="s">
        <v>129</v>
      </c>
    </row>
    <row r="581" s="15" customFormat="1">
      <c r="A581" s="15"/>
      <c r="B581" s="268"/>
      <c r="C581" s="269"/>
      <c r="D581" s="240" t="s">
        <v>142</v>
      </c>
      <c r="E581" s="270" t="s">
        <v>1</v>
      </c>
      <c r="F581" s="271" t="s">
        <v>147</v>
      </c>
      <c r="G581" s="269"/>
      <c r="H581" s="272">
        <v>1089</v>
      </c>
      <c r="I581" s="273"/>
      <c r="J581" s="269"/>
      <c r="K581" s="269"/>
      <c r="L581" s="274"/>
      <c r="M581" s="275"/>
      <c r="N581" s="276"/>
      <c r="O581" s="276"/>
      <c r="P581" s="276"/>
      <c r="Q581" s="276"/>
      <c r="R581" s="276"/>
      <c r="S581" s="276"/>
      <c r="T581" s="27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8" t="s">
        <v>142</v>
      </c>
      <c r="AU581" s="278" t="s">
        <v>82</v>
      </c>
      <c r="AV581" s="15" t="s">
        <v>136</v>
      </c>
      <c r="AW581" s="15" t="s">
        <v>30</v>
      </c>
      <c r="AX581" s="15" t="s">
        <v>80</v>
      </c>
      <c r="AY581" s="278" t="s">
        <v>129</v>
      </c>
    </row>
    <row r="582" s="2" customFormat="1" ht="37.8" customHeight="1">
      <c r="A582" s="39"/>
      <c r="B582" s="40"/>
      <c r="C582" s="227" t="s">
        <v>693</v>
      </c>
      <c r="D582" s="227" t="s">
        <v>131</v>
      </c>
      <c r="E582" s="228" t="s">
        <v>694</v>
      </c>
      <c r="F582" s="229" t="s">
        <v>695</v>
      </c>
      <c r="G582" s="230" t="s">
        <v>134</v>
      </c>
      <c r="H582" s="231">
        <v>36.299999999999997</v>
      </c>
      <c r="I582" s="232"/>
      <c r="J582" s="233">
        <f>ROUND(I582*H582,2)</f>
        <v>0</v>
      </c>
      <c r="K582" s="229" t="s">
        <v>135</v>
      </c>
      <c r="L582" s="45"/>
      <c r="M582" s="234" t="s">
        <v>1</v>
      </c>
      <c r="N582" s="235" t="s">
        <v>38</v>
      </c>
      <c r="O582" s="92"/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8" t="s">
        <v>136</v>
      </c>
      <c r="AT582" s="238" t="s">
        <v>131</v>
      </c>
      <c r="AU582" s="238" t="s">
        <v>82</v>
      </c>
      <c r="AY582" s="18" t="s">
        <v>129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8" t="s">
        <v>80</v>
      </c>
      <c r="BK582" s="239">
        <f>ROUND(I582*H582,2)</f>
        <v>0</v>
      </c>
      <c r="BL582" s="18" t="s">
        <v>136</v>
      </c>
      <c r="BM582" s="238" t="s">
        <v>696</v>
      </c>
    </row>
    <row r="583" s="2" customFormat="1">
      <c r="A583" s="39"/>
      <c r="B583" s="40"/>
      <c r="C583" s="41"/>
      <c r="D583" s="240" t="s">
        <v>138</v>
      </c>
      <c r="E583" s="41"/>
      <c r="F583" s="241" t="s">
        <v>697</v>
      </c>
      <c r="G583" s="41"/>
      <c r="H583" s="41"/>
      <c r="I583" s="242"/>
      <c r="J583" s="41"/>
      <c r="K583" s="41"/>
      <c r="L583" s="45"/>
      <c r="M583" s="243"/>
      <c r="N583" s="244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138</v>
      </c>
      <c r="AU583" s="18" t="s">
        <v>82</v>
      </c>
    </row>
    <row r="584" s="2" customFormat="1">
      <c r="A584" s="39"/>
      <c r="B584" s="40"/>
      <c r="C584" s="41"/>
      <c r="D584" s="245" t="s">
        <v>140</v>
      </c>
      <c r="E584" s="41"/>
      <c r="F584" s="246" t="s">
        <v>698</v>
      </c>
      <c r="G584" s="41"/>
      <c r="H584" s="41"/>
      <c r="I584" s="242"/>
      <c r="J584" s="41"/>
      <c r="K584" s="41"/>
      <c r="L584" s="45"/>
      <c r="M584" s="243"/>
      <c r="N584" s="244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140</v>
      </c>
      <c r="AU584" s="18" t="s">
        <v>82</v>
      </c>
    </row>
    <row r="585" s="14" customFormat="1">
      <c r="A585" s="14"/>
      <c r="B585" s="257"/>
      <c r="C585" s="258"/>
      <c r="D585" s="240" t="s">
        <v>142</v>
      </c>
      <c r="E585" s="259" t="s">
        <v>1</v>
      </c>
      <c r="F585" s="260" t="s">
        <v>699</v>
      </c>
      <c r="G585" s="258"/>
      <c r="H585" s="261">
        <v>36.299999999999997</v>
      </c>
      <c r="I585" s="262"/>
      <c r="J585" s="258"/>
      <c r="K585" s="258"/>
      <c r="L585" s="263"/>
      <c r="M585" s="264"/>
      <c r="N585" s="265"/>
      <c r="O585" s="265"/>
      <c r="P585" s="265"/>
      <c r="Q585" s="265"/>
      <c r="R585" s="265"/>
      <c r="S585" s="265"/>
      <c r="T585" s="26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7" t="s">
        <v>142</v>
      </c>
      <c r="AU585" s="267" t="s">
        <v>82</v>
      </c>
      <c r="AV585" s="14" t="s">
        <v>82</v>
      </c>
      <c r="AW585" s="14" t="s">
        <v>30</v>
      </c>
      <c r="AX585" s="14" t="s">
        <v>73</v>
      </c>
      <c r="AY585" s="267" t="s">
        <v>129</v>
      </c>
    </row>
    <row r="586" s="15" customFormat="1">
      <c r="A586" s="15"/>
      <c r="B586" s="268"/>
      <c r="C586" s="269"/>
      <c r="D586" s="240" t="s">
        <v>142</v>
      </c>
      <c r="E586" s="270" t="s">
        <v>1</v>
      </c>
      <c r="F586" s="271" t="s">
        <v>147</v>
      </c>
      <c r="G586" s="269"/>
      <c r="H586" s="272">
        <v>36.299999999999997</v>
      </c>
      <c r="I586" s="273"/>
      <c r="J586" s="269"/>
      <c r="K586" s="269"/>
      <c r="L586" s="274"/>
      <c r="M586" s="275"/>
      <c r="N586" s="276"/>
      <c r="O586" s="276"/>
      <c r="P586" s="276"/>
      <c r="Q586" s="276"/>
      <c r="R586" s="276"/>
      <c r="S586" s="276"/>
      <c r="T586" s="27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8" t="s">
        <v>142</v>
      </c>
      <c r="AU586" s="278" t="s">
        <v>82</v>
      </c>
      <c r="AV586" s="15" t="s">
        <v>136</v>
      </c>
      <c r="AW586" s="15" t="s">
        <v>30</v>
      </c>
      <c r="AX586" s="15" t="s">
        <v>80</v>
      </c>
      <c r="AY586" s="278" t="s">
        <v>129</v>
      </c>
    </row>
    <row r="587" s="2" customFormat="1" ht="21.75" customHeight="1">
      <c r="A587" s="39"/>
      <c r="B587" s="40"/>
      <c r="C587" s="227" t="s">
        <v>700</v>
      </c>
      <c r="D587" s="227" t="s">
        <v>131</v>
      </c>
      <c r="E587" s="228" t="s">
        <v>701</v>
      </c>
      <c r="F587" s="229" t="s">
        <v>702</v>
      </c>
      <c r="G587" s="230" t="s">
        <v>580</v>
      </c>
      <c r="H587" s="231">
        <v>48</v>
      </c>
      <c r="I587" s="232"/>
      <c r="J587" s="233">
        <f>ROUND(I587*H587,2)</f>
        <v>0</v>
      </c>
      <c r="K587" s="229" t="s">
        <v>135</v>
      </c>
      <c r="L587" s="45"/>
      <c r="M587" s="234" t="s">
        <v>1</v>
      </c>
      <c r="N587" s="235" t="s">
        <v>38</v>
      </c>
      <c r="O587" s="92"/>
      <c r="P587" s="236">
        <f>O587*H587</f>
        <v>0</v>
      </c>
      <c r="Q587" s="236">
        <v>0.00036999999999999999</v>
      </c>
      <c r="R587" s="236">
        <f>Q587*H587</f>
        <v>0.017759999999999998</v>
      </c>
      <c r="S587" s="236">
        <v>0</v>
      </c>
      <c r="T587" s="23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8" t="s">
        <v>136</v>
      </c>
      <c r="AT587" s="238" t="s">
        <v>131</v>
      </c>
      <c r="AU587" s="238" t="s">
        <v>82</v>
      </c>
      <c r="AY587" s="18" t="s">
        <v>129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8" t="s">
        <v>80</v>
      </c>
      <c r="BK587" s="239">
        <f>ROUND(I587*H587,2)</f>
        <v>0</v>
      </c>
      <c r="BL587" s="18" t="s">
        <v>136</v>
      </c>
      <c r="BM587" s="238" t="s">
        <v>703</v>
      </c>
    </row>
    <row r="588" s="2" customFormat="1">
      <c r="A588" s="39"/>
      <c r="B588" s="40"/>
      <c r="C588" s="41"/>
      <c r="D588" s="240" t="s">
        <v>138</v>
      </c>
      <c r="E588" s="41"/>
      <c r="F588" s="241" t="s">
        <v>704</v>
      </c>
      <c r="G588" s="41"/>
      <c r="H588" s="41"/>
      <c r="I588" s="242"/>
      <c r="J588" s="41"/>
      <c r="K588" s="41"/>
      <c r="L588" s="45"/>
      <c r="M588" s="243"/>
      <c r="N588" s="244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138</v>
      </c>
      <c r="AU588" s="18" t="s">
        <v>82</v>
      </c>
    </row>
    <row r="589" s="2" customFormat="1">
      <c r="A589" s="39"/>
      <c r="B589" s="40"/>
      <c r="C589" s="41"/>
      <c r="D589" s="245" t="s">
        <v>140</v>
      </c>
      <c r="E589" s="41"/>
      <c r="F589" s="246" t="s">
        <v>705</v>
      </c>
      <c r="G589" s="41"/>
      <c r="H589" s="41"/>
      <c r="I589" s="242"/>
      <c r="J589" s="41"/>
      <c r="K589" s="41"/>
      <c r="L589" s="45"/>
      <c r="M589" s="243"/>
      <c r="N589" s="244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140</v>
      </c>
      <c r="AU589" s="18" t="s">
        <v>82</v>
      </c>
    </row>
    <row r="590" s="13" customFormat="1">
      <c r="A590" s="13"/>
      <c r="B590" s="247"/>
      <c r="C590" s="248"/>
      <c r="D590" s="240" t="s">
        <v>142</v>
      </c>
      <c r="E590" s="249" t="s">
        <v>1</v>
      </c>
      <c r="F590" s="250" t="s">
        <v>706</v>
      </c>
      <c r="G590" s="248"/>
      <c r="H590" s="249" t="s">
        <v>1</v>
      </c>
      <c r="I590" s="251"/>
      <c r="J590" s="248"/>
      <c r="K590" s="248"/>
      <c r="L590" s="252"/>
      <c r="M590" s="253"/>
      <c r="N590" s="254"/>
      <c r="O590" s="254"/>
      <c r="P590" s="254"/>
      <c r="Q590" s="254"/>
      <c r="R590" s="254"/>
      <c r="S590" s="254"/>
      <c r="T590" s="25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6" t="s">
        <v>142</v>
      </c>
      <c r="AU590" s="256" t="s">
        <v>82</v>
      </c>
      <c r="AV590" s="13" t="s">
        <v>80</v>
      </c>
      <c r="AW590" s="13" t="s">
        <v>30</v>
      </c>
      <c r="AX590" s="13" t="s">
        <v>73</v>
      </c>
      <c r="AY590" s="256" t="s">
        <v>129</v>
      </c>
    </row>
    <row r="591" s="14" customFormat="1">
      <c r="A591" s="14"/>
      <c r="B591" s="257"/>
      <c r="C591" s="258"/>
      <c r="D591" s="240" t="s">
        <v>142</v>
      </c>
      <c r="E591" s="259" t="s">
        <v>1</v>
      </c>
      <c r="F591" s="260" t="s">
        <v>707</v>
      </c>
      <c r="G591" s="258"/>
      <c r="H591" s="261">
        <v>48</v>
      </c>
      <c r="I591" s="262"/>
      <c r="J591" s="258"/>
      <c r="K591" s="258"/>
      <c r="L591" s="263"/>
      <c r="M591" s="264"/>
      <c r="N591" s="265"/>
      <c r="O591" s="265"/>
      <c r="P591" s="265"/>
      <c r="Q591" s="265"/>
      <c r="R591" s="265"/>
      <c r="S591" s="265"/>
      <c r="T591" s="26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7" t="s">
        <v>142</v>
      </c>
      <c r="AU591" s="267" t="s">
        <v>82</v>
      </c>
      <c r="AV591" s="14" t="s">
        <v>82</v>
      </c>
      <c r="AW591" s="14" t="s">
        <v>30</v>
      </c>
      <c r="AX591" s="14" t="s">
        <v>80</v>
      </c>
      <c r="AY591" s="267" t="s">
        <v>129</v>
      </c>
    </row>
    <row r="592" s="2" customFormat="1" ht="16.5" customHeight="1">
      <c r="A592" s="39"/>
      <c r="B592" s="40"/>
      <c r="C592" s="227" t="s">
        <v>708</v>
      </c>
      <c r="D592" s="227" t="s">
        <v>131</v>
      </c>
      <c r="E592" s="228" t="s">
        <v>709</v>
      </c>
      <c r="F592" s="229" t="s">
        <v>710</v>
      </c>
      <c r="G592" s="230" t="s">
        <v>189</v>
      </c>
      <c r="H592" s="231">
        <v>26.157</v>
      </c>
      <c r="I592" s="232"/>
      <c r="J592" s="233">
        <f>ROUND(I592*H592,2)</f>
        <v>0</v>
      </c>
      <c r="K592" s="229" t="s">
        <v>135</v>
      </c>
      <c r="L592" s="45"/>
      <c r="M592" s="234" t="s">
        <v>1</v>
      </c>
      <c r="N592" s="235" t="s">
        <v>38</v>
      </c>
      <c r="O592" s="92"/>
      <c r="P592" s="236">
        <f>O592*H592</f>
        <v>0</v>
      </c>
      <c r="Q592" s="236">
        <v>0.12</v>
      </c>
      <c r="R592" s="236">
        <f>Q592*H592</f>
        <v>3.1388400000000001</v>
      </c>
      <c r="S592" s="236">
        <v>2.4900000000000002</v>
      </c>
      <c r="T592" s="237">
        <f>S592*H592</f>
        <v>65.130930000000006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8" t="s">
        <v>136</v>
      </c>
      <c r="AT592" s="238" t="s">
        <v>131</v>
      </c>
      <c r="AU592" s="238" t="s">
        <v>82</v>
      </c>
      <c r="AY592" s="18" t="s">
        <v>129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8" t="s">
        <v>80</v>
      </c>
      <c r="BK592" s="239">
        <f>ROUND(I592*H592,2)</f>
        <v>0</v>
      </c>
      <c r="BL592" s="18" t="s">
        <v>136</v>
      </c>
      <c r="BM592" s="238" t="s">
        <v>711</v>
      </c>
    </row>
    <row r="593" s="2" customFormat="1">
      <c r="A593" s="39"/>
      <c r="B593" s="40"/>
      <c r="C593" s="41"/>
      <c r="D593" s="240" t="s">
        <v>138</v>
      </c>
      <c r="E593" s="41"/>
      <c r="F593" s="241" t="s">
        <v>712</v>
      </c>
      <c r="G593" s="41"/>
      <c r="H593" s="41"/>
      <c r="I593" s="242"/>
      <c r="J593" s="41"/>
      <c r="K593" s="41"/>
      <c r="L593" s="45"/>
      <c r="M593" s="243"/>
      <c r="N593" s="24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138</v>
      </c>
      <c r="AU593" s="18" t="s">
        <v>82</v>
      </c>
    </row>
    <row r="594" s="2" customFormat="1">
      <c r="A594" s="39"/>
      <c r="B594" s="40"/>
      <c r="C594" s="41"/>
      <c r="D594" s="245" t="s">
        <v>140</v>
      </c>
      <c r="E594" s="41"/>
      <c r="F594" s="246" t="s">
        <v>713</v>
      </c>
      <c r="G594" s="41"/>
      <c r="H594" s="41"/>
      <c r="I594" s="242"/>
      <c r="J594" s="41"/>
      <c r="K594" s="41"/>
      <c r="L594" s="45"/>
      <c r="M594" s="243"/>
      <c r="N594" s="244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140</v>
      </c>
      <c r="AU594" s="18" t="s">
        <v>82</v>
      </c>
    </row>
    <row r="595" s="13" customFormat="1">
      <c r="A595" s="13"/>
      <c r="B595" s="247"/>
      <c r="C595" s="248"/>
      <c r="D595" s="240" t="s">
        <v>142</v>
      </c>
      <c r="E595" s="249" t="s">
        <v>1</v>
      </c>
      <c r="F595" s="250" t="s">
        <v>714</v>
      </c>
      <c r="G595" s="248"/>
      <c r="H595" s="249" t="s">
        <v>1</v>
      </c>
      <c r="I595" s="251"/>
      <c r="J595" s="248"/>
      <c r="K595" s="248"/>
      <c r="L595" s="252"/>
      <c r="M595" s="253"/>
      <c r="N595" s="254"/>
      <c r="O595" s="254"/>
      <c r="P595" s="254"/>
      <c r="Q595" s="254"/>
      <c r="R595" s="254"/>
      <c r="S595" s="254"/>
      <c r="T595" s="25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6" t="s">
        <v>142</v>
      </c>
      <c r="AU595" s="256" t="s">
        <v>82</v>
      </c>
      <c r="AV595" s="13" t="s">
        <v>80</v>
      </c>
      <c r="AW595" s="13" t="s">
        <v>30</v>
      </c>
      <c r="AX595" s="13" t="s">
        <v>73</v>
      </c>
      <c r="AY595" s="256" t="s">
        <v>129</v>
      </c>
    </row>
    <row r="596" s="14" customFormat="1">
      <c r="A596" s="14"/>
      <c r="B596" s="257"/>
      <c r="C596" s="258"/>
      <c r="D596" s="240" t="s">
        <v>142</v>
      </c>
      <c r="E596" s="259" t="s">
        <v>1</v>
      </c>
      <c r="F596" s="260" t="s">
        <v>715</v>
      </c>
      <c r="G596" s="258"/>
      <c r="H596" s="261">
        <v>7.6539999999999999</v>
      </c>
      <c r="I596" s="262"/>
      <c r="J596" s="258"/>
      <c r="K596" s="258"/>
      <c r="L596" s="263"/>
      <c r="M596" s="264"/>
      <c r="N596" s="265"/>
      <c r="O596" s="265"/>
      <c r="P596" s="265"/>
      <c r="Q596" s="265"/>
      <c r="R596" s="265"/>
      <c r="S596" s="265"/>
      <c r="T596" s="26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7" t="s">
        <v>142</v>
      </c>
      <c r="AU596" s="267" t="s">
        <v>82</v>
      </c>
      <c r="AV596" s="14" t="s">
        <v>82</v>
      </c>
      <c r="AW596" s="14" t="s">
        <v>30</v>
      </c>
      <c r="AX596" s="14" t="s">
        <v>73</v>
      </c>
      <c r="AY596" s="267" t="s">
        <v>129</v>
      </c>
    </row>
    <row r="597" s="13" customFormat="1">
      <c r="A597" s="13"/>
      <c r="B597" s="247"/>
      <c r="C597" s="248"/>
      <c r="D597" s="240" t="s">
        <v>142</v>
      </c>
      <c r="E597" s="249" t="s">
        <v>1</v>
      </c>
      <c r="F597" s="250" t="s">
        <v>716</v>
      </c>
      <c r="G597" s="248"/>
      <c r="H597" s="249" t="s">
        <v>1</v>
      </c>
      <c r="I597" s="251"/>
      <c r="J597" s="248"/>
      <c r="K597" s="248"/>
      <c r="L597" s="252"/>
      <c r="M597" s="253"/>
      <c r="N597" s="254"/>
      <c r="O597" s="254"/>
      <c r="P597" s="254"/>
      <c r="Q597" s="254"/>
      <c r="R597" s="254"/>
      <c r="S597" s="254"/>
      <c r="T597" s="25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6" t="s">
        <v>142</v>
      </c>
      <c r="AU597" s="256" t="s">
        <v>82</v>
      </c>
      <c r="AV597" s="13" t="s">
        <v>80</v>
      </c>
      <c r="AW597" s="13" t="s">
        <v>30</v>
      </c>
      <c r="AX597" s="13" t="s">
        <v>73</v>
      </c>
      <c r="AY597" s="256" t="s">
        <v>129</v>
      </c>
    </row>
    <row r="598" s="14" customFormat="1">
      <c r="A598" s="14"/>
      <c r="B598" s="257"/>
      <c r="C598" s="258"/>
      <c r="D598" s="240" t="s">
        <v>142</v>
      </c>
      <c r="E598" s="259" t="s">
        <v>1</v>
      </c>
      <c r="F598" s="260" t="s">
        <v>717</v>
      </c>
      <c r="G598" s="258"/>
      <c r="H598" s="261">
        <v>12</v>
      </c>
      <c r="I598" s="262"/>
      <c r="J598" s="258"/>
      <c r="K598" s="258"/>
      <c r="L598" s="263"/>
      <c r="M598" s="264"/>
      <c r="N598" s="265"/>
      <c r="O598" s="265"/>
      <c r="P598" s="265"/>
      <c r="Q598" s="265"/>
      <c r="R598" s="265"/>
      <c r="S598" s="265"/>
      <c r="T598" s="26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7" t="s">
        <v>142</v>
      </c>
      <c r="AU598" s="267" t="s">
        <v>82</v>
      </c>
      <c r="AV598" s="14" t="s">
        <v>82</v>
      </c>
      <c r="AW598" s="14" t="s">
        <v>30</v>
      </c>
      <c r="AX598" s="14" t="s">
        <v>73</v>
      </c>
      <c r="AY598" s="267" t="s">
        <v>129</v>
      </c>
    </row>
    <row r="599" s="13" customFormat="1">
      <c r="A599" s="13"/>
      <c r="B599" s="247"/>
      <c r="C599" s="248"/>
      <c r="D599" s="240" t="s">
        <v>142</v>
      </c>
      <c r="E599" s="249" t="s">
        <v>1</v>
      </c>
      <c r="F599" s="250" t="s">
        <v>718</v>
      </c>
      <c r="G599" s="248"/>
      <c r="H599" s="249" t="s">
        <v>1</v>
      </c>
      <c r="I599" s="251"/>
      <c r="J599" s="248"/>
      <c r="K599" s="248"/>
      <c r="L599" s="252"/>
      <c r="M599" s="253"/>
      <c r="N599" s="254"/>
      <c r="O599" s="254"/>
      <c r="P599" s="254"/>
      <c r="Q599" s="254"/>
      <c r="R599" s="254"/>
      <c r="S599" s="254"/>
      <c r="T599" s="25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6" t="s">
        <v>142</v>
      </c>
      <c r="AU599" s="256" t="s">
        <v>82</v>
      </c>
      <c r="AV599" s="13" t="s">
        <v>80</v>
      </c>
      <c r="AW599" s="13" t="s">
        <v>30</v>
      </c>
      <c r="AX599" s="13" t="s">
        <v>73</v>
      </c>
      <c r="AY599" s="256" t="s">
        <v>129</v>
      </c>
    </row>
    <row r="600" s="14" customFormat="1">
      <c r="A600" s="14"/>
      <c r="B600" s="257"/>
      <c r="C600" s="258"/>
      <c r="D600" s="240" t="s">
        <v>142</v>
      </c>
      <c r="E600" s="259" t="s">
        <v>1</v>
      </c>
      <c r="F600" s="260" t="s">
        <v>719</v>
      </c>
      <c r="G600" s="258"/>
      <c r="H600" s="261">
        <v>6.5030000000000001</v>
      </c>
      <c r="I600" s="262"/>
      <c r="J600" s="258"/>
      <c r="K600" s="258"/>
      <c r="L600" s="263"/>
      <c r="M600" s="264"/>
      <c r="N600" s="265"/>
      <c r="O600" s="265"/>
      <c r="P600" s="265"/>
      <c r="Q600" s="265"/>
      <c r="R600" s="265"/>
      <c r="S600" s="265"/>
      <c r="T600" s="26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7" t="s">
        <v>142</v>
      </c>
      <c r="AU600" s="267" t="s">
        <v>82</v>
      </c>
      <c r="AV600" s="14" t="s">
        <v>82</v>
      </c>
      <c r="AW600" s="14" t="s">
        <v>30</v>
      </c>
      <c r="AX600" s="14" t="s">
        <v>73</v>
      </c>
      <c r="AY600" s="267" t="s">
        <v>129</v>
      </c>
    </row>
    <row r="601" s="15" customFormat="1">
      <c r="A601" s="15"/>
      <c r="B601" s="268"/>
      <c r="C601" s="269"/>
      <c r="D601" s="240" t="s">
        <v>142</v>
      </c>
      <c r="E601" s="270" t="s">
        <v>1</v>
      </c>
      <c r="F601" s="271" t="s">
        <v>147</v>
      </c>
      <c r="G601" s="269"/>
      <c r="H601" s="272">
        <v>26.157</v>
      </c>
      <c r="I601" s="273"/>
      <c r="J601" s="269"/>
      <c r="K601" s="269"/>
      <c r="L601" s="274"/>
      <c r="M601" s="275"/>
      <c r="N601" s="276"/>
      <c r="O601" s="276"/>
      <c r="P601" s="276"/>
      <c r="Q601" s="276"/>
      <c r="R601" s="276"/>
      <c r="S601" s="276"/>
      <c r="T601" s="27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8" t="s">
        <v>142</v>
      </c>
      <c r="AU601" s="278" t="s">
        <v>82</v>
      </c>
      <c r="AV601" s="15" t="s">
        <v>136</v>
      </c>
      <c r="AW601" s="15" t="s">
        <v>30</v>
      </c>
      <c r="AX601" s="15" t="s">
        <v>80</v>
      </c>
      <c r="AY601" s="278" t="s">
        <v>129</v>
      </c>
    </row>
    <row r="602" s="2" customFormat="1" ht="16.5" customHeight="1">
      <c r="A602" s="39"/>
      <c r="B602" s="40"/>
      <c r="C602" s="227" t="s">
        <v>720</v>
      </c>
      <c r="D602" s="227" t="s">
        <v>131</v>
      </c>
      <c r="E602" s="228" t="s">
        <v>721</v>
      </c>
      <c r="F602" s="229" t="s">
        <v>722</v>
      </c>
      <c r="G602" s="230" t="s">
        <v>189</v>
      </c>
      <c r="H602" s="231">
        <v>3.3159999999999998</v>
      </c>
      <c r="I602" s="232"/>
      <c r="J602" s="233">
        <f>ROUND(I602*H602,2)</f>
        <v>0</v>
      </c>
      <c r="K602" s="229" t="s">
        <v>135</v>
      </c>
      <c r="L602" s="45"/>
      <c r="M602" s="234" t="s">
        <v>1</v>
      </c>
      <c r="N602" s="235" t="s">
        <v>38</v>
      </c>
      <c r="O602" s="92"/>
      <c r="P602" s="236">
        <f>O602*H602</f>
        <v>0</v>
      </c>
      <c r="Q602" s="236">
        <v>0.121711072</v>
      </c>
      <c r="R602" s="236">
        <f>Q602*H602</f>
        <v>0.40359391475200002</v>
      </c>
      <c r="S602" s="236">
        <v>2.3999999999999999</v>
      </c>
      <c r="T602" s="237">
        <f>S602*H602</f>
        <v>7.9583999999999993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8" t="s">
        <v>136</v>
      </c>
      <c r="AT602" s="238" t="s">
        <v>131</v>
      </c>
      <c r="AU602" s="238" t="s">
        <v>82</v>
      </c>
      <c r="AY602" s="18" t="s">
        <v>129</v>
      </c>
      <c r="BE602" s="239">
        <f>IF(N602="základní",J602,0)</f>
        <v>0</v>
      </c>
      <c r="BF602" s="239">
        <f>IF(N602="snížená",J602,0)</f>
        <v>0</v>
      </c>
      <c r="BG602" s="239">
        <f>IF(N602="zákl. přenesená",J602,0)</f>
        <v>0</v>
      </c>
      <c r="BH602" s="239">
        <f>IF(N602="sníž. přenesená",J602,0)</f>
        <v>0</v>
      </c>
      <c r="BI602" s="239">
        <f>IF(N602="nulová",J602,0)</f>
        <v>0</v>
      </c>
      <c r="BJ602" s="18" t="s">
        <v>80</v>
      </c>
      <c r="BK602" s="239">
        <f>ROUND(I602*H602,2)</f>
        <v>0</v>
      </c>
      <c r="BL602" s="18" t="s">
        <v>136</v>
      </c>
      <c r="BM602" s="238" t="s">
        <v>723</v>
      </c>
    </row>
    <row r="603" s="2" customFormat="1">
      <c r="A603" s="39"/>
      <c r="B603" s="40"/>
      <c r="C603" s="41"/>
      <c r="D603" s="240" t="s">
        <v>138</v>
      </c>
      <c r="E603" s="41"/>
      <c r="F603" s="241" t="s">
        <v>724</v>
      </c>
      <c r="G603" s="41"/>
      <c r="H603" s="41"/>
      <c r="I603" s="242"/>
      <c r="J603" s="41"/>
      <c r="K603" s="41"/>
      <c r="L603" s="45"/>
      <c r="M603" s="243"/>
      <c r="N603" s="244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138</v>
      </c>
      <c r="AU603" s="18" t="s">
        <v>82</v>
      </c>
    </row>
    <row r="604" s="2" customFormat="1">
      <c r="A604" s="39"/>
      <c r="B604" s="40"/>
      <c r="C604" s="41"/>
      <c r="D604" s="245" t="s">
        <v>140</v>
      </c>
      <c r="E604" s="41"/>
      <c r="F604" s="246" t="s">
        <v>725</v>
      </c>
      <c r="G604" s="41"/>
      <c r="H604" s="41"/>
      <c r="I604" s="242"/>
      <c r="J604" s="41"/>
      <c r="K604" s="41"/>
      <c r="L604" s="45"/>
      <c r="M604" s="243"/>
      <c r="N604" s="24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140</v>
      </c>
      <c r="AU604" s="18" t="s">
        <v>82</v>
      </c>
    </row>
    <row r="605" s="13" customFormat="1">
      <c r="A605" s="13"/>
      <c r="B605" s="247"/>
      <c r="C605" s="248"/>
      <c r="D605" s="240" t="s">
        <v>142</v>
      </c>
      <c r="E605" s="249" t="s">
        <v>1</v>
      </c>
      <c r="F605" s="250" t="s">
        <v>726</v>
      </c>
      <c r="G605" s="248"/>
      <c r="H605" s="249" t="s">
        <v>1</v>
      </c>
      <c r="I605" s="251"/>
      <c r="J605" s="248"/>
      <c r="K605" s="248"/>
      <c r="L605" s="252"/>
      <c r="M605" s="253"/>
      <c r="N605" s="254"/>
      <c r="O605" s="254"/>
      <c r="P605" s="254"/>
      <c r="Q605" s="254"/>
      <c r="R605" s="254"/>
      <c r="S605" s="254"/>
      <c r="T605" s="25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6" t="s">
        <v>142</v>
      </c>
      <c r="AU605" s="256" t="s">
        <v>82</v>
      </c>
      <c r="AV605" s="13" t="s">
        <v>80</v>
      </c>
      <c r="AW605" s="13" t="s">
        <v>30</v>
      </c>
      <c r="AX605" s="13" t="s">
        <v>73</v>
      </c>
      <c r="AY605" s="256" t="s">
        <v>129</v>
      </c>
    </row>
    <row r="606" s="14" customFormat="1">
      <c r="A606" s="14"/>
      <c r="B606" s="257"/>
      <c r="C606" s="258"/>
      <c r="D606" s="240" t="s">
        <v>142</v>
      </c>
      <c r="E606" s="259" t="s">
        <v>1</v>
      </c>
      <c r="F606" s="260" t="s">
        <v>727</v>
      </c>
      <c r="G606" s="258"/>
      <c r="H606" s="261">
        <v>1.3320000000000001</v>
      </c>
      <c r="I606" s="262"/>
      <c r="J606" s="258"/>
      <c r="K606" s="258"/>
      <c r="L606" s="263"/>
      <c r="M606" s="264"/>
      <c r="N606" s="265"/>
      <c r="O606" s="265"/>
      <c r="P606" s="265"/>
      <c r="Q606" s="265"/>
      <c r="R606" s="265"/>
      <c r="S606" s="265"/>
      <c r="T606" s="26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7" t="s">
        <v>142</v>
      </c>
      <c r="AU606" s="267" t="s">
        <v>82</v>
      </c>
      <c r="AV606" s="14" t="s">
        <v>82</v>
      </c>
      <c r="AW606" s="14" t="s">
        <v>30</v>
      </c>
      <c r="AX606" s="14" t="s">
        <v>73</v>
      </c>
      <c r="AY606" s="267" t="s">
        <v>129</v>
      </c>
    </row>
    <row r="607" s="14" customFormat="1">
      <c r="A607" s="14"/>
      <c r="B607" s="257"/>
      <c r="C607" s="258"/>
      <c r="D607" s="240" t="s">
        <v>142</v>
      </c>
      <c r="E607" s="259" t="s">
        <v>1</v>
      </c>
      <c r="F607" s="260" t="s">
        <v>728</v>
      </c>
      <c r="G607" s="258"/>
      <c r="H607" s="261">
        <v>0.86499999999999999</v>
      </c>
      <c r="I607" s="262"/>
      <c r="J607" s="258"/>
      <c r="K607" s="258"/>
      <c r="L607" s="263"/>
      <c r="M607" s="264"/>
      <c r="N607" s="265"/>
      <c r="O607" s="265"/>
      <c r="P607" s="265"/>
      <c r="Q607" s="265"/>
      <c r="R607" s="265"/>
      <c r="S607" s="265"/>
      <c r="T607" s="26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7" t="s">
        <v>142</v>
      </c>
      <c r="AU607" s="267" t="s">
        <v>82</v>
      </c>
      <c r="AV607" s="14" t="s">
        <v>82</v>
      </c>
      <c r="AW607" s="14" t="s">
        <v>30</v>
      </c>
      <c r="AX607" s="14" t="s">
        <v>73</v>
      </c>
      <c r="AY607" s="267" t="s">
        <v>129</v>
      </c>
    </row>
    <row r="608" s="14" customFormat="1">
      <c r="A608" s="14"/>
      <c r="B608" s="257"/>
      <c r="C608" s="258"/>
      <c r="D608" s="240" t="s">
        <v>142</v>
      </c>
      <c r="E608" s="259" t="s">
        <v>1</v>
      </c>
      <c r="F608" s="260" t="s">
        <v>729</v>
      </c>
      <c r="G608" s="258"/>
      <c r="H608" s="261">
        <v>1.119</v>
      </c>
      <c r="I608" s="262"/>
      <c r="J608" s="258"/>
      <c r="K608" s="258"/>
      <c r="L608" s="263"/>
      <c r="M608" s="264"/>
      <c r="N608" s="265"/>
      <c r="O608" s="265"/>
      <c r="P608" s="265"/>
      <c r="Q608" s="265"/>
      <c r="R608" s="265"/>
      <c r="S608" s="265"/>
      <c r="T608" s="26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7" t="s">
        <v>142</v>
      </c>
      <c r="AU608" s="267" t="s">
        <v>82</v>
      </c>
      <c r="AV608" s="14" t="s">
        <v>82</v>
      </c>
      <c r="AW608" s="14" t="s">
        <v>30</v>
      </c>
      <c r="AX608" s="14" t="s">
        <v>73</v>
      </c>
      <c r="AY608" s="267" t="s">
        <v>129</v>
      </c>
    </row>
    <row r="609" s="15" customFormat="1">
      <c r="A609" s="15"/>
      <c r="B609" s="268"/>
      <c r="C609" s="269"/>
      <c r="D609" s="240" t="s">
        <v>142</v>
      </c>
      <c r="E609" s="270" t="s">
        <v>1</v>
      </c>
      <c r="F609" s="271" t="s">
        <v>147</v>
      </c>
      <c r="G609" s="269"/>
      <c r="H609" s="272">
        <v>3.3159999999999998</v>
      </c>
      <c r="I609" s="273"/>
      <c r="J609" s="269"/>
      <c r="K609" s="269"/>
      <c r="L609" s="274"/>
      <c r="M609" s="275"/>
      <c r="N609" s="276"/>
      <c r="O609" s="276"/>
      <c r="P609" s="276"/>
      <c r="Q609" s="276"/>
      <c r="R609" s="276"/>
      <c r="S609" s="276"/>
      <c r="T609" s="27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8" t="s">
        <v>142</v>
      </c>
      <c r="AU609" s="278" t="s">
        <v>82</v>
      </c>
      <c r="AV609" s="15" t="s">
        <v>136</v>
      </c>
      <c r="AW609" s="15" t="s">
        <v>30</v>
      </c>
      <c r="AX609" s="15" t="s">
        <v>80</v>
      </c>
      <c r="AY609" s="278" t="s">
        <v>129</v>
      </c>
    </row>
    <row r="610" s="2" customFormat="1" ht="24.15" customHeight="1">
      <c r="A610" s="39"/>
      <c r="B610" s="40"/>
      <c r="C610" s="227" t="s">
        <v>730</v>
      </c>
      <c r="D610" s="227" t="s">
        <v>131</v>
      </c>
      <c r="E610" s="228" t="s">
        <v>731</v>
      </c>
      <c r="F610" s="229" t="s">
        <v>732</v>
      </c>
      <c r="G610" s="230" t="s">
        <v>233</v>
      </c>
      <c r="H610" s="231">
        <v>7</v>
      </c>
      <c r="I610" s="232"/>
      <c r="J610" s="233">
        <f>ROUND(I610*H610,2)</f>
        <v>0</v>
      </c>
      <c r="K610" s="229" t="s">
        <v>135</v>
      </c>
      <c r="L610" s="45"/>
      <c r="M610" s="234" t="s">
        <v>1</v>
      </c>
      <c r="N610" s="235" t="s">
        <v>38</v>
      </c>
      <c r="O610" s="92"/>
      <c r="P610" s="236">
        <f>O610*H610</f>
        <v>0</v>
      </c>
      <c r="Q610" s="236">
        <v>0</v>
      </c>
      <c r="R610" s="236">
        <f>Q610*H610</f>
        <v>0</v>
      </c>
      <c r="S610" s="236">
        <v>1</v>
      </c>
      <c r="T610" s="237">
        <f>S610*H610</f>
        <v>7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8" t="s">
        <v>136</v>
      </c>
      <c r="AT610" s="238" t="s">
        <v>131</v>
      </c>
      <c r="AU610" s="238" t="s">
        <v>82</v>
      </c>
      <c r="AY610" s="18" t="s">
        <v>129</v>
      </c>
      <c r="BE610" s="239">
        <f>IF(N610="základní",J610,0)</f>
        <v>0</v>
      </c>
      <c r="BF610" s="239">
        <f>IF(N610="snížená",J610,0)</f>
        <v>0</v>
      </c>
      <c r="BG610" s="239">
        <f>IF(N610="zákl. přenesená",J610,0)</f>
        <v>0</v>
      </c>
      <c r="BH610" s="239">
        <f>IF(N610="sníž. přenesená",J610,0)</f>
        <v>0</v>
      </c>
      <c r="BI610" s="239">
        <f>IF(N610="nulová",J610,0)</f>
        <v>0</v>
      </c>
      <c r="BJ610" s="18" t="s">
        <v>80</v>
      </c>
      <c r="BK610" s="239">
        <f>ROUND(I610*H610,2)</f>
        <v>0</v>
      </c>
      <c r="BL610" s="18" t="s">
        <v>136</v>
      </c>
      <c r="BM610" s="238" t="s">
        <v>733</v>
      </c>
    </row>
    <row r="611" s="2" customFormat="1">
      <c r="A611" s="39"/>
      <c r="B611" s="40"/>
      <c r="C611" s="41"/>
      <c r="D611" s="240" t="s">
        <v>138</v>
      </c>
      <c r="E611" s="41"/>
      <c r="F611" s="241" t="s">
        <v>734</v>
      </c>
      <c r="G611" s="41"/>
      <c r="H611" s="41"/>
      <c r="I611" s="242"/>
      <c r="J611" s="41"/>
      <c r="K611" s="41"/>
      <c r="L611" s="45"/>
      <c r="M611" s="243"/>
      <c r="N611" s="244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138</v>
      </c>
      <c r="AU611" s="18" t="s">
        <v>82</v>
      </c>
    </row>
    <row r="612" s="2" customFormat="1">
      <c r="A612" s="39"/>
      <c r="B612" s="40"/>
      <c r="C612" s="41"/>
      <c r="D612" s="245" t="s">
        <v>140</v>
      </c>
      <c r="E612" s="41"/>
      <c r="F612" s="246" t="s">
        <v>735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140</v>
      </c>
      <c r="AU612" s="18" t="s">
        <v>82</v>
      </c>
    </row>
    <row r="613" s="2" customFormat="1">
      <c r="A613" s="39"/>
      <c r="B613" s="40"/>
      <c r="C613" s="41"/>
      <c r="D613" s="240" t="s">
        <v>167</v>
      </c>
      <c r="E613" s="41"/>
      <c r="F613" s="279" t="s">
        <v>736</v>
      </c>
      <c r="G613" s="41"/>
      <c r="H613" s="41"/>
      <c r="I613" s="242"/>
      <c r="J613" s="41"/>
      <c r="K613" s="41"/>
      <c r="L613" s="45"/>
      <c r="M613" s="243"/>
      <c r="N613" s="244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167</v>
      </c>
      <c r="AU613" s="18" t="s">
        <v>82</v>
      </c>
    </row>
    <row r="614" s="2" customFormat="1" ht="16.5" customHeight="1">
      <c r="A614" s="39"/>
      <c r="B614" s="40"/>
      <c r="C614" s="227" t="s">
        <v>737</v>
      </c>
      <c r="D614" s="227" t="s">
        <v>131</v>
      </c>
      <c r="E614" s="228" t="s">
        <v>738</v>
      </c>
      <c r="F614" s="229" t="s">
        <v>739</v>
      </c>
      <c r="G614" s="230" t="s">
        <v>163</v>
      </c>
      <c r="H614" s="231">
        <v>8.0050000000000008</v>
      </c>
      <c r="I614" s="232"/>
      <c r="J614" s="233">
        <f>ROUND(I614*H614,2)</f>
        <v>0</v>
      </c>
      <c r="K614" s="229" t="s">
        <v>135</v>
      </c>
      <c r="L614" s="45"/>
      <c r="M614" s="234" t="s">
        <v>1</v>
      </c>
      <c r="N614" s="235" t="s">
        <v>38</v>
      </c>
      <c r="O614" s="92"/>
      <c r="P614" s="236">
        <f>O614*H614</f>
        <v>0</v>
      </c>
      <c r="Q614" s="236">
        <v>8.3599999999999999E-05</v>
      </c>
      <c r="R614" s="236">
        <f>Q614*H614</f>
        <v>0.00066921800000000007</v>
      </c>
      <c r="S614" s="236">
        <v>0.017999999999999999</v>
      </c>
      <c r="T614" s="237">
        <f>S614*H614</f>
        <v>0.14409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136</v>
      </c>
      <c r="AT614" s="238" t="s">
        <v>131</v>
      </c>
      <c r="AU614" s="238" t="s">
        <v>82</v>
      </c>
      <c r="AY614" s="18" t="s">
        <v>129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80</v>
      </c>
      <c r="BK614" s="239">
        <f>ROUND(I614*H614,2)</f>
        <v>0</v>
      </c>
      <c r="BL614" s="18" t="s">
        <v>136</v>
      </c>
      <c r="BM614" s="238" t="s">
        <v>740</v>
      </c>
    </row>
    <row r="615" s="2" customFormat="1">
      <c r="A615" s="39"/>
      <c r="B615" s="40"/>
      <c r="C615" s="41"/>
      <c r="D615" s="240" t="s">
        <v>138</v>
      </c>
      <c r="E615" s="41"/>
      <c r="F615" s="241" t="s">
        <v>741</v>
      </c>
      <c r="G615" s="41"/>
      <c r="H615" s="41"/>
      <c r="I615" s="242"/>
      <c r="J615" s="41"/>
      <c r="K615" s="41"/>
      <c r="L615" s="45"/>
      <c r="M615" s="243"/>
      <c r="N615" s="24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138</v>
      </c>
      <c r="AU615" s="18" t="s">
        <v>82</v>
      </c>
    </row>
    <row r="616" s="2" customFormat="1">
      <c r="A616" s="39"/>
      <c r="B616" s="40"/>
      <c r="C616" s="41"/>
      <c r="D616" s="245" t="s">
        <v>140</v>
      </c>
      <c r="E616" s="41"/>
      <c r="F616" s="246" t="s">
        <v>742</v>
      </c>
      <c r="G616" s="41"/>
      <c r="H616" s="41"/>
      <c r="I616" s="242"/>
      <c r="J616" s="41"/>
      <c r="K616" s="41"/>
      <c r="L616" s="45"/>
      <c r="M616" s="243"/>
      <c r="N616" s="244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140</v>
      </c>
      <c r="AU616" s="18" t="s">
        <v>82</v>
      </c>
    </row>
    <row r="617" s="13" customFormat="1">
      <c r="A617" s="13"/>
      <c r="B617" s="247"/>
      <c r="C617" s="248"/>
      <c r="D617" s="240" t="s">
        <v>142</v>
      </c>
      <c r="E617" s="249" t="s">
        <v>1</v>
      </c>
      <c r="F617" s="250" t="s">
        <v>743</v>
      </c>
      <c r="G617" s="248"/>
      <c r="H617" s="249" t="s">
        <v>1</v>
      </c>
      <c r="I617" s="251"/>
      <c r="J617" s="248"/>
      <c r="K617" s="248"/>
      <c r="L617" s="252"/>
      <c r="M617" s="253"/>
      <c r="N617" s="254"/>
      <c r="O617" s="254"/>
      <c r="P617" s="254"/>
      <c r="Q617" s="254"/>
      <c r="R617" s="254"/>
      <c r="S617" s="254"/>
      <c r="T617" s="25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6" t="s">
        <v>142</v>
      </c>
      <c r="AU617" s="256" t="s">
        <v>82</v>
      </c>
      <c r="AV617" s="13" t="s">
        <v>80</v>
      </c>
      <c r="AW617" s="13" t="s">
        <v>30</v>
      </c>
      <c r="AX617" s="13" t="s">
        <v>73</v>
      </c>
      <c r="AY617" s="256" t="s">
        <v>129</v>
      </c>
    </row>
    <row r="618" s="14" customFormat="1">
      <c r="A618" s="14"/>
      <c r="B618" s="257"/>
      <c r="C618" s="258"/>
      <c r="D618" s="240" t="s">
        <v>142</v>
      </c>
      <c r="E618" s="259" t="s">
        <v>1</v>
      </c>
      <c r="F618" s="260" t="s">
        <v>744</v>
      </c>
      <c r="G618" s="258"/>
      <c r="H618" s="261">
        <v>5.1950000000000003</v>
      </c>
      <c r="I618" s="262"/>
      <c r="J618" s="258"/>
      <c r="K618" s="258"/>
      <c r="L618" s="263"/>
      <c r="M618" s="264"/>
      <c r="N618" s="265"/>
      <c r="O618" s="265"/>
      <c r="P618" s="265"/>
      <c r="Q618" s="265"/>
      <c r="R618" s="265"/>
      <c r="S618" s="265"/>
      <c r="T618" s="26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7" t="s">
        <v>142</v>
      </c>
      <c r="AU618" s="267" t="s">
        <v>82</v>
      </c>
      <c r="AV618" s="14" t="s">
        <v>82</v>
      </c>
      <c r="AW618" s="14" t="s">
        <v>30</v>
      </c>
      <c r="AX618" s="14" t="s">
        <v>73</v>
      </c>
      <c r="AY618" s="267" t="s">
        <v>129</v>
      </c>
    </row>
    <row r="619" s="14" customFormat="1">
      <c r="A619" s="14"/>
      <c r="B619" s="257"/>
      <c r="C619" s="258"/>
      <c r="D619" s="240" t="s">
        <v>142</v>
      </c>
      <c r="E619" s="259" t="s">
        <v>1</v>
      </c>
      <c r="F619" s="260" t="s">
        <v>745</v>
      </c>
      <c r="G619" s="258"/>
      <c r="H619" s="261">
        <v>2.8100000000000001</v>
      </c>
      <c r="I619" s="262"/>
      <c r="J619" s="258"/>
      <c r="K619" s="258"/>
      <c r="L619" s="263"/>
      <c r="M619" s="264"/>
      <c r="N619" s="265"/>
      <c r="O619" s="265"/>
      <c r="P619" s="265"/>
      <c r="Q619" s="265"/>
      <c r="R619" s="265"/>
      <c r="S619" s="265"/>
      <c r="T619" s="26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7" t="s">
        <v>142</v>
      </c>
      <c r="AU619" s="267" t="s">
        <v>82</v>
      </c>
      <c r="AV619" s="14" t="s">
        <v>82</v>
      </c>
      <c r="AW619" s="14" t="s">
        <v>30</v>
      </c>
      <c r="AX619" s="14" t="s">
        <v>73</v>
      </c>
      <c r="AY619" s="267" t="s">
        <v>129</v>
      </c>
    </row>
    <row r="620" s="15" customFormat="1">
      <c r="A620" s="15"/>
      <c r="B620" s="268"/>
      <c r="C620" s="269"/>
      <c r="D620" s="240" t="s">
        <v>142</v>
      </c>
      <c r="E620" s="270" t="s">
        <v>1</v>
      </c>
      <c r="F620" s="271" t="s">
        <v>147</v>
      </c>
      <c r="G620" s="269"/>
      <c r="H620" s="272">
        <v>8.0050000000000008</v>
      </c>
      <c r="I620" s="273"/>
      <c r="J620" s="269"/>
      <c r="K620" s="269"/>
      <c r="L620" s="274"/>
      <c r="M620" s="275"/>
      <c r="N620" s="276"/>
      <c r="O620" s="276"/>
      <c r="P620" s="276"/>
      <c r="Q620" s="276"/>
      <c r="R620" s="276"/>
      <c r="S620" s="276"/>
      <c r="T620" s="277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8" t="s">
        <v>142</v>
      </c>
      <c r="AU620" s="278" t="s">
        <v>82</v>
      </c>
      <c r="AV620" s="15" t="s">
        <v>136</v>
      </c>
      <c r="AW620" s="15" t="s">
        <v>30</v>
      </c>
      <c r="AX620" s="15" t="s">
        <v>80</v>
      </c>
      <c r="AY620" s="278" t="s">
        <v>129</v>
      </c>
    </row>
    <row r="621" s="12" customFormat="1" ht="22.8" customHeight="1">
      <c r="A621" s="12"/>
      <c r="B621" s="211"/>
      <c r="C621" s="212"/>
      <c r="D621" s="213" t="s">
        <v>72</v>
      </c>
      <c r="E621" s="225" t="s">
        <v>746</v>
      </c>
      <c r="F621" s="225" t="s">
        <v>747</v>
      </c>
      <c r="G621" s="212"/>
      <c r="H621" s="212"/>
      <c r="I621" s="215"/>
      <c r="J621" s="226">
        <f>BK621</f>
        <v>0</v>
      </c>
      <c r="K621" s="212"/>
      <c r="L621" s="217"/>
      <c r="M621" s="218"/>
      <c r="N621" s="219"/>
      <c r="O621" s="219"/>
      <c r="P621" s="220">
        <f>SUM(P622:P650)</f>
        <v>0</v>
      </c>
      <c r="Q621" s="219"/>
      <c r="R621" s="220">
        <f>SUM(R622:R650)</f>
        <v>0</v>
      </c>
      <c r="S621" s="219"/>
      <c r="T621" s="221">
        <f>SUM(T622:T650)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22" t="s">
        <v>80</v>
      </c>
      <c r="AT621" s="223" t="s">
        <v>72</v>
      </c>
      <c r="AU621" s="223" t="s">
        <v>80</v>
      </c>
      <c r="AY621" s="222" t="s">
        <v>129</v>
      </c>
      <c r="BK621" s="224">
        <f>SUM(BK622:BK650)</f>
        <v>0</v>
      </c>
    </row>
    <row r="622" s="2" customFormat="1" ht="16.5" customHeight="1">
      <c r="A622" s="39"/>
      <c r="B622" s="40"/>
      <c r="C622" s="227" t="s">
        <v>748</v>
      </c>
      <c r="D622" s="227" t="s">
        <v>131</v>
      </c>
      <c r="E622" s="228" t="s">
        <v>749</v>
      </c>
      <c r="F622" s="229" t="s">
        <v>750</v>
      </c>
      <c r="G622" s="230" t="s">
        <v>233</v>
      </c>
      <c r="H622" s="231">
        <v>96.638000000000005</v>
      </c>
      <c r="I622" s="232"/>
      <c r="J622" s="233">
        <f>ROUND(I622*H622,2)</f>
        <v>0</v>
      </c>
      <c r="K622" s="229" t="s">
        <v>135</v>
      </c>
      <c r="L622" s="45"/>
      <c r="M622" s="234" t="s">
        <v>1</v>
      </c>
      <c r="N622" s="235" t="s">
        <v>38</v>
      </c>
      <c r="O622" s="92"/>
      <c r="P622" s="236">
        <f>O622*H622</f>
        <v>0</v>
      </c>
      <c r="Q622" s="236">
        <v>0</v>
      </c>
      <c r="R622" s="236">
        <f>Q622*H622</f>
        <v>0</v>
      </c>
      <c r="S622" s="236">
        <v>0</v>
      </c>
      <c r="T622" s="23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8" t="s">
        <v>136</v>
      </c>
      <c r="AT622" s="238" t="s">
        <v>131</v>
      </c>
      <c r="AU622" s="238" t="s">
        <v>82</v>
      </c>
      <c r="AY622" s="18" t="s">
        <v>129</v>
      </c>
      <c r="BE622" s="239">
        <f>IF(N622="základní",J622,0)</f>
        <v>0</v>
      </c>
      <c r="BF622" s="239">
        <f>IF(N622="snížená",J622,0)</f>
        <v>0</v>
      </c>
      <c r="BG622" s="239">
        <f>IF(N622="zákl. přenesená",J622,0)</f>
        <v>0</v>
      </c>
      <c r="BH622" s="239">
        <f>IF(N622="sníž. přenesená",J622,0)</f>
        <v>0</v>
      </c>
      <c r="BI622" s="239">
        <f>IF(N622="nulová",J622,0)</f>
        <v>0</v>
      </c>
      <c r="BJ622" s="18" t="s">
        <v>80</v>
      </c>
      <c r="BK622" s="239">
        <f>ROUND(I622*H622,2)</f>
        <v>0</v>
      </c>
      <c r="BL622" s="18" t="s">
        <v>136</v>
      </c>
      <c r="BM622" s="238" t="s">
        <v>751</v>
      </c>
    </row>
    <row r="623" s="2" customFormat="1">
      <c r="A623" s="39"/>
      <c r="B623" s="40"/>
      <c r="C623" s="41"/>
      <c r="D623" s="240" t="s">
        <v>138</v>
      </c>
      <c r="E623" s="41"/>
      <c r="F623" s="241" t="s">
        <v>752</v>
      </c>
      <c r="G623" s="41"/>
      <c r="H623" s="41"/>
      <c r="I623" s="242"/>
      <c r="J623" s="41"/>
      <c r="K623" s="41"/>
      <c r="L623" s="45"/>
      <c r="M623" s="243"/>
      <c r="N623" s="244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138</v>
      </c>
      <c r="AU623" s="18" t="s">
        <v>82</v>
      </c>
    </row>
    <row r="624" s="2" customFormat="1">
      <c r="A624" s="39"/>
      <c r="B624" s="40"/>
      <c r="C624" s="41"/>
      <c r="D624" s="245" t="s">
        <v>140</v>
      </c>
      <c r="E624" s="41"/>
      <c r="F624" s="246" t="s">
        <v>753</v>
      </c>
      <c r="G624" s="41"/>
      <c r="H624" s="41"/>
      <c r="I624" s="242"/>
      <c r="J624" s="41"/>
      <c r="K624" s="41"/>
      <c r="L624" s="45"/>
      <c r="M624" s="243"/>
      <c r="N624" s="24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140</v>
      </c>
      <c r="AU624" s="18" t="s">
        <v>82</v>
      </c>
    </row>
    <row r="625" s="2" customFormat="1">
      <c r="A625" s="39"/>
      <c r="B625" s="40"/>
      <c r="C625" s="41"/>
      <c r="D625" s="240" t="s">
        <v>167</v>
      </c>
      <c r="E625" s="41"/>
      <c r="F625" s="279" t="s">
        <v>754</v>
      </c>
      <c r="G625" s="41"/>
      <c r="H625" s="41"/>
      <c r="I625" s="242"/>
      <c r="J625" s="41"/>
      <c r="K625" s="41"/>
      <c r="L625" s="45"/>
      <c r="M625" s="243"/>
      <c r="N625" s="244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167</v>
      </c>
      <c r="AU625" s="18" t="s">
        <v>82</v>
      </c>
    </row>
    <row r="626" s="14" customFormat="1">
      <c r="A626" s="14"/>
      <c r="B626" s="257"/>
      <c r="C626" s="258"/>
      <c r="D626" s="240" t="s">
        <v>142</v>
      </c>
      <c r="E626" s="259" t="s">
        <v>1</v>
      </c>
      <c r="F626" s="260" t="s">
        <v>755</v>
      </c>
      <c r="G626" s="258"/>
      <c r="H626" s="261">
        <v>96.638000000000005</v>
      </c>
      <c r="I626" s="262"/>
      <c r="J626" s="258"/>
      <c r="K626" s="258"/>
      <c r="L626" s="263"/>
      <c r="M626" s="264"/>
      <c r="N626" s="265"/>
      <c r="O626" s="265"/>
      <c r="P626" s="265"/>
      <c r="Q626" s="265"/>
      <c r="R626" s="265"/>
      <c r="S626" s="265"/>
      <c r="T626" s="26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7" t="s">
        <v>142</v>
      </c>
      <c r="AU626" s="267" t="s">
        <v>82</v>
      </c>
      <c r="AV626" s="14" t="s">
        <v>82</v>
      </c>
      <c r="AW626" s="14" t="s">
        <v>30</v>
      </c>
      <c r="AX626" s="14" t="s">
        <v>80</v>
      </c>
      <c r="AY626" s="267" t="s">
        <v>129</v>
      </c>
    </row>
    <row r="627" s="2" customFormat="1" ht="24.15" customHeight="1">
      <c r="A627" s="39"/>
      <c r="B627" s="40"/>
      <c r="C627" s="227" t="s">
        <v>756</v>
      </c>
      <c r="D627" s="227" t="s">
        <v>131</v>
      </c>
      <c r="E627" s="228" t="s">
        <v>757</v>
      </c>
      <c r="F627" s="229" t="s">
        <v>758</v>
      </c>
      <c r="G627" s="230" t="s">
        <v>233</v>
      </c>
      <c r="H627" s="231">
        <v>87.668000000000006</v>
      </c>
      <c r="I627" s="232"/>
      <c r="J627" s="233">
        <f>ROUND(I627*H627,2)</f>
        <v>0</v>
      </c>
      <c r="K627" s="229" t="s">
        <v>135</v>
      </c>
      <c r="L627" s="45"/>
      <c r="M627" s="234" t="s">
        <v>1</v>
      </c>
      <c r="N627" s="235" t="s">
        <v>38</v>
      </c>
      <c r="O627" s="92"/>
      <c r="P627" s="236">
        <f>O627*H627</f>
        <v>0</v>
      </c>
      <c r="Q627" s="236">
        <v>0</v>
      </c>
      <c r="R627" s="236">
        <f>Q627*H627</f>
        <v>0</v>
      </c>
      <c r="S627" s="236">
        <v>0</v>
      </c>
      <c r="T627" s="237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8" t="s">
        <v>136</v>
      </c>
      <c r="AT627" s="238" t="s">
        <v>131</v>
      </c>
      <c r="AU627" s="238" t="s">
        <v>82</v>
      </c>
      <c r="AY627" s="18" t="s">
        <v>129</v>
      </c>
      <c r="BE627" s="239">
        <f>IF(N627="základní",J627,0)</f>
        <v>0</v>
      </c>
      <c r="BF627" s="239">
        <f>IF(N627="snížená",J627,0)</f>
        <v>0</v>
      </c>
      <c r="BG627" s="239">
        <f>IF(N627="zákl. přenesená",J627,0)</f>
        <v>0</v>
      </c>
      <c r="BH627" s="239">
        <f>IF(N627="sníž. přenesená",J627,0)</f>
        <v>0</v>
      </c>
      <c r="BI627" s="239">
        <f>IF(N627="nulová",J627,0)</f>
        <v>0</v>
      </c>
      <c r="BJ627" s="18" t="s">
        <v>80</v>
      </c>
      <c r="BK627" s="239">
        <f>ROUND(I627*H627,2)</f>
        <v>0</v>
      </c>
      <c r="BL627" s="18" t="s">
        <v>136</v>
      </c>
      <c r="BM627" s="238" t="s">
        <v>759</v>
      </c>
    </row>
    <row r="628" s="2" customFormat="1">
      <c r="A628" s="39"/>
      <c r="B628" s="40"/>
      <c r="C628" s="41"/>
      <c r="D628" s="240" t="s">
        <v>138</v>
      </c>
      <c r="E628" s="41"/>
      <c r="F628" s="241" t="s">
        <v>760</v>
      </c>
      <c r="G628" s="41"/>
      <c r="H628" s="41"/>
      <c r="I628" s="242"/>
      <c r="J628" s="41"/>
      <c r="K628" s="41"/>
      <c r="L628" s="45"/>
      <c r="M628" s="243"/>
      <c r="N628" s="244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138</v>
      </c>
      <c r="AU628" s="18" t="s">
        <v>82</v>
      </c>
    </row>
    <row r="629" s="2" customFormat="1">
      <c r="A629" s="39"/>
      <c r="B629" s="40"/>
      <c r="C629" s="41"/>
      <c r="D629" s="245" t="s">
        <v>140</v>
      </c>
      <c r="E629" s="41"/>
      <c r="F629" s="246" t="s">
        <v>761</v>
      </c>
      <c r="G629" s="41"/>
      <c r="H629" s="41"/>
      <c r="I629" s="242"/>
      <c r="J629" s="41"/>
      <c r="K629" s="41"/>
      <c r="L629" s="45"/>
      <c r="M629" s="243"/>
      <c r="N629" s="244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140</v>
      </c>
      <c r="AU629" s="18" t="s">
        <v>82</v>
      </c>
    </row>
    <row r="630" s="14" customFormat="1">
      <c r="A630" s="14"/>
      <c r="B630" s="257"/>
      <c r="C630" s="258"/>
      <c r="D630" s="240" t="s">
        <v>142</v>
      </c>
      <c r="E630" s="259" t="s">
        <v>1</v>
      </c>
      <c r="F630" s="260" t="s">
        <v>762</v>
      </c>
      <c r="G630" s="258"/>
      <c r="H630" s="261">
        <v>87.668000000000006</v>
      </c>
      <c r="I630" s="262"/>
      <c r="J630" s="258"/>
      <c r="K630" s="258"/>
      <c r="L630" s="263"/>
      <c r="M630" s="264"/>
      <c r="N630" s="265"/>
      <c r="O630" s="265"/>
      <c r="P630" s="265"/>
      <c r="Q630" s="265"/>
      <c r="R630" s="265"/>
      <c r="S630" s="265"/>
      <c r="T630" s="26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7" t="s">
        <v>142</v>
      </c>
      <c r="AU630" s="267" t="s">
        <v>82</v>
      </c>
      <c r="AV630" s="14" t="s">
        <v>82</v>
      </c>
      <c r="AW630" s="14" t="s">
        <v>30</v>
      </c>
      <c r="AX630" s="14" t="s">
        <v>80</v>
      </c>
      <c r="AY630" s="267" t="s">
        <v>129</v>
      </c>
    </row>
    <row r="631" s="2" customFormat="1" ht="16.5" customHeight="1">
      <c r="A631" s="39"/>
      <c r="B631" s="40"/>
      <c r="C631" s="227" t="s">
        <v>763</v>
      </c>
      <c r="D631" s="227" t="s">
        <v>131</v>
      </c>
      <c r="E631" s="228" t="s">
        <v>764</v>
      </c>
      <c r="F631" s="229" t="s">
        <v>765</v>
      </c>
      <c r="G631" s="230" t="s">
        <v>233</v>
      </c>
      <c r="H631" s="231">
        <v>1665.692</v>
      </c>
      <c r="I631" s="232"/>
      <c r="J631" s="233">
        <f>ROUND(I631*H631,2)</f>
        <v>0</v>
      </c>
      <c r="K631" s="229" t="s">
        <v>135</v>
      </c>
      <c r="L631" s="45"/>
      <c r="M631" s="234" t="s">
        <v>1</v>
      </c>
      <c r="N631" s="235" t="s">
        <v>38</v>
      </c>
      <c r="O631" s="92"/>
      <c r="P631" s="236">
        <f>O631*H631</f>
        <v>0</v>
      </c>
      <c r="Q631" s="236">
        <v>0</v>
      </c>
      <c r="R631" s="236">
        <f>Q631*H631</f>
        <v>0</v>
      </c>
      <c r="S631" s="236">
        <v>0</v>
      </c>
      <c r="T631" s="237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8" t="s">
        <v>136</v>
      </c>
      <c r="AT631" s="238" t="s">
        <v>131</v>
      </c>
      <c r="AU631" s="238" t="s">
        <v>82</v>
      </c>
      <c r="AY631" s="18" t="s">
        <v>129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8" t="s">
        <v>80</v>
      </c>
      <c r="BK631" s="239">
        <f>ROUND(I631*H631,2)</f>
        <v>0</v>
      </c>
      <c r="BL631" s="18" t="s">
        <v>136</v>
      </c>
      <c r="BM631" s="238" t="s">
        <v>766</v>
      </c>
    </row>
    <row r="632" s="2" customFormat="1">
      <c r="A632" s="39"/>
      <c r="B632" s="40"/>
      <c r="C632" s="41"/>
      <c r="D632" s="240" t="s">
        <v>138</v>
      </c>
      <c r="E632" s="41"/>
      <c r="F632" s="241" t="s">
        <v>767</v>
      </c>
      <c r="G632" s="41"/>
      <c r="H632" s="41"/>
      <c r="I632" s="242"/>
      <c r="J632" s="41"/>
      <c r="K632" s="41"/>
      <c r="L632" s="45"/>
      <c r="M632" s="243"/>
      <c r="N632" s="244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138</v>
      </c>
      <c r="AU632" s="18" t="s">
        <v>82</v>
      </c>
    </row>
    <row r="633" s="2" customFormat="1">
      <c r="A633" s="39"/>
      <c r="B633" s="40"/>
      <c r="C633" s="41"/>
      <c r="D633" s="245" t="s">
        <v>140</v>
      </c>
      <c r="E633" s="41"/>
      <c r="F633" s="246" t="s">
        <v>768</v>
      </c>
      <c r="G633" s="41"/>
      <c r="H633" s="41"/>
      <c r="I633" s="242"/>
      <c r="J633" s="41"/>
      <c r="K633" s="41"/>
      <c r="L633" s="45"/>
      <c r="M633" s="243"/>
      <c r="N633" s="244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140</v>
      </c>
      <c r="AU633" s="18" t="s">
        <v>82</v>
      </c>
    </row>
    <row r="634" s="14" customFormat="1">
      <c r="A634" s="14"/>
      <c r="B634" s="257"/>
      <c r="C634" s="258"/>
      <c r="D634" s="240" t="s">
        <v>142</v>
      </c>
      <c r="E634" s="259" t="s">
        <v>1</v>
      </c>
      <c r="F634" s="260" t="s">
        <v>769</v>
      </c>
      <c r="G634" s="258"/>
      <c r="H634" s="261">
        <v>1665.692</v>
      </c>
      <c r="I634" s="262"/>
      <c r="J634" s="258"/>
      <c r="K634" s="258"/>
      <c r="L634" s="263"/>
      <c r="M634" s="264"/>
      <c r="N634" s="265"/>
      <c r="O634" s="265"/>
      <c r="P634" s="265"/>
      <c r="Q634" s="265"/>
      <c r="R634" s="265"/>
      <c r="S634" s="265"/>
      <c r="T634" s="26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7" t="s">
        <v>142</v>
      </c>
      <c r="AU634" s="267" t="s">
        <v>82</v>
      </c>
      <c r="AV634" s="14" t="s">
        <v>82</v>
      </c>
      <c r="AW634" s="14" t="s">
        <v>30</v>
      </c>
      <c r="AX634" s="14" t="s">
        <v>80</v>
      </c>
      <c r="AY634" s="267" t="s">
        <v>129</v>
      </c>
    </row>
    <row r="635" s="2" customFormat="1" ht="24.15" customHeight="1">
      <c r="A635" s="39"/>
      <c r="B635" s="40"/>
      <c r="C635" s="227" t="s">
        <v>770</v>
      </c>
      <c r="D635" s="227" t="s">
        <v>131</v>
      </c>
      <c r="E635" s="228" t="s">
        <v>771</v>
      </c>
      <c r="F635" s="229" t="s">
        <v>772</v>
      </c>
      <c r="G635" s="230" t="s">
        <v>233</v>
      </c>
      <c r="H635" s="231">
        <v>193.27600000000001</v>
      </c>
      <c r="I635" s="232"/>
      <c r="J635" s="233">
        <f>ROUND(I635*H635,2)</f>
        <v>0</v>
      </c>
      <c r="K635" s="229" t="s">
        <v>135</v>
      </c>
      <c r="L635" s="45"/>
      <c r="M635" s="234" t="s">
        <v>1</v>
      </c>
      <c r="N635" s="235" t="s">
        <v>38</v>
      </c>
      <c r="O635" s="92"/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8" t="s">
        <v>136</v>
      </c>
      <c r="AT635" s="238" t="s">
        <v>131</v>
      </c>
      <c r="AU635" s="238" t="s">
        <v>82</v>
      </c>
      <c r="AY635" s="18" t="s">
        <v>129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8" t="s">
        <v>80</v>
      </c>
      <c r="BK635" s="239">
        <f>ROUND(I635*H635,2)</f>
        <v>0</v>
      </c>
      <c r="BL635" s="18" t="s">
        <v>136</v>
      </c>
      <c r="BM635" s="238" t="s">
        <v>773</v>
      </c>
    </row>
    <row r="636" s="2" customFormat="1">
      <c r="A636" s="39"/>
      <c r="B636" s="40"/>
      <c r="C636" s="41"/>
      <c r="D636" s="240" t="s">
        <v>138</v>
      </c>
      <c r="E636" s="41"/>
      <c r="F636" s="241" t="s">
        <v>774</v>
      </c>
      <c r="G636" s="41"/>
      <c r="H636" s="41"/>
      <c r="I636" s="242"/>
      <c r="J636" s="41"/>
      <c r="K636" s="41"/>
      <c r="L636" s="45"/>
      <c r="M636" s="243"/>
      <c r="N636" s="244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138</v>
      </c>
      <c r="AU636" s="18" t="s">
        <v>82</v>
      </c>
    </row>
    <row r="637" s="2" customFormat="1">
      <c r="A637" s="39"/>
      <c r="B637" s="40"/>
      <c r="C637" s="41"/>
      <c r="D637" s="245" t="s">
        <v>140</v>
      </c>
      <c r="E637" s="41"/>
      <c r="F637" s="246" t="s">
        <v>775</v>
      </c>
      <c r="G637" s="41"/>
      <c r="H637" s="41"/>
      <c r="I637" s="242"/>
      <c r="J637" s="41"/>
      <c r="K637" s="41"/>
      <c r="L637" s="45"/>
      <c r="M637" s="243"/>
      <c r="N637" s="244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82</v>
      </c>
    </row>
    <row r="638" s="2" customFormat="1">
      <c r="A638" s="39"/>
      <c r="B638" s="40"/>
      <c r="C638" s="41"/>
      <c r="D638" s="240" t="s">
        <v>167</v>
      </c>
      <c r="E638" s="41"/>
      <c r="F638" s="279" t="s">
        <v>776</v>
      </c>
      <c r="G638" s="41"/>
      <c r="H638" s="41"/>
      <c r="I638" s="242"/>
      <c r="J638" s="41"/>
      <c r="K638" s="41"/>
      <c r="L638" s="45"/>
      <c r="M638" s="243"/>
      <c r="N638" s="244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167</v>
      </c>
      <c r="AU638" s="18" t="s">
        <v>82</v>
      </c>
    </row>
    <row r="639" s="14" customFormat="1">
      <c r="A639" s="14"/>
      <c r="B639" s="257"/>
      <c r="C639" s="258"/>
      <c r="D639" s="240" t="s">
        <v>142</v>
      </c>
      <c r="E639" s="259" t="s">
        <v>1</v>
      </c>
      <c r="F639" s="260" t="s">
        <v>777</v>
      </c>
      <c r="G639" s="258"/>
      <c r="H639" s="261">
        <v>193.27600000000001</v>
      </c>
      <c r="I639" s="262"/>
      <c r="J639" s="258"/>
      <c r="K639" s="258"/>
      <c r="L639" s="263"/>
      <c r="M639" s="264"/>
      <c r="N639" s="265"/>
      <c r="O639" s="265"/>
      <c r="P639" s="265"/>
      <c r="Q639" s="265"/>
      <c r="R639" s="265"/>
      <c r="S639" s="265"/>
      <c r="T639" s="26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7" t="s">
        <v>142</v>
      </c>
      <c r="AU639" s="267" t="s">
        <v>82</v>
      </c>
      <c r="AV639" s="14" t="s">
        <v>82</v>
      </c>
      <c r="AW639" s="14" t="s">
        <v>30</v>
      </c>
      <c r="AX639" s="14" t="s">
        <v>80</v>
      </c>
      <c r="AY639" s="267" t="s">
        <v>129</v>
      </c>
    </row>
    <row r="640" s="2" customFormat="1" ht="21.75" customHeight="1">
      <c r="A640" s="39"/>
      <c r="B640" s="40"/>
      <c r="C640" s="227" t="s">
        <v>778</v>
      </c>
      <c r="D640" s="227" t="s">
        <v>131</v>
      </c>
      <c r="E640" s="228" t="s">
        <v>779</v>
      </c>
      <c r="F640" s="229" t="s">
        <v>780</v>
      </c>
      <c r="G640" s="230" t="s">
        <v>580</v>
      </c>
      <c r="H640" s="231">
        <v>11</v>
      </c>
      <c r="I640" s="232"/>
      <c r="J640" s="233">
        <f>ROUND(I640*H640,2)</f>
        <v>0</v>
      </c>
      <c r="K640" s="229" t="s">
        <v>135</v>
      </c>
      <c r="L640" s="45"/>
      <c r="M640" s="234" t="s">
        <v>1</v>
      </c>
      <c r="N640" s="235" t="s">
        <v>38</v>
      </c>
      <c r="O640" s="92"/>
      <c r="P640" s="236">
        <f>O640*H640</f>
        <v>0</v>
      </c>
      <c r="Q640" s="236">
        <v>0</v>
      </c>
      <c r="R640" s="236">
        <f>Q640*H640</f>
        <v>0</v>
      </c>
      <c r="S640" s="236">
        <v>0</v>
      </c>
      <c r="T640" s="23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8" t="s">
        <v>136</v>
      </c>
      <c r="AT640" s="238" t="s">
        <v>131</v>
      </c>
      <c r="AU640" s="238" t="s">
        <v>82</v>
      </c>
      <c r="AY640" s="18" t="s">
        <v>129</v>
      </c>
      <c r="BE640" s="239">
        <f>IF(N640="základní",J640,0)</f>
        <v>0</v>
      </c>
      <c r="BF640" s="239">
        <f>IF(N640="snížená",J640,0)</f>
        <v>0</v>
      </c>
      <c r="BG640" s="239">
        <f>IF(N640="zákl. přenesená",J640,0)</f>
        <v>0</v>
      </c>
      <c r="BH640" s="239">
        <f>IF(N640="sníž. přenesená",J640,0)</f>
        <v>0</v>
      </c>
      <c r="BI640" s="239">
        <f>IF(N640="nulová",J640,0)</f>
        <v>0</v>
      </c>
      <c r="BJ640" s="18" t="s">
        <v>80</v>
      </c>
      <c r="BK640" s="239">
        <f>ROUND(I640*H640,2)</f>
        <v>0</v>
      </c>
      <c r="BL640" s="18" t="s">
        <v>136</v>
      </c>
      <c r="BM640" s="238" t="s">
        <v>781</v>
      </c>
    </row>
    <row r="641" s="2" customFormat="1">
      <c r="A641" s="39"/>
      <c r="B641" s="40"/>
      <c r="C641" s="41"/>
      <c r="D641" s="240" t="s">
        <v>138</v>
      </c>
      <c r="E641" s="41"/>
      <c r="F641" s="241" t="s">
        <v>782</v>
      </c>
      <c r="G641" s="41"/>
      <c r="H641" s="41"/>
      <c r="I641" s="242"/>
      <c r="J641" s="41"/>
      <c r="K641" s="41"/>
      <c r="L641" s="45"/>
      <c r="M641" s="243"/>
      <c r="N641" s="244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138</v>
      </c>
      <c r="AU641" s="18" t="s">
        <v>82</v>
      </c>
    </row>
    <row r="642" s="2" customFormat="1">
      <c r="A642" s="39"/>
      <c r="B642" s="40"/>
      <c r="C642" s="41"/>
      <c r="D642" s="245" t="s">
        <v>140</v>
      </c>
      <c r="E642" s="41"/>
      <c r="F642" s="246" t="s">
        <v>783</v>
      </c>
      <c r="G642" s="41"/>
      <c r="H642" s="41"/>
      <c r="I642" s="242"/>
      <c r="J642" s="41"/>
      <c r="K642" s="41"/>
      <c r="L642" s="45"/>
      <c r="M642" s="243"/>
      <c r="N642" s="244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140</v>
      </c>
      <c r="AU642" s="18" t="s">
        <v>82</v>
      </c>
    </row>
    <row r="643" s="14" customFormat="1">
      <c r="A643" s="14"/>
      <c r="B643" s="257"/>
      <c r="C643" s="258"/>
      <c r="D643" s="240" t="s">
        <v>142</v>
      </c>
      <c r="E643" s="259" t="s">
        <v>1</v>
      </c>
      <c r="F643" s="260" t="s">
        <v>784</v>
      </c>
      <c r="G643" s="258"/>
      <c r="H643" s="261">
        <v>11</v>
      </c>
      <c r="I643" s="262"/>
      <c r="J643" s="258"/>
      <c r="K643" s="258"/>
      <c r="L643" s="263"/>
      <c r="M643" s="264"/>
      <c r="N643" s="265"/>
      <c r="O643" s="265"/>
      <c r="P643" s="265"/>
      <c r="Q643" s="265"/>
      <c r="R643" s="265"/>
      <c r="S643" s="265"/>
      <c r="T643" s="26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7" t="s">
        <v>142</v>
      </c>
      <c r="AU643" s="267" t="s">
        <v>82</v>
      </c>
      <c r="AV643" s="14" t="s">
        <v>82</v>
      </c>
      <c r="AW643" s="14" t="s">
        <v>30</v>
      </c>
      <c r="AX643" s="14" t="s">
        <v>80</v>
      </c>
      <c r="AY643" s="267" t="s">
        <v>129</v>
      </c>
    </row>
    <row r="644" s="2" customFormat="1" ht="37.8" customHeight="1">
      <c r="A644" s="39"/>
      <c r="B644" s="40"/>
      <c r="C644" s="227" t="s">
        <v>785</v>
      </c>
      <c r="D644" s="227" t="s">
        <v>131</v>
      </c>
      <c r="E644" s="228" t="s">
        <v>786</v>
      </c>
      <c r="F644" s="229" t="s">
        <v>787</v>
      </c>
      <c r="G644" s="230" t="s">
        <v>233</v>
      </c>
      <c r="H644" s="231">
        <v>7.9580000000000002</v>
      </c>
      <c r="I644" s="232"/>
      <c r="J644" s="233">
        <f>ROUND(I644*H644,2)</f>
        <v>0</v>
      </c>
      <c r="K644" s="229" t="s">
        <v>135</v>
      </c>
      <c r="L644" s="45"/>
      <c r="M644" s="234" t="s">
        <v>1</v>
      </c>
      <c r="N644" s="235" t="s">
        <v>38</v>
      </c>
      <c r="O644" s="92"/>
      <c r="P644" s="236">
        <f>O644*H644</f>
        <v>0</v>
      </c>
      <c r="Q644" s="236">
        <v>0</v>
      </c>
      <c r="R644" s="236">
        <f>Q644*H644</f>
        <v>0</v>
      </c>
      <c r="S644" s="236">
        <v>0</v>
      </c>
      <c r="T644" s="23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8" t="s">
        <v>136</v>
      </c>
      <c r="AT644" s="238" t="s">
        <v>131</v>
      </c>
      <c r="AU644" s="238" t="s">
        <v>82</v>
      </c>
      <c r="AY644" s="18" t="s">
        <v>129</v>
      </c>
      <c r="BE644" s="239">
        <f>IF(N644="základní",J644,0)</f>
        <v>0</v>
      </c>
      <c r="BF644" s="239">
        <f>IF(N644="snížená",J644,0)</f>
        <v>0</v>
      </c>
      <c r="BG644" s="239">
        <f>IF(N644="zákl. přenesená",J644,0)</f>
        <v>0</v>
      </c>
      <c r="BH644" s="239">
        <f>IF(N644="sníž. přenesená",J644,0)</f>
        <v>0</v>
      </c>
      <c r="BI644" s="239">
        <f>IF(N644="nulová",J644,0)</f>
        <v>0</v>
      </c>
      <c r="BJ644" s="18" t="s">
        <v>80</v>
      </c>
      <c r="BK644" s="239">
        <f>ROUND(I644*H644,2)</f>
        <v>0</v>
      </c>
      <c r="BL644" s="18" t="s">
        <v>136</v>
      </c>
      <c r="BM644" s="238" t="s">
        <v>788</v>
      </c>
    </row>
    <row r="645" s="2" customFormat="1">
      <c r="A645" s="39"/>
      <c r="B645" s="40"/>
      <c r="C645" s="41"/>
      <c r="D645" s="240" t="s">
        <v>138</v>
      </c>
      <c r="E645" s="41"/>
      <c r="F645" s="241" t="s">
        <v>789</v>
      </c>
      <c r="G645" s="41"/>
      <c r="H645" s="41"/>
      <c r="I645" s="242"/>
      <c r="J645" s="41"/>
      <c r="K645" s="41"/>
      <c r="L645" s="45"/>
      <c r="M645" s="243"/>
      <c r="N645" s="244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138</v>
      </c>
      <c r="AU645" s="18" t="s">
        <v>82</v>
      </c>
    </row>
    <row r="646" s="2" customFormat="1">
      <c r="A646" s="39"/>
      <c r="B646" s="40"/>
      <c r="C646" s="41"/>
      <c r="D646" s="245" t="s">
        <v>140</v>
      </c>
      <c r="E646" s="41"/>
      <c r="F646" s="246" t="s">
        <v>790</v>
      </c>
      <c r="G646" s="41"/>
      <c r="H646" s="41"/>
      <c r="I646" s="242"/>
      <c r="J646" s="41"/>
      <c r="K646" s="41"/>
      <c r="L646" s="45"/>
      <c r="M646" s="243"/>
      <c r="N646" s="24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140</v>
      </c>
      <c r="AU646" s="18" t="s">
        <v>82</v>
      </c>
    </row>
    <row r="647" s="2" customFormat="1" ht="44.25" customHeight="1">
      <c r="A647" s="39"/>
      <c r="B647" s="40"/>
      <c r="C647" s="227" t="s">
        <v>791</v>
      </c>
      <c r="D647" s="227" t="s">
        <v>131</v>
      </c>
      <c r="E647" s="228" t="s">
        <v>792</v>
      </c>
      <c r="F647" s="229" t="s">
        <v>793</v>
      </c>
      <c r="G647" s="230" t="s">
        <v>233</v>
      </c>
      <c r="H647" s="231">
        <v>79.709999999999994</v>
      </c>
      <c r="I647" s="232"/>
      <c r="J647" s="233">
        <f>ROUND(I647*H647,2)</f>
        <v>0</v>
      </c>
      <c r="K647" s="229" t="s">
        <v>135</v>
      </c>
      <c r="L647" s="45"/>
      <c r="M647" s="234" t="s">
        <v>1</v>
      </c>
      <c r="N647" s="235" t="s">
        <v>38</v>
      </c>
      <c r="O647" s="92"/>
      <c r="P647" s="236">
        <f>O647*H647</f>
        <v>0</v>
      </c>
      <c r="Q647" s="236">
        <v>0</v>
      </c>
      <c r="R647" s="236">
        <f>Q647*H647</f>
        <v>0</v>
      </c>
      <c r="S647" s="236">
        <v>0</v>
      </c>
      <c r="T647" s="23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8" t="s">
        <v>136</v>
      </c>
      <c r="AT647" s="238" t="s">
        <v>131</v>
      </c>
      <c r="AU647" s="238" t="s">
        <v>82</v>
      </c>
      <c r="AY647" s="18" t="s">
        <v>129</v>
      </c>
      <c r="BE647" s="239">
        <f>IF(N647="základní",J647,0)</f>
        <v>0</v>
      </c>
      <c r="BF647" s="239">
        <f>IF(N647="snížená",J647,0)</f>
        <v>0</v>
      </c>
      <c r="BG647" s="239">
        <f>IF(N647="zákl. přenesená",J647,0)</f>
        <v>0</v>
      </c>
      <c r="BH647" s="239">
        <f>IF(N647="sníž. přenesená",J647,0)</f>
        <v>0</v>
      </c>
      <c r="BI647" s="239">
        <f>IF(N647="nulová",J647,0)</f>
        <v>0</v>
      </c>
      <c r="BJ647" s="18" t="s">
        <v>80</v>
      </c>
      <c r="BK647" s="239">
        <f>ROUND(I647*H647,2)</f>
        <v>0</v>
      </c>
      <c r="BL647" s="18" t="s">
        <v>136</v>
      </c>
      <c r="BM647" s="238" t="s">
        <v>794</v>
      </c>
    </row>
    <row r="648" s="2" customFormat="1">
      <c r="A648" s="39"/>
      <c r="B648" s="40"/>
      <c r="C648" s="41"/>
      <c r="D648" s="240" t="s">
        <v>138</v>
      </c>
      <c r="E648" s="41"/>
      <c r="F648" s="241" t="s">
        <v>274</v>
      </c>
      <c r="G648" s="41"/>
      <c r="H648" s="41"/>
      <c r="I648" s="242"/>
      <c r="J648" s="41"/>
      <c r="K648" s="41"/>
      <c r="L648" s="45"/>
      <c r="M648" s="243"/>
      <c r="N648" s="244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138</v>
      </c>
      <c r="AU648" s="18" t="s">
        <v>82</v>
      </c>
    </row>
    <row r="649" s="2" customFormat="1">
      <c r="A649" s="39"/>
      <c r="B649" s="40"/>
      <c r="C649" s="41"/>
      <c r="D649" s="245" t="s">
        <v>140</v>
      </c>
      <c r="E649" s="41"/>
      <c r="F649" s="246" t="s">
        <v>795</v>
      </c>
      <c r="G649" s="41"/>
      <c r="H649" s="41"/>
      <c r="I649" s="242"/>
      <c r="J649" s="41"/>
      <c r="K649" s="41"/>
      <c r="L649" s="45"/>
      <c r="M649" s="243"/>
      <c r="N649" s="244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140</v>
      </c>
      <c r="AU649" s="18" t="s">
        <v>82</v>
      </c>
    </row>
    <row r="650" s="14" customFormat="1">
      <c r="A650" s="14"/>
      <c r="B650" s="257"/>
      <c r="C650" s="258"/>
      <c r="D650" s="240" t="s">
        <v>142</v>
      </c>
      <c r="E650" s="259" t="s">
        <v>1</v>
      </c>
      <c r="F650" s="260" t="s">
        <v>796</v>
      </c>
      <c r="G650" s="258"/>
      <c r="H650" s="261">
        <v>79.709999999999994</v>
      </c>
      <c r="I650" s="262"/>
      <c r="J650" s="258"/>
      <c r="K650" s="258"/>
      <c r="L650" s="263"/>
      <c r="M650" s="264"/>
      <c r="N650" s="265"/>
      <c r="O650" s="265"/>
      <c r="P650" s="265"/>
      <c r="Q650" s="265"/>
      <c r="R650" s="265"/>
      <c r="S650" s="265"/>
      <c r="T650" s="26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7" t="s">
        <v>142</v>
      </c>
      <c r="AU650" s="267" t="s">
        <v>82</v>
      </c>
      <c r="AV650" s="14" t="s">
        <v>82</v>
      </c>
      <c r="AW650" s="14" t="s">
        <v>30</v>
      </c>
      <c r="AX650" s="14" t="s">
        <v>80</v>
      </c>
      <c r="AY650" s="267" t="s">
        <v>129</v>
      </c>
    </row>
    <row r="651" s="12" customFormat="1" ht="22.8" customHeight="1">
      <c r="A651" s="12"/>
      <c r="B651" s="211"/>
      <c r="C651" s="212"/>
      <c r="D651" s="213" t="s">
        <v>72</v>
      </c>
      <c r="E651" s="225" t="s">
        <v>797</v>
      </c>
      <c r="F651" s="225" t="s">
        <v>798</v>
      </c>
      <c r="G651" s="212"/>
      <c r="H651" s="212"/>
      <c r="I651" s="215"/>
      <c r="J651" s="226">
        <f>BK651</f>
        <v>0</v>
      </c>
      <c r="K651" s="212"/>
      <c r="L651" s="217"/>
      <c r="M651" s="218"/>
      <c r="N651" s="219"/>
      <c r="O651" s="219"/>
      <c r="P651" s="220">
        <f>SUM(P652:P658)</f>
        <v>0</v>
      </c>
      <c r="Q651" s="219"/>
      <c r="R651" s="220">
        <f>SUM(R652:R658)</f>
        <v>0</v>
      </c>
      <c r="S651" s="219"/>
      <c r="T651" s="221">
        <f>SUM(T652:T658)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2" t="s">
        <v>80</v>
      </c>
      <c r="AT651" s="223" t="s">
        <v>72</v>
      </c>
      <c r="AU651" s="223" t="s">
        <v>80</v>
      </c>
      <c r="AY651" s="222" t="s">
        <v>129</v>
      </c>
      <c r="BK651" s="224">
        <f>SUM(BK652:BK658)</f>
        <v>0</v>
      </c>
    </row>
    <row r="652" s="2" customFormat="1" ht="24.15" customHeight="1">
      <c r="A652" s="39"/>
      <c r="B652" s="40"/>
      <c r="C652" s="227" t="s">
        <v>799</v>
      </c>
      <c r="D652" s="227" t="s">
        <v>131</v>
      </c>
      <c r="E652" s="228" t="s">
        <v>800</v>
      </c>
      <c r="F652" s="229" t="s">
        <v>801</v>
      </c>
      <c r="G652" s="230" t="s">
        <v>233</v>
      </c>
      <c r="H652" s="231">
        <v>831.38099999999997</v>
      </c>
      <c r="I652" s="232"/>
      <c r="J652" s="233">
        <f>ROUND(I652*H652,2)</f>
        <v>0</v>
      </c>
      <c r="K652" s="229" t="s">
        <v>135</v>
      </c>
      <c r="L652" s="45"/>
      <c r="M652" s="234" t="s">
        <v>1</v>
      </c>
      <c r="N652" s="235" t="s">
        <v>38</v>
      </c>
      <c r="O652" s="92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136</v>
      </c>
      <c r="AT652" s="238" t="s">
        <v>131</v>
      </c>
      <c r="AU652" s="238" t="s">
        <v>82</v>
      </c>
      <c r="AY652" s="18" t="s">
        <v>129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80</v>
      </c>
      <c r="BK652" s="239">
        <f>ROUND(I652*H652,2)</f>
        <v>0</v>
      </c>
      <c r="BL652" s="18" t="s">
        <v>136</v>
      </c>
      <c r="BM652" s="238" t="s">
        <v>802</v>
      </c>
    </row>
    <row r="653" s="2" customFormat="1">
      <c r="A653" s="39"/>
      <c r="B653" s="40"/>
      <c r="C653" s="41"/>
      <c r="D653" s="240" t="s">
        <v>138</v>
      </c>
      <c r="E653" s="41"/>
      <c r="F653" s="241" t="s">
        <v>803</v>
      </c>
      <c r="G653" s="41"/>
      <c r="H653" s="41"/>
      <c r="I653" s="242"/>
      <c r="J653" s="41"/>
      <c r="K653" s="41"/>
      <c r="L653" s="45"/>
      <c r="M653" s="243"/>
      <c r="N653" s="244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138</v>
      </c>
      <c r="AU653" s="18" t="s">
        <v>82</v>
      </c>
    </row>
    <row r="654" s="2" customFormat="1">
      <c r="A654" s="39"/>
      <c r="B654" s="40"/>
      <c r="C654" s="41"/>
      <c r="D654" s="245" t="s">
        <v>140</v>
      </c>
      <c r="E654" s="41"/>
      <c r="F654" s="246" t="s">
        <v>804</v>
      </c>
      <c r="G654" s="41"/>
      <c r="H654" s="41"/>
      <c r="I654" s="242"/>
      <c r="J654" s="41"/>
      <c r="K654" s="41"/>
      <c r="L654" s="45"/>
      <c r="M654" s="243"/>
      <c r="N654" s="244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140</v>
      </c>
      <c r="AU654" s="18" t="s">
        <v>82</v>
      </c>
    </row>
    <row r="655" s="2" customFormat="1" ht="33" customHeight="1">
      <c r="A655" s="39"/>
      <c r="B655" s="40"/>
      <c r="C655" s="227" t="s">
        <v>805</v>
      </c>
      <c r="D655" s="227" t="s">
        <v>131</v>
      </c>
      <c r="E655" s="228" t="s">
        <v>806</v>
      </c>
      <c r="F655" s="229" t="s">
        <v>807</v>
      </c>
      <c r="G655" s="230" t="s">
        <v>233</v>
      </c>
      <c r="H655" s="231">
        <v>831.38099999999997</v>
      </c>
      <c r="I655" s="232"/>
      <c r="J655" s="233">
        <f>ROUND(I655*H655,2)</f>
        <v>0</v>
      </c>
      <c r="K655" s="229" t="s">
        <v>135</v>
      </c>
      <c r="L655" s="45"/>
      <c r="M655" s="234" t="s">
        <v>1</v>
      </c>
      <c r="N655" s="235" t="s">
        <v>38</v>
      </c>
      <c r="O655" s="92"/>
      <c r="P655" s="236">
        <f>O655*H655</f>
        <v>0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136</v>
      </c>
      <c r="AT655" s="238" t="s">
        <v>131</v>
      </c>
      <c r="AU655" s="238" t="s">
        <v>82</v>
      </c>
      <c r="AY655" s="18" t="s">
        <v>129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80</v>
      </c>
      <c r="BK655" s="239">
        <f>ROUND(I655*H655,2)</f>
        <v>0</v>
      </c>
      <c r="BL655" s="18" t="s">
        <v>136</v>
      </c>
      <c r="BM655" s="238" t="s">
        <v>808</v>
      </c>
    </row>
    <row r="656" s="2" customFormat="1">
      <c r="A656" s="39"/>
      <c r="B656" s="40"/>
      <c r="C656" s="41"/>
      <c r="D656" s="240" t="s">
        <v>138</v>
      </c>
      <c r="E656" s="41"/>
      <c r="F656" s="241" t="s">
        <v>809</v>
      </c>
      <c r="G656" s="41"/>
      <c r="H656" s="41"/>
      <c r="I656" s="242"/>
      <c r="J656" s="41"/>
      <c r="K656" s="41"/>
      <c r="L656" s="45"/>
      <c r="M656" s="243"/>
      <c r="N656" s="244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138</v>
      </c>
      <c r="AU656" s="18" t="s">
        <v>82</v>
      </c>
    </row>
    <row r="657" s="2" customFormat="1">
      <c r="A657" s="39"/>
      <c r="B657" s="40"/>
      <c r="C657" s="41"/>
      <c r="D657" s="245" t="s">
        <v>140</v>
      </c>
      <c r="E657" s="41"/>
      <c r="F657" s="246" t="s">
        <v>810</v>
      </c>
      <c r="G657" s="41"/>
      <c r="H657" s="41"/>
      <c r="I657" s="242"/>
      <c r="J657" s="41"/>
      <c r="K657" s="41"/>
      <c r="L657" s="45"/>
      <c r="M657" s="243"/>
      <c r="N657" s="244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140</v>
      </c>
      <c r="AU657" s="18" t="s">
        <v>82</v>
      </c>
    </row>
    <row r="658" s="2" customFormat="1">
      <c r="A658" s="39"/>
      <c r="B658" s="40"/>
      <c r="C658" s="41"/>
      <c r="D658" s="240" t="s">
        <v>167</v>
      </c>
      <c r="E658" s="41"/>
      <c r="F658" s="279" t="s">
        <v>811</v>
      </c>
      <c r="G658" s="41"/>
      <c r="H658" s="41"/>
      <c r="I658" s="242"/>
      <c r="J658" s="41"/>
      <c r="K658" s="41"/>
      <c r="L658" s="45"/>
      <c r="M658" s="243"/>
      <c r="N658" s="244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167</v>
      </c>
      <c r="AU658" s="18" t="s">
        <v>82</v>
      </c>
    </row>
    <row r="659" s="12" customFormat="1" ht="25.92" customHeight="1">
      <c r="A659" s="12"/>
      <c r="B659" s="211"/>
      <c r="C659" s="212"/>
      <c r="D659" s="213" t="s">
        <v>72</v>
      </c>
      <c r="E659" s="214" t="s">
        <v>812</v>
      </c>
      <c r="F659" s="214" t="s">
        <v>813</v>
      </c>
      <c r="G659" s="212"/>
      <c r="H659" s="212"/>
      <c r="I659" s="215"/>
      <c r="J659" s="216">
        <f>BK659</f>
        <v>0</v>
      </c>
      <c r="K659" s="212"/>
      <c r="L659" s="217"/>
      <c r="M659" s="218"/>
      <c r="N659" s="219"/>
      <c r="O659" s="219"/>
      <c r="P659" s="220">
        <f>P660</f>
        <v>0</v>
      </c>
      <c r="Q659" s="219"/>
      <c r="R659" s="220">
        <f>R660</f>
        <v>0.183</v>
      </c>
      <c r="S659" s="219"/>
      <c r="T659" s="221">
        <f>T660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22" t="s">
        <v>82</v>
      </c>
      <c r="AT659" s="223" t="s">
        <v>72</v>
      </c>
      <c r="AU659" s="223" t="s">
        <v>73</v>
      </c>
      <c r="AY659" s="222" t="s">
        <v>129</v>
      </c>
      <c r="BK659" s="224">
        <f>BK660</f>
        <v>0</v>
      </c>
    </row>
    <row r="660" s="12" customFormat="1" ht="22.8" customHeight="1">
      <c r="A660" s="12"/>
      <c r="B660" s="211"/>
      <c r="C660" s="212"/>
      <c r="D660" s="213" t="s">
        <v>72</v>
      </c>
      <c r="E660" s="225" t="s">
        <v>814</v>
      </c>
      <c r="F660" s="225" t="s">
        <v>815</v>
      </c>
      <c r="G660" s="212"/>
      <c r="H660" s="212"/>
      <c r="I660" s="215"/>
      <c r="J660" s="226">
        <f>BK660</f>
        <v>0</v>
      </c>
      <c r="K660" s="212"/>
      <c r="L660" s="217"/>
      <c r="M660" s="218"/>
      <c r="N660" s="219"/>
      <c r="O660" s="219"/>
      <c r="P660" s="220">
        <f>SUM(P661:P701)</f>
        <v>0</v>
      </c>
      <c r="Q660" s="219"/>
      <c r="R660" s="220">
        <f>SUM(R661:R701)</f>
        <v>0.183</v>
      </c>
      <c r="S660" s="219"/>
      <c r="T660" s="221">
        <f>SUM(T661:T701)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22" t="s">
        <v>82</v>
      </c>
      <c r="AT660" s="223" t="s">
        <v>72</v>
      </c>
      <c r="AU660" s="223" t="s">
        <v>80</v>
      </c>
      <c r="AY660" s="222" t="s">
        <v>129</v>
      </c>
      <c r="BK660" s="224">
        <f>SUM(BK661:BK701)</f>
        <v>0</v>
      </c>
    </row>
    <row r="661" s="2" customFormat="1" ht="24.15" customHeight="1">
      <c r="A661" s="39"/>
      <c r="B661" s="40"/>
      <c r="C661" s="227" t="s">
        <v>816</v>
      </c>
      <c r="D661" s="227" t="s">
        <v>131</v>
      </c>
      <c r="E661" s="228" t="s">
        <v>817</v>
      </c>
      <c r="F661" s="229" t="s">
        <v>818</v>
      </c>
      <c r="G661" s="230" t="s">
        <v>134</v>
      </c>
      <c r="H661" s="231">
        <v>130.73500000000001</v>
      </c>
      <c r="I661" s="232"/>
      <c r="J661" s="233">
        <f>ROUND(I661*H661,2)</f>
        <v>0</v>
      </c>
      <c r="K661" s="229" t="s">
        <v>135</v>
      </c>
      <c r="L661" s="45"/>
      <c r="M661" s="234" t="s">
        <v>1</v>
      </c>
      <c r="N661" s="235" t="s">
        <v>38</v>
      </c>
      <c r="O661" s="92"/>
      <c r="P661" s="236">
        <f>O661*H661</f>
        <v>0</v>
      </c>
      <c r="Q661" s="236">
        <v>0</v>
      </c>
      <c r="R661" s="236">
        <f>Q661*H661</f>
        <v>0</v>
      </c>
      <c r="S661" s="236">
        <v>0</v>
      </c>
      <c r="T661" s="23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8" t="s">
        <v>270</v>
      </c>
      <c r="AT661" s="238" t="s">
        <v>131</v>
      </c>
      <c r="AU661" s="238" t="s">
        <v>82</v>
      </c>
      <c r="AY661" s="18" t="s">
        <v>129</v>
      </c>
      <c r="BE661" s="239">
        <f>IF(N661="základní",J661,0)</f>
        <v>0</v>
      </c>
      <c r="BF661" s="239">
        <f>IF(N661="snížená",J661,0)</f>
        <v>0</v>
      </c>
      <c r="BG661" s="239">
        <f>IF(N661="zákl. přenesená",J661,0)</f>
        <v>0</v>
      </c>
      <c r="BH661" s="239">
        <f>IF(N661="sníž. přenesená",J661,0)</f>
        <v>0</v>
      </c>
      <c r="BI661" s="239">
        <f>IF(N661="nulová",J661,0)</f>
        <v>0</v>
      </c>
      <c r="BJ661" s="18" t="s">
        <v>80</v>
      </c>
      <c r="BK661" s="239">
        <f>ROUND(I661*H661,2)</f>
        <v>0</v>
      </c>
      <c r="BL661" s="18" t="s">
        <v>270</v>
      </c>
      <c r="BM661" s="238" t="s">
        <v>819</v>
      </c>
    </row>
    <row r="662" s="2" customFormat="1">
      <c r="A662" s="39"/>
      <c r="B662" s="40"/>
      <c r="C662" s="41"/>
      <c r="D662" s="240" t="s">
        <v>138</v>
      </c>
      <c r="E662" s="41"/>
      <c r="F662" s="241" t="s">
        <v>820</v>
      </c>
      <c r="G662" s="41"/>
      <c r="H662" s="41"/>
      <c r="I662" s="242"/>
      <c r="J662" s="41"/>
      <c r="K662" s="41"/>
      <c r="L662" s="45"/>
      <c r="M662" s="243"/>
      <c r="N662" s="244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138</v>
      </c>
      <c r="AU662" s="18" t="s">
        <v>82</v>
      </c>
    </row>
    <row r="663" s="2" customFormat="1">
      <c r="A663" s="39"/>
      <c r="B663" s="40"/>
      <c r="C663" s="41"/>
      <c r="D663" s="245" t="s">
        <v>140</v>
      </c>
      <c r="E663" s="41"/>
      <c r="F663" s="246" t="s">
        <v>821</v>
      </c>
      <c r="G663" s="41"/>
      <c r="H663" s="41"/>
      <c r="I663" s="242"/>
      <c r="J663" s="41"/>
      <c r="K663" s="41"/>
      <c r="L663" s="45"/>
      <c r="M663" s="243"/>
      <c r="N663" s="244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140</v>
      </c>
      <c r="AU663" s="18" t="s">
        <v>82</v>
      </c>
    </row>
    <row r="664" s="2" customFormat="1">
      <c r="A664" s="39"/>
      <c r="B664" s="40"/>
      <c r="C664" s="41"/>
      <c r="D664" s="240" t="s">
        <v>167</v>
      </c>
      <c r="E664" s="41"/>
      <c r="F664" s="279" t="s">
        <v>822</v>
      </c>
      <c r="G664" s="41"/>
      <c r="H664" s="41"/>
      <c r="I664" s="242"/>
      <c r="J664" s="41"/>
      <c r="K664" s="41"/>
      <c r="L664" s="45"/>
      <c r="M664" s="243"/>
      <c r="N664" s="244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167</v>
      </c>
      <c r="AU664" s="18" t="s">
        <v>82</v>
      </c>
    </row>
    <row r="665" s="13" customFormat="1">
      <c r="A665" s="13"/>
      <c r="B665" s="247"/>
      <c r="C665" s="248"/>
      <c r="D665" s="240" t="s">
        <v>142</v>
      </c>
      <c r="E665" s="249" t="s">
        <v>1</v>
      </c>
      <c r="F665" s="250" t="s">
        <v>340</v>
      </c>
      <c r="G665" s="248"/>
      <c r="H665" s="249" t="s">
        <v>1</v>
      </c>
      <c r="I665" s="251"/>
      <c r="J665" s="248"/>
      <c r="K665" s="248"/>
      <c r="L665" s="252"/>
      <c r="M665" s="253"/>
      <c r="N665" s="254"/>
      <c r="O665" s="254"/>
      <c r="P665" s="254"/>
      <c r="Q665" s="254"/>
      <c r="R665" s="254"/>
      <c r="S665" s="254"/>
      <c r="T665" s="25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6" t="s">
        <v>142</v>
      </c>
      <c r="AU665" s="256" t="s">
        <v>82</v>
      </c>
      <c r="AV665" s="13" t="s">
        <v>80</v>
      </c>
      <c r="AW665" s="13" t="s">
        <v>30</v>
      </c>
      <c r="AX665" s="13" t="s">
        <v>73</v>
      </c>
      <c r="AY665" s="256" t="s">
        <v>129</v>
      </c>
    </row>
    <row r="666" s="13" customFormat="1">
      <c r="A666" s="13"/>
      <c r="B666" s="247"/>
      <c r="C666" s="248"/>
      <c r="D666" s="240" t="s">
        <v>142</v>
      </c>
      <c r="E666" s="249" t="s">
        <v>1</v>
      </c>
      <c r="F666" s="250" t="s">
        <v>355</v>
      </c>
      <c r="G666" s="248"/>
      <c r="H666" s="249" t="s">
        <v>1</v>
      </c>
      <c r="I666" s="251"/>
      <c r="J666" s="248"/>
      <c r="K666" s="248"/>
      <c r="L666" s="252"/>
      <c r="M666" s="253"/>
      <c r="N666" s="254"/>
      <c r="O666" s="254"/>
      <c r="P666" s="254"/>
      <c r="Q666" s="254"/>
      <c r="R666" s="254"/>
      <c r="S666" s="254"/>
      <c r="T666" s="25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6" t="s">
        <v>142</v>
      </c>
      <c r="AU666" s="256" t="s">
        <v>82</v>
      </c>
      <c r="AV666" s="13" t="s">
        <v>80</v>
      </c>
      <c r="AW666" s="13" t="s">
        <v>30</v>
      </c>
      <c r="AX666" s="13" t="s">
        <v>73</v>
      </c>
      <c r="AY666" s="256" t="s">
        <v>129</v>
      </c>
    </row>
    <row r="667" s="14" customFormat="1">
      <c r="A667" s="14"/>
      <c r="B667" s="257"/>
      <c r="C667" s="258"/>
      <c r="D667" s="240" t="s">
        <v>142</v>
      </c>
      <c r="E667" s="259" t="s">
        <v>1</v>
      </c>
      <c r="F667" s="260" t="s">
        <v>356</v>
      </c>
      <c r="G667" s="258"/>
      <c r="H667" s="261">
        <v>64.206000000000003</v>
      </c>
      <c r="I667" s="262"/>
      <c r="J667" s="258"/>
      <c r="K667" s="258"/>
      <c r="L667" s="263"/>
      <c r="M667" s="264"/>
      <c r="N667" s="265"/>
      <c r="O667" s="265"/>
      <c r="P667" s="265"/>
      <c r="Q667" s="265"/>
      <c r="R667" s="265"/>
      <c r="S667" s="265"/>
      <c r="T667" s="26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7" t="s">
        <v>142</v>
      </c>
      <c r="AU667" s="267" t="s">
        <v>82</v>
      </c>
      <c r="AV667" s="14" t="s">
        <v>82</v>
      </c>
      <c r="AW667" s="14" t="s">
        <v>30</v>
      </c>
      <c r="AX667" s="14" t="s">
        <v>73</v>
      </c>
      <c r="AY667" s="267" t="s">
        <v>129</v>
      </c>
    </row>
    <row r="668" s="13" customFormat="1">
      <c r="A668" s="13"/>
      <c r="B668" s="247"/>
      <c r="C668" s="248"/>
      <c r="D668" s="240" t="s">
        <v>142</v>
      </c>
      <c r="E668" s="249" t="s">
        <v>1</v>
      </c>
      <c r="F668" s="250" t="s">
        <v>357</v>
      </c>
      <c r="G668" s="248"/>
      <c r="H668" s="249" t="s">
        <v>1</v>
      </c>
      <c r="I668" s="251"/>
      <c r="J668" s="248"/>
      <c r="K668" s="248"/>
      <c r="L668" s="252"/>
      <c r="M668" s="253"/>
      <c r="N668" s="254"/>
      <c r="O668" s="254"/>
      <c r="P668" s="254"/>
      <c r="Q668" s="254"/>
      <c r="R668" s="254"/>
      <c r="S668" s="254"/>
      <c r="T668" s="25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6" t="s">
        <v>142</v>
      </c>
      <c r="AU668" s="256" t="s">
        <v>82</v>
      </c>
      <c r="AV668" s="13" t="s">
        <v>80</v>
      </c>
      <c r="AW668" s="13" t="s">
        <v>30</v>
      </c>
      <c r="AX668" s="13" t="s">
        <v>73</v>
      </c>
      <c r="AY668" s="256" t="s">
        <v>129</v>
      </c>
    </row>
    <row r="669" s="14" customFormat="1">
      <c r="A669" s="14"/>
      <c r="B669" s="257"/>
      <c r="C669" s="258"/>
      <c r="D669" s="240" t="s">
        <v>142</v>
      </c>
      <c r="E669" s="259" t="s">
        <v>1</v>
      </c>
      <c r="F669" s="260" t="s">
        <v>358</v>
      </c>
      <c r="G669" s="258"/>
      <c r="H669" s="261">
        <v>35.228999999999999</v>
      </c>
      <c r="I669" s="262"/>
      <c r="J669" s="258"/>
      <c r="K669" s="258"/>
      <c r="L669" s="263"/>
      <c r="M669" s="264"/>
      <c r="N669" s="265"/>
      <c r="O669" s="265"/>
      <c r="P669" s="265"/>
      <c r="Q669" s="265"/>
      <c r="R669" s="265"/>
      <c r="S669" s="265"/>
      <c r="T669" s="26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7" t="s">
        <v>142</v>
      </c>
      <c r="AU669" s="267" t="s">
        <v>82</v>
      </c>
      <c r="AV669" s="14" t="s">
        <v>82</v>
      </c>
      <c r="AW669" s="14" t="s">
        <v>30</v>
      </c>
      <c r="AX669" s="14" t="s">
        <v>73</v>
      </c>
      <c r="AY669" s="267" t="s">
        <v>129</v>
      </c>
    </row>
    <row r="670" s="13" customFormat="1">
      <c r="A670" s="13"/>
      <c r="B670" s="247"/>
      <c r="C670" s="248"/>
      <c r="D670" s="240" t="s">
        <v>142</v>
      </c>
      <c r="E670" s="249" t="s">
        <v>1</v>
      </c>
      <c r="F670" s="250" t="s">
        <v>377</v>
      </c>
      <c r="G670" s="248"/>
      <c r="H670" s="249" t="s">
        <v>1</v>
      </c>
      <c r="I670" s="251"/>
      <c r="J670" s="248"/>
      <c r="K670" s="248"/>
      <c r="L670" s="252"/>
      <c r="M670" s="253"/>
      <c r="N670" s="254"/>
      <c r="O670" s="254"/>
      <c r="P670" s="254"/>
      <c r="Q670" s="254"/>
      <c r="R670" s="254"/>
      <c r="S670" s="254"/>
      <c r="T670" s="25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6" t="s">
        <v>142</v>
      </c>
      <c r="AU670" s="256" t="s">
        <v>82</v>
      </c>
      <c r="AV670" s="13" t="s">
        <v>80</v>
      </c>
      <c r="AW670" s="13" t="s">
        <v>30</v>
      </c>
      <c r="AX670" s="13" t="s">
        <v>73</v>
      </c>
      <c r="AY670" s="256" t="s">
        <v>129</v>
      </c>
    </row>
    <row r="671" s="14" customFormat="1">
      <c r="A671" s="14"/>
      <c r="B671" s="257"/>
      <c r="C671" s="258"/>
      <c r="D671" s="240" t="s">
        <v>142</v>
      </c>
      <c r="E671" s="259" t="s">
        <v>1</v>
      </c>
      <c r="F671" s="260" t="s">
        <v>390</v>
      </c>
      <c r="G671" s="258"/>
      <c r="H671" s="261">
        <v>14.4</v>
      </c>
      <c r="I671" s="262"/>
      <c r="J671" s="258"/>
      <c r="K671" s="258"/>
      <c r="L671" s="263"/>
      <c r="M671" s="264"/>
      <c r="N671" s="265"/>
      <c r="O671" s="265"/>
      <c r="P671" s="265"/>
      <c r="Q671" s="265"/>
      <c r="R671" s="265"/>
      <c r="S671" s="265"/>
      <c r="T671" s="26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7" t="s">
        <v>142</v>
      </c>
      <c r="AU671" s="267" t="s">
        <v>82</v>
      </c>
      <c r="AV671" s="14" t="s">
        <v>82</v>
      </c>
      <c r="AW671" s="14" t="s">
        <v>30</v>
      </c>
      <c r="AX671" s="14" t="s">
        <v>73</v>
      </c>
      <c r="AY671" s="267" t="s">
        <v>129</v>
      </c>
    </row>
    <row r="672" s="14" customFormat="1">
      <c r="A672" s="14"/>
      <c r="B672" s="257"/>
      <c r="C672" s="258"/>
      <c r="D672" s="240" t="s">
        <v>142</v>
      </c>
      <c r="E672" s="259" t="s">
        <v>1</v>
      </c>
      <c r="F672" s="260" t="s">
        <v>391</v>
      </c>
      <c r="G672" s="258"/>
      <c r="H672" s="261">
        <v>7.7999999999999998</v>
      </c>
      <c r="I672" s="262"/>
      <c r="J672" s="258"/>
      <c r="K672" s="258"/>
      <c r="L672" s="263"/>
      <c r="M672" s="264"/>
      <c r="N672" s="265"/>
      <c r="O672" s="265"/>
      <c r="P672" s="265"/>
      <c r="Q672" s="265"/>
      <c r="R672" s="265"/>
      <c r="S672" s="265"/>
      <c r="T672" s="26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7" t="s">
        <v>142</v>
      </c>
      <c r="AU672" s="267" t="s">
        <v>82</v>
      </c>
      <c r="AV672" s="14" t="s">
        <v>82</v>
      </c>
      <c r="AW672" s="14" t="s">
        <v>30</v>
      </c>
      <c r="AX672" s="14" t="s">
        <v>73</v>
      </c>
      <c r="AY672" s="267" t="s">
        <v>129</v>
      </c>
    </row>
    <row r="673" s="13" customFormat="1">
      <c r="A673" s="13"/>
      <c r="B673" s="247"/>
      <c r="C673" s="248"/>
      <c r="D673" s="240" t="s">
        <v>142</v>
      </c>
      <c r="E673" s="249" t="s">
        <v>1</v>
      </c>
      <c r="F673" s="250" t="s">
        <v>823</v>
      </c>
      <c r="G673" s="248"/>
      <c r="H673" s="249" t="s">
        <v>1</v>
      </c>
      <c r="I673" s="251"/>
      <c r="J673" s="248"/>
      <c r="K673" s="248"/>
      <c r="L673" s="252"/>
      <c r="M673" s="253"/>
      <c r="N673" s="254"/>
      <c r="O673" s="254"/>
      <c r="P673" s="254"/>
      <c r="Q673" s="254"/>
      <c r="R673" s="254"/>
      <c r="S673" s="254"/>
      <c r="T673" s="25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6" t="s">
        <v>142</v>
      </c>
      <c r="AU673" s="256" t="s">
        <v>82</v>
      </c>
      <c r="AV673" s="13" t="s">
        <v>80</v>
      </c>
      <c r="AW673" s="13" t="s">
        <v>30</v>
      </c>
      <c r="AX673" s="13" t="s">
        <v>73</v>
      </c>
      <c r="AY673" s="256" t="s">
        <v>129</v>
      </c>
    </row>
    <row r="674" s="14" customFormat="1">
      <c r="A674" s="14"/>
      <c r="B674" s="257"/>
      <c r="C674" s="258"/>
      <c r="D674" s="240" t="s">
        <v>142</v>
      </c>
      <c r="E674" s="259" t="s">
        <v>1</v>
      </c>
      <c r="F674" s="260" t="s">
        <v>824</v>
      </c>
      <c r="G674" s="258"/>
      <c r="H674" s="261">
        <v>9.0999999999999996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7" t="s">
        <v>142</v>
      </c>
      <c r="AU674" s="267" t="s">
        <v>82</v>
      </c>
      <c r="AV674" s="14" t="s">
        <v>82</v>
      </c>
      <c r="AW674" s="14" t="s">
        <v>30</v>
      </c>
      <c r="AX674" s="14" t="s">
        <v>73</v>
      </c>
      <c r="AY674" s="267" t="s">
        <v>129</v>
      </c>
    </row>
    <row r="675" s="15" customFormat="1">
      <c r="A675" s="15"/>
      <c r="B675" s="268"/>
      <c r="C675" s="269"/>
      <c r="D675" s="240" t="s">
        <v>142</v>
      </c>
      <c r="E675" s="270" t="s">
        <v>1</v>
      </c>
      <c r="F675" s="271" t="s">
        <v>147</v>
      </c>
      <c r="G675" s="269"/>
      <c r="H675" s="272">
        <v>130.73500000000001</v>
      </c>
      <c r="I675" s="273"/>
      <c r="J675" s="269"/>
      <c r="K675" s="269"/>
      <c r="L675" s="274"/>
      <c r="M675" s="275"/>
      <c r="N675" s="276"/>
      <c r="O675" s="276"/>
      <c r="P675" s="276"/>
      <c r="Q675" s="276"/>
      <c r="R675" s="276"/>
      <c r="S675" s="276"/>
      <c r="T675" s="277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78" t="s">
        <v>142</v>
      </c>
      <c r="AU675" s="278" t="s">
        <v>82</v>
      </c>
      <c r="AV675" s="15" t="s">
        <v>136</v>
      </c>
      <c r="AW675" s="15" t="s">
        <v>30</v>
      </c>
      <c r="AX675" s="15" t="s">
        <v>80</v>
      </c>
      <c r="AY675" s="278" t="s">
        <v>129</v>
      </c>
    </row>
    <row r="676" s="2" customFormat="1" ht="16.5" customHeight="1">
      <c r="A676" s="39"/>
      <c r="B676" s="40"/>
      <c r="C676" s="280" t="s">
        <v>825</v>
      </c>
      <c r="D676" s="280" t="s">
        <v>290</v>
      </c>
      <c r="E676" s="281" t="s">
        <v>826</v>
      </c>
      <c r="F676" s="282" t="s">
        <v>827</v>
      </c>
      <c r="G676" s="283" t="s">
        <v>233</v>
      </c>
      <c r="H676" s="284">
        <v>0.051999999999999998</v>
      </c>
      <c r="I676" s="285"/>
      <c r="J676" s="286">
        <f>ROUND(I676*H676,2)</f>
        <v>0</v>
      </c>
      <c r="K676" s="282" t="s">
        <v>135</v>
      </c>
      <c r="L676" s="287"/>
      <c r="M676" s="288" t="s">
        <v>1</v>
      </c>
      <c r="N676" s="289" t="s">
        <v>38</v>
      </c>
      <c r="O676" s="92"/>
      <c r="P676" s="236">
        <f>O676*H676</f>
        <v>0</v>
      </c>
      <c r="Q676" s="236">
        <v>1</v>
      </c>
      <c r="R676" s="236">
        <f>Q676*H676</f>
        <v>0.051999999999999998</v>
      </c>
      <c r="S676" s="236">
        <v>0</v>
      </c>
      <c r="T676" s="237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8" t="s">
        <v>384</v>
      </c>
      <c r="AT676" s="238" t="s">
        <v>290</v>
      </c>
      <c r="AU676" s="238" t="s">
        <v>82</v>
      </c>
      <c r="AY676" s="18" t="s">
        <v>129</v>
      </c>
      <c r="BE676" s="239">
        <f>IF(N676="základní",J676,0)</f>
        <v>0</v>
      </c>
      <c r="BF676" s="239">
        <f>IF(N676="snížená",J676,0)</f>
        <v>0</v>
      </c>
      <c r="BG676" s="239">
        <f>IF(N676="zákl. přenesená",J676,0)</f>
        <v>0</v>
      </c>
      <c r="BH676" s="239">
        <f>IF(N676="sníž. přenesená",J676,0)</f>
        <v>0</v>
      </c>
      <c r="BI676" s="239">
        <f>IF(N676="nulová",J676,0)</f>
        <v>0</v>
      </c>
      <c r="BJ676" s="18" t="s">
        <v>80</v>
      </c>
      <c r="BK676" s="239">
        <f>ROUND(I676*H676,2)</f>
        <v>0</v>
      </c>
      <c r="BL676" s="18" t="s">
        <v>270</v>
      </c>
      <c r="BM676" s="238" t="s">
        <v>828</v>
      </c>
    </row>
    <row r="677" s="2" customFormat="1">
      <c r="A677" s="39"/>
      <c r="B677" s="40"/>
      <c r="C677" s="41"/>
      <c r="D677" s="240" t="s">
        <v>138</v>
      </c>
      <c r="E677" s="41"/>
      <c r="F677" s="241" t="s">
        <v>827</v>
      </c>
      <c r="G677" s="41"/>
      <c r="H677" s="41"/>
      <c r="I677" s="242"/>
      <c r="J677" s="41"/>
      <c r="K677" s="41"/>
      <c r="L677" s="45"/>
      <c r="M677" s="243"/>
      <c r="N677" s="244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138</v>
      </c>
      <c r="AU677" s="18" t="s">
        <v>82</v>
      </c>
    </row>
    <row r="678" s="2" customFormat="1">
      <c r="A678" s="39"/>
      <c r="B678" s="40"/>
      <c r="C678" s="41"/>
      <c r="D678" s="240" t="s">
        <v>167</v>
      </c>
      <c r="E678" s="41"/>
      <c r="F678" s="279" t="s">
        <v>829</v>
      </c>
      <c r="G678" s="41"/>
      <c r="H678" s="41"/>
      <c r="I678" s="242"/>
      <c r="J678" s="41"/>
      <c r="K678" s="41"/>
      <c r="L678" s="45"/>
      <c r="M678" s="243"/>
      <c r="N678" s="244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167</v>
      </c>
      <c r="AU678" s="18" t="s">
        <v>82</v>
      </c>
    </row>
    <row r="679" s="14" customFormat="1">
      <c r="A679" s="14"/>
      <c r="B679" s="257"/>
      <c r="C679" s="258"/>
      <c r="D679" s="240" t="s">
        <v>142</v>
      </c>
      <c r="E679" s="259" t="s">
        <v>1</v>
      </c>
      <c r="F679" s="260" t="s">
        <v>830</v>
      </c>
      <c r="G679" s="258"/>
      <c r="H679" s="261">
        <v>0.051999999999999998</v>
      </c>
      <c r="I679" s="262"/>
      <c r="J679" s="258"/>
      <c r="K679" s="258"/>
      <c r="L679" s="263"/>
      <c r="M679" s="264"/>
      <c r="N679" s="265"/>
      <c r="O679" s="265"/>
      <c r="P679" s="265"/>
      <c r="Q679" s="265"/>
      <c r="R679" s="265"/>
      <c r="S679" s="265"/>
      <c r="T679" s="26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7" t="s">
        <v>142</v>
      </c>
      <c r="AU679" s="267" t="s">
        <v>82</v>
      </c>
      <c r="AV679" s="14" t="s">
        <v>82</v>
      </c>
      <c r="AW679" s="14" t="s">
        <v>30</v>
      </c>
      <c r="AX679" s="14" t="s">
        <v>80</v>
      </c>
      <c r="AY679" s="267" t="s">
        <v>129</v>
      </c>
    </row>
    <row r="680" s="2" customFormat="1" ht="24.15" customHeight="1">
      <c r="A680" s="39"/>
      <c r="B680" s="40"/>
      <c r="C680" s="227" t="s">
        <v>831</v>
      </c>
      <c r="D680" s="227" t="s">
        <v>131</v>
      </c>
      <c r="E680" s="228" t="s">
        <v>832</v>
      </c>
      <c r="F680" s="229" t="s">
        <v>833</v>
      </c>
      <c r="G680" s="230" t="s">
        <v>134</v>
      </c>
      <c r="H680" s="231">
        <v>261.47000000000003</v>
      </c>
      <c r="I680" s="232"/>
      <c r="J680" s="233">
        <f>ROUND(I680*H680,2)</f>
        <v>0</v>
      </c>
      <c r="K680" s="229" t="s">
        <v>135</v>
      </c>
      <c r="L680" s="45"/>
      <c r="M680" s="234" t="s">
        <v>1</v>
      </c>
      <c r="N680" s="235" t="s">
        <v>38</v>
      </c>
      <c r="O680" s="92"/>
      <c r="P680" s="236">
        <f>O680*H680</f>
        <v>0</v>
      </c>
      <c r="Q680" s="236">
        <v>0</v>
      </c>
      <c r="R680" s="236">
        <f>Q680*H680</f>
        <v>0</v>
      </c>
      <c r="S680" s="236">
        <v>0</v>
      </c>
      <c r="T680" s="237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8" t="s">
        <v>270</v>
      </c>
      <c r="AT680" s="238" t="s">
        <v>131</v>
      </c>
      <c r="AU680" s="238" t="s">
        <v>82</v>
      </c>
      <c r="AY680" s="18" t="s">
        <v>129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8" t="s">
        <v>80</v>
      </c>
      <c r="BK680" s="239">
        <f>ROUND(I680*H680,2)</f>
        <v>0</v>
      </c>
      <c r="BL680" s="18" t="s">
        <v>270</v>
      </c>
      <c r="BM680" s="238" t="s">
        <v>834</v>
      </c>
    </row>
    <row r="681" s="2" customFormat="1">
      <c r="A681" s="39"/>
      <c r="B681" s="40"/>
      <c r="C681" s="41"/>
      <c r="D681" s="240" t="s">
        <v>138</v>
      </c>
      <c r="E681" s="41"/>
      <c r="F681" s="241" t="s">
        <v>835</v>
      </c>
      <c r="G681" s="41"/>
      <c r="H681" s="41"/>
      <c r="I681" s="242"/>
      <c r="J681" s="41"/>
      <c r="K681" s="41"/>
      <c r="L681" s="45"/>
      <c r="M681" s="243"/>
      <c r="N681" s="244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138</v>
      </c>
      <c r="AU681" s="18" t="s">
        <v>82</v>
      </c>
    </row>
    <row r="682" s="2" customFormat="1">
      <c r="A682" s="39"/>
      <c r="B682" s="40"/>
      <c r="C682" s="41"/>
      <c r="D682" s="245" t="s">
        <v>140</v>
      </c>
      <c r="E682" s="41"/>
      <c r="F682" s="246" t="s">
        <v>836</v>
      </c>
      <c r="G682" s="41"/>
      <c r="H682" s="41"/>
      <c r="I682" s="242"/>
      <c r="J682" s="41"/>
      <c r="K682" s="41"/>
      <c r="L682" s="45"/>
      <c r="M682" s="243"/>
      <c r="N682" s="244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140</v>
      </c>
      <c r="AU682" s="18" t="s">
        <v>82</v>
      </c>
    </row>
    <row r="683" s="2" customFormat="1">
      <c r="A683" s="39"/>
      <c r="B683" s="40"/>
      <c r="C683" s="41"/>
      <c r="D683" s="240" t="s">
        <v>167</v>
      </c>
      <c r="E683" s="41"/>
      <c r="F683" s="279" t="s">
        <v>837</v>
      </c>
      <c r="G683" s="41"/>
      <c r="H683" s="41"/>
      <c r="I683" s="242"/>
      <c r="J683" s="41"/>
      <c r="K683" s="41"/>
      <c r="L683" s="45"/>
      <c r="M683" s="243"/>
      <c r="N683" s="244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167</v>
      </c>
      <c r="AU683" s="18" t="s">
        <v>82</v>
      </c>
    </row>
    <row r="684" s="13" customFormat="1">
      <c r="A684" s="13"/>
      <c r="B684" s="247"/>
      <c r="C684" s="248"/>
      <c r="D684" s="240" t="s">
        <v>142</v>
      </c>
      <c r="E684" s="249" t="s">
        <v>1</v>
      </c>
      <c r="F684" s="250" t="s">
        <v>838</v>
      </c>
      <c r="G684" s="248"/>
      <c r="H684" s="249" t="s">
        <v>1</v>
      </c>
      <c r="I684" s="251"/>
      <c r="J684" s="248"/>
      <c r="K684" s="248"/>
      <c r="L684" s="252"/>
      <c r="M684" s="253"/>
      <c r="N684" s="254"/>
      <c r="O684" s="254"/>
      <c r="P684" s="254"/>
      <c r="Q684" s="254"/>
      <c r="R684" s="254"/>
      <c r="S684" s="254"/>
      <c r="T684" s="25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6" t="s">
        <v>142</v>
      </c>
      <c r="AU684" s="256" t="s">
        <v>82</v>
      </c>
      <c r="AV684" s="13" t="s">
        <v>80</v>
      </c>
      <c r="AW684" s="13" t="s">
        <v>30</v>
      </c>
      <c r="AX684" s="13" t="s">
        <v>73</v>
      </c>
      <c r="AY684" s="256" t="s">
        <v>129</v>
      </c>
    </row>
    <row r="685" s="14" customFormat="1">
      <c r="A685" s="14"/>
      <c r="B685" s="257"/>
      <c r="C685" s="258"/>
      <c r="D685" s="240" t="s">
        <v>142</v>
      </c>
      <c r="E685" s="259" t="s">
        <v>1</v>
      </c>
      <c r="F685" s="260" t="s">
        <v>839</v>
      </c>
      <c r="G685" s="258"/>
      <c r="H685" s="261">
        <v>261.47000000000003</v>
      </c>
      <c r="I685" s="262"/>
      <c r="J685" s="258"/>
      <c r="K685" s="258"/>
      <c r="L685" s="263"/>
      <c r="M685" s="264"/>
      <c r="N685" s="265"/>
      <c r="O685" s="265"/>
      <c r="P685" s="265"/>
      <c r="Q685" s="265"/>
      <c r="R685" s="265"/>
      <c r="S685" s="265"/>
      <c r="T685" s="26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7" t="s">
        <v>142</v>
      </c>
      <c r="AU685" s="267" t="s">
        <v>82</v>
      </c>
      <c r="AV685" s="14" t="s">
        <v>82</v>
      </c>
      <c r="AW685" s="14" t="s">
        <v>30</v>
      </c>
      <c r="AX685" s="14" t="s">
        <v>73</v>
      </c>
      <c r="AY685" s="267" t="s">
        <v>129</v>
      </c>
    </row>
    <row r="686" s="15" customFormat="1">
      <c r="A686" s="15"/>
      <c r="B686" s="268"/>
      <c r="C686" s="269"/>
      <c r="D686" s="240" t="s">
        <v>142</v>
      </c>
      <c r="E686" s="270" t="s">
        <v>1</v>
      </c>
      <c r="F686" s="271" t="s">
        <v>147</v>
      </c>
      <c r="G686" s="269"/>
      <c r="H686" s="272">
        <v>261.47000000000003</v>
      </c>
      <c r="I686" s="273"/>
      <c r="J686" s="269"/>
      <c r="K686" s="269"/>
      <c r="L686" s="274"/>
      <c r="M686" s="275"/>
      <c r="N686" s="276"/>
      <c r="O686" s="276"/>
      <c r="P686" s="276"/>
      <c r="Q686" s="276"/>
      <c r="R686" s="276"/>
      <c r="S686" s="276"/>
      <c r="T686" s="27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8" t="s">
        <v>142</v>
      </c>
      <c r="AU686" s="278" t="s">
        <v>82</v>
      </c>
      <c r="AV686" s="15" t="s">
        <v>136</v>
      </c>
      <c r="AW686" s="15" t="s">
        <v>30</v>
      </c>
      <c r="AX686" s="15" t="s">
        <v>80</v>
      </c>
      <c r="AY686" s="278" t="s">
        <v>129</v>
      </c>
    </row>
    <row r="687" s="2" customFormat="1" ht="16.5" customHeight="1">
      <c r="A687" s="39"/>
      <c r="B687" s="40"/>
      <c r="C687" s="280" t="s">
        <v>840</v>
      </c>
      <c r="D687" s="280" t="s">
        <v>290</v>
      </c>
      <c r="E687" s="281" t="s">
        <v>841</v>
      </c>
      <c r="F687" s="282" t="s">
        <v>842</v>
      </c>
      <c r="G687" s="283" t="s">
        <v>233</v>
      </c>
      <c r="H687" s="284">
        <v>0.13100000000000001</v>
      </c>
      <c r="I687" s="285"/>
      <c r="J687" s="286">
        <f>ROUND(I687*H687,2)</f>
        <v>0</v>
      </c>
      <c r="K687" s="282" t="s">
        <v>135</v>
      </c>
      <c r="L687" s="287"/>
      <c r="M687" s="288" t="s">
        <v>1</v>
      </c>
      <c r="N687" s="289" t="s">
        <v>38</v>
      </c>
      <c r="O687" s="92"/>
      <c r="P687" s="236">
        <f>O687*H687</f>
        <v>0</v>
      </c>
      <c r="Q687" s="236">
        <v>1</v>
      </c>
      <c r="R687" s="236">
        <f>Q687*H687</f>
        <v>0.13100000000000001</v>
      </c>
      <c r="S687" s="236">
        <v>0</v>
      </c>
      <c r="T687" s="237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8" t="s">
        <v>384</v>
      </c>
      <c r="AT687" s="238" t="s">
        <v>290</v>
      </c>
      <c r="AU687" s="238" t="s">
        <v>82</v>
      </c>
      <c r="AY687" s="18" t="s">
        <v>129</v>
      </c>
      <c r="BE687" s="239">
        <f>IF(N687="základní",J687,0)</f>
        <v>0</v>
      </c>
      <c r="BF687" s="239">
        <f>IF(N687="snížená",J687,0)</f>
        <v>0</v>
      </c>
      <c r="BG687" s="239">
        <f>IF(N687="zákl. přenesená",J687,0)</f>
        <v>0</v>
      </c>
      <c r="BH687" s="239">
        <f>IF(N687="sníž. přenesená",J687,0)</f>
        <v>0</v>
      </c>
      <c r="BI687" s="239">
        <f>IF(N687="nulová",J687,0)</f>
        <v>0</v>
      </c>
      <c r="BJ687" s="18" t="s">
        <v>80</v>
      </c>
      <c r="BK687" s="239">
        <f>ROUND(I687*H687,2)</f>
        <v>0</v>
      </c>
      <c r="BL687" s="18" t="s">
        <v>270</v>
      </c>
      <c r="BM687" s="238" t="s">
        <v>843</v>
      </c>
    </row>
    <row r="688" s="2" customFormat="1">
      <c r="A688" s="39"/>
      <c r="B688" s="40"/>
      <c r="C688" s="41"/>
      <c r="D688" s="240" t="s">
        <v>138</v>
      </c>
      <c r="E688" s="41"/>
      <c r="F688" s="241" t="s">
        <v>842</v>
      </c>
      <c r="G688" s="41"/>
      <c r="H688" s="41"/>
      <c r="I688" s="242"/>
      <c r="J688" s="41"/>
      <c r="K688" s="41"/>
      <c r="L688" s="45"/>
      <c r="M688" s="243"/>
      <c r="N688" s="244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138</v>
      </c>
      <c r="AU688" s="18" t="s">
        <v>82</v>
      </c>
    </row>
    <row r="689" s="2" customFormat="1">
      <c r="A689" s="39"/>
      <c r="B689" s="40"/>
      <c r="C689" s="41"/>
      <c r="D689" s="240" t="s">
        <v>167</v>
      </c>
      <c r="E689" s="41"/>
      <c r="F689" s="279" t="s">
        <v>844</v>
      </c>
      <c r="G689" s="41"/>
      <c r="H689" s="41"/>
      <c r="I689" s="242"/>
      <c r="J689" s="41"/>
      <c r="K689" s="41"/>
      <c r="L689" s="45"/>
      <c r="M689" s="243"/>
      <c r="N689" s="244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167</v>
      </c>
      <c r="AU689" s="18" t="s">
        <v>82</v>
      </c>
    </row>
    <row r="690" s="14" customFormat="1">
      <c r="A690" s="14"/>
      <c r="B690" s="257"/>
      <c r="C690" s="258"/>
      <c r="D690" s="240" t="s">
        <v>142</v>
      </c>
      <c r="E690" s="259" t="s">
        <v>1</v>
      </c>
      <c r="F690" s="260" t="s">
        <v>845</v>
      </c>
      <c r="G690" s="258"/>
      <c r="H690" s="261">
        <v>0.13100000000000001</v>
      </c>
      <c r="I690" s="262"/>
      <c r="J690" s="258"/>
      <c r="K690" s="258"/>
      <c r="L690" s="263"/>
      <c r="M690" s="264"/>
      <c r="N690" s="265"/>
      <c r="O690" s="265"/>
      <c r="P690" s="265"/>
      <c r="Q690" s="265"/>
      <c r="R690" s="265"/>
      <c r="S690" s="265"/>
      <c r="T690" s="26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7" t="s">
        <v>142</v>
      </c>
      <c r="AU690" s="267" t="s">
        <v>82</v>
      </c>
      <c r="AV690" s="14" t="s">
        <v>82</v>
      </c>
      <c r="AW690" s="14" t="s">
        <v>30</v>
      </c>
      <c r="AX690" s="14" t="s">
        <v>80</v>
      </c>
      <c r="AY690" s="267" t="s">
        <v>129</v>
      </c>
    </row>
    <row r="691" s="2" customFormat="1" ht="33" customHeight="1">
      <c r="A691" s="39"/>
      <c r="B691" s="40"/>
      <c r="C691" s="227" t="s">
        <v>846</v>
      </c>
      <c r="D691" s="227" t="s">
        <v>131</v>
      </c>
      <c r="E691" s="228" t="s">
        <v>847</v>
      </c>
      <c r="F691" s="229" t="s">
        <v>848</v>
      </c>
      <c r="G691" s="230" t="s">
        <v>134</v>
      </c>
      <c r="H691" s="231">
        <v>108.08</v>
      </c>
      <c r="I691" s="232"/>
      <c r="J691" s="233">
        <f>ROUND(I691*H691,2)</f>
        <v>0</v>
      </c>
      <c r="K691" s="229" t="s">
        <v>1</v>
      </c>
      <c r="L691" s="45"/>
      <c r="M691" s="234" t="s">
        <v>1</v>
      </c>
      <c r="N691" s="235" t="s">
        <v>38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270</v>
      </c>
      <c r="AT691" s="238" t="s">
        <v>131</v>
      </c>
      <c r="AU691" s="238" t="s">
        <v>82</v>
      </c>
      <c r="AY691" s="18" t="s">
        <v>129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80</v>
      </c>
      <c r="BK691" s="239">
        <f>ROUND(I691*H691,2)</f>
        <v>0</v>
      </c>
      <c r="BL691" s="18" t="s">
        <v>270</v>
      </c>
      <c r="BM691" s="238" t="s">
        <v>849</v>
      </c>
    </row>
    <row r="692" s="2" customFormat="1">
      <c r="A692" s="39"/>
      <c r="B692" s="40"/>
      <c r="C692" s="41"/>
      <c r="D692" s="240" t="s">
        <v>138</v>
      </c>
      <c r="E692" s="41"/>
      <c r="F692" s="241" t="s">
        <v>848</v>
      </c>
      <c r="G692" s="41"/>
      <c r="H692" s="41"/>
      <c r="I692" s="242"/>
      <c r="J692" s="41"/>
      <c r="K692" s="41"/>
      <c r="L692" s="45"/>
      <c r="M692" s="243"/>
      <c r="N692" s="244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138</v>
      </c>
      <c r="AU692" s="18" t="s">
        <v>82</v>
      </c>
    </row>
    <row r="693" s="13" customFormat="1">
      <c r="A693" s="13"/>
      <c r="B693" s="247"/>
      <c r="C693" s="248"/>
      <c r="D693" s="240" t="s">
        <v>142</v>
      </c>
      <c r="E693" s="249" t="s">
        <v>1</v>
      </c>
      <c r="F693" s="250" t="s">
        <v>850</v>
      </c>
      <c r="G693" s="248"/>
      <c r="H693" s="249" t="s">
        <v>1</v>
      </c>
      <c r="I693" s="251"/>
      <c r="J693" s="248"/>
      <c r="K693" s="248"/>
      <c r="L693" s="252"/>
      <c r="M693" s="253"/>
      <c r="N693" s="254"/>
      <c r="O693" s="254"/>
      <c r="P693" s="254"/>
      <c r="Q693" s="254"/>
      <c r="R693" s="254"/>
      <c r="S693" s="254"/>
      <c r="T693" s="25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6" t="s">
        <v>142</v>
      </c>
      <c r="AU693" s="256" t="s">
        <v>82</v>
      </c>
      <c r="AV693" s="13" t="s">
        <v>80</v>
      </c>
      <c r="AW693" s="13" t="s">
        <v>30</v>
      </c>
      <c r="AX693" s="13" t="s">
        <v>73</v>
      </c>
      <c r="AY693" s="256" t="s">
        <v>129</v>
      </c>
    </row>
    <row r="694" s="14" customFormat="1">
      <c r="A694" s="14"/>
      <c r="B694" s="257"/>
      <c r="C694" s="258"/>
      <c r="D694" s="240" t="s">
        <v>142</v>
      </c>
      <c r="E694" s="259" t="s">
        <v>1</v>
      </c>
      <c r="F694" s="260" t="s">
        <v>851</v>
      </c>
      <c r="G694" s="258"/>
      <c r="H694" s="261">
        <v>108.08</v>
      </c>
      <c r="I694" s="262"/>
      <c r="J694" s="258"/>
      <c r="K694" s="258"/>
      <c r="L694" s="263"/>
      <c r="M694" s="264"/>
      <c r="N694" s="265"/>
      <c r="O694" s="265"/>
      <c r="P694" s="265"/>
      <c r="Q694" s="265"/>
      <c r="R694" s="265"/>
      <c r="S694" s="265"/>
      <c r="T694" s="26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7" t="s">
        <v>142</v>
      </c>
      <c r="AU694" s="267" t="s">
        <v>82</v>
      </c>
      <c r="AV694" s="14" t="s">
        <v>82</v>
      </c>
      <c r="AW694" s="14" t="s">
        <v>30</v>
      </c>
      <c r="AX694" s="14" t="s">
        <v>73</v>
      </c>
      <c r="AY694" s="267" t="s">
        <v>129</v>
      </c>
    </row>
    <row r="695" s="15" customFormat="1">
      <c r="A695" s="15"/>
      <c r="B695" s="268"/>
      <c r="C695" s="269"/>
      <c r="D695" s="240" t="s">
        <v>142</v>
      </c>
      <c r="E695" s="270" t="s">
        <v>1</v>
      </c>
      <c r="F695" s="271" t="s">
        <v>147</v>
      </c>
      <c r="G695" s="269"/>
      <c r="H695" s="272">
        <v>108.08</v>
      </c>
      <c r="I695" s="273"/>
      <c r="J695" s="269"/>
      <c r="K695" s="269"/>
      <c r="L695" s="274"/>
      <c r="M695" s="275"/>
      <c r="N695" s="276"/>
      <c r="O695" s="276"/>
      <c r="P695" s="276"/>
      <c r="Q695" s="276"/>
      <c r="R695" s="276"/>
      <c r="S695" s="276"/>
      <c r="T695" s="277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78" t="s">
        <v>142</v>
      </c>
      <c r="AU695" s="278" t="s">
        <v>82</v>
      </c>
      <c r="AV695" s="15" t="s">
        <v>136</v>
      </c>
      <c r="AW695" s="15" t="s">
        <v>30</v>
      </c>
      <c r="AX695" s="15" t="s">
        <v>80</v>
      </c>
      <c r="AY695" s="278" t="s">
        <v>129</v>
      </c>
    </row>
    <row r="696" s="2" customFormat="1" ht="24.15" customHeight="1">
      <c r="A696" s="39"/>
      <c r="B696" s="40"/>
      <c r="C696" s="227" t="s">
        <v>852</v>
      </c>
      <c r="D696" s="227" t="s">
        <v>131</v>
      </c>
      <c r="E696" s="228" t="s">
        <v>853</v>
      </c>
      <c r="F696" s="229" t="s">
        <v>854</v>
      </c>
      <c r="G696" s="230" t="s">
        <v>855</v>
      </c>
      <c r="H696" s="301"/>
      <c r="I696" s="232"/>
      <c r="J696" s="233">
        <f>ROUND(I696*H696,2)</f>
        <v>0</v>
      </c>
      <c r="K696" s="229" t="s">
        <v>135</v>
      </c>
      <c r="L696" s="45"/>
      <c r="M696" s="234" t="s">
        <v>1</v>
      </c>
      <c r="N696" s="235" t="s">
        <v>38</v>
      </c>
      <c r="O696" s="92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8" t="s">
        <v>270</v>
      </c>
      <c r="AT696" s="238" t="s">
        <v>131</v>
      </c>
      <c r="AU696" s="238" t="s">
        <v>82</v>
      </c>
      <c r="AY696" s="18" t="s">
        <v>129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8" t="s">
        <v>80</v>
      </c>
      <c r="BK696" s="239">
        <f>ROUND(I696*H696,2)</f>
        <v>0</v>
      </c>
      <c r="BL696" s="18" t="s">
        <v>270</v>
      </c>
      <c r="BM696" s="238" t="s">
        <v>856</v>
      </c>
    </row>
    <row r="697" s="2" customFormat="1">
      <c r="A697" s="39"/>
      <c r="B697" s="40"/>
      <c r="C697" s="41"/>
      <c r="D697" s="240" t="s">
        <v>138</v>
      </c>
      <c r="E697" s="41"/>
      <c r="F697" s="241" t="s">
        <v>857</v>
      </c>
      <c r="G697" s="41"/>
      <c r="H697" s="41"/>
      <c r="I697" s="242"/>
      <c r="J697" s="41"/>
      <c r="K697" s="41"/>
      <c r="L697" s="45"/>
      <c r="M697" s="243"/>
      <c r="N697" s="244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138</v>
      </c>
      <c r="AU697" s="18" t="s">
        <v>82</v>
      </c>
    </row>
    <row r="698" s="2" customFormat="1">
      <c r="A698" s="39"/>
      <c r="B698" s="40"/>
      <c r="C698" s="41"/>
      <c r="D698" s="245" t="s">
        <v>140</v>
      </c>
      <c r="E698" s="41"/>
      <c r="F698" s="246" t="s">
        <v>858</v>
      </c>
      <c r="G698" s="41"/>
      <c r="H698" s="41"/>
      <c r="I698" s="242"/>
      <c r="J698" s="41"/>
      <c r="K698" s="41"/>
      <c r="L698" s="45"/>
      <c r="M698" s="243"/>
      <c r="N698" s="244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140</v>
      </c>
      <c r="AU698" s="18" t="s">
        <v>82</v>
      </c>
    </row>
    <row r="699" s="2" customFormat="1" ht="33" customHeight="1">
      <c r="A699" s="39"/>
      <c r="B699" s="40"/>
      <c r="C699" s="227" t="s">
        <v>859</v>
      </c>
      <c r="D699" s="227" t="s">
        <v>131</v>
      </c>
      <c r="E699" s="228" t="s">
        <v>860</v>
      </c>
      <c r="F699" s="229" t="s">
        <v>861</v>
      </c>
      <c r="G699" s="230" t="s">
        <v>855</v>
      </c>
      <c r="H699" s="301"/>
      <c r="I699" s="232"/>
      <c r="J699" s="233">
        <f>ROUND(I699*H699,2)</f>
        <v>0</v>
      </c>
      <c r="K699" s="229" t="s">
        <v>135</v>
      </c>
      <c r="L699" s="45"/>
      <c r="M699" s="234" t="s">
        <v>1</v>
      </c>
      <c r="N699" s="235" t="s">
        <v>38</v>
      </c>
      <c r="O699" s="92"/>
      <c r="P699" s="236">
        <f>O699*H699</f>
        <v>0</v>
      </c>
      <c r="Q699" s="236">
        <v>0</v>
      </c>
      <c r="R699" s="236">
        <f>Q699*H699</f>
        <v>0</v>
      </c>
      <c r="S699" s="236">
        <v>0</v>
      </c>
      <c r="T699" s="237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8" t="s">
        <v>270</v>
      </c>
      <c r="AT699" s="238" t="s">
        <v>131</v>
      </c>
      <c r="AU699" s="238" t="s">
        <v>82</v>
      </c>
      <c r="AY699" s="18" t="s">
        <v>129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8" t="s">
        <v>80</v>
      </c>
      <c r="BK699" s="239">
        <f>ROUND(I699*H699,2)</f>
        <v>0</v>
      </c>
      <c r="BL699" s="18" t="s">
        <v>270</v>
      </c>
      <c r="BM699" s="238" t="s">
        <v>862</v>
      </c>
    </row>
    <row r="700" s="2" customFormat="1">
      <c r="A700" s="39"/>
      <c r="B700" s="40"/>
      <c r="C700" s="41"/>
      <c r="D700" s="240" t="s">
        <v>138</v>
      </c>
      <c r="E700" s="41"/>
      <c r="F700" s="241" t="s">
        <v>863</v>
      </c>
      <c r="G700" s="41"/>
      <c r="H700" s="41"/>
      <c r="I700" s="242"/>
      <c r="J700" s="41"/>
      <c r="K700" s="41"/>
      <c r="L700" s="45"/>
      <c r="M700" s="243"/>
      <c r="N700" s="244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138</v>
      </c>
      <c r="AU700" s="18" t="s">
        <v>82</v>
      </c>
    </row>
    <row r="701" s="2" customFormat="1">
      <c r="A701" s="39"/>
      <c r="B701" s="40"/>
      <c r="C701" s="41"/>
      <c r="D701" s="245" t="s">
        <v>140</v>
      </c>
      <c r="E701" s="41"/>
      <c r="F701" s="246" t="s">
        <v>864</v>
      </c>
      <c r="G701" s="41"/>
      <c r="H701" s="41"/>
      <c r="I701" s="242"/>
      <c r="J701" s="41"/>
      <c r="K701" s="41"/>
      <c r="L701" s="45"/>
      <c r="M701" s="302"/>
      <c r="N701" s="303"/>
      <c r="O701" s="304"/>
      <c r="P701" s="304"/>
      <c r="Q701" s="304"/>
      <c r="R701" s="304"/>
      <c r="S701" s="304"/>
      <c r="T701" s="305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140</v>
      </c>
      <c r="AU701" s="18" t="s">
        <v>82</v>
      </c>
    </row>
    <row r="702" s="2" customFormat="1" ht="6.96" customHeight="1">
      <c r="A702" s="39"/>
      <c r="B702" s="67"/>
      <c r="C702" s="68"/>
      <c r="D702" s="68"/>
      <c r="E702" s="68"/>
      <c r="F702" s="68"/>
      <c r="G702" s="68"/>
      <c r="H702" s="68"/>
      <c r="I702" s="68"/>
      <c r="J702" s="68"/>
      <c r="K702" s="68"/>
      <c r="L702" s="45"/>
      <c r="M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</row>
  </sheetData>
  <sheetProtection sheet="1" autoFilter="0" formatColumns="0" formatRows="0" objects="1" scenarios="1" spinCount="100000" saltValue="TVrT8170n5ashyqYENkvjgMrvixlyuxSh+RcB9DOuDkmTh59mLiZHs92MedPqiSLp423hY06s9qUfLOMRiwmOA==" hashValue="v09Ku//Q7a1ZhlLD87ANU2l9Jm90ML6J1mE59uStD9Vdiqz8Rj1O9YLXpjCVqJ5YVL6bHBO/UY5OzAODHhPKiA==" algorithmName="SHA-512" password="CC35"/>
  <autoFilter ref="C131:K7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hyperlinks>
    <hyperlink ref="F137" r:id="rId1" display="https://podminky.urs.cz/item/CS_URS_2024_01/111251202"/>
    <hyperlink ref="F145" r:id="rId2" display="https://podminky.urs.cz/item/CS_URS_2024_01/112155311"/>
    <hyperlink ref="F148" r:id="rId3" display="https://podminky.urs.cz/item/CS_URS_2024_01/113105113"/>
    <hyperlink ref="F154" r:id="rId4" display="https://podminky.urs.cz/item/CS_URS_2024_01/115001104"/>
    <hyperlink ref="F160" r:id="rId5" display="https://podminky.urs.cz/item/CS_URS_2024_01/119001422"/>
    <hyperlink ref="F167" r:id="rId6" display="https://podminky.urs.cz/item/CS_URS_2024_01/121151103"/>
    <hyperlink ref="F175" r:id="rId7" display="https://podminky.urs.cz/item/CS_URS_2024_01/122252612"/>
    <hyperlink ref="F197" r:id="rId8" display="https://podminky.urs.cz/item/CS_URS_2024_01/122252618"/>
    <hyperlink ref="F200" r:id="rId9" display="https://podminky.urs.cz/item/CS_URS_2024_01/130001101"/>
    <hyperlink ref="F206" r:id="rId10" display="https://podminky.urs.cz/item/CS_URS_2024_01/161151103"/>
    <hyperlink ref="F210" r:id="rId11" display="https://podminky.urs.cz/item/CS_URS_2024_01/162432511"/>
    <hyperlink ref="F221" r:id="rId12" display="https://podminky.urs.cz/item/CS_URS_2024_01/162751117"/>
    <hyperlink ref="F224" r:id="rId13" display="https://podminky.urs.cz/item/CS_URS_2024_01/162751119"/>
    <hyperlink ref="F228" r:id="rId14" display="https://podminky.urs.cz/item/CS_URS_2024_01/167151111"/>
    <hyperlink ref="F232" r:id="rId15" display="https://podminky.urs.cz/item/CS_URS_2024_01/171153101"/>
    <hyperlink ref="F236" r:id="rId16" display="https://podminky.urs.cz/item/CS_URS_2024_01/171201231"/>
    <hyperlink ref="F241" r:id="rId17" display="https://podminky.urs.cz/item/CS_URS_2024_01/174111311"/>
    <hyperlink ref="F262" r:id="rId18" display="https://podminky.urs.cz/item/CS_URS_2024_01/181411122"/>
    <hyperlink ref="F274" r:id="rId19" display="https://podminky.urs.cz/item/CS_URS_2024_01/182351023"/>
    <hyperlink ref="F283" r:id="rId20" display="https://podminky.urs.cz/item/CS_URS_2024_01/212795111"/>
    <hyperlink ref="F289" r:id="rId21" display="https://podminky.urs.cz/item/CS_URS_2024_01/274321116"/>
    <hyperlink ref="F298" r:id="rId22" display="https://podminky.urs.cz/item/CS_URS_2024_01/274321118"/>
    <hyperlink ref="F305" r:id="rId23" display="https://podminky.urs.cz/item/CS_URS_2024_01/274321191"/>
    <hyperlink ref="F309" r:id="rId24" display="https://podminky.urs.cz/item/CS_URS_2024_01/274354111"/>
    <hyperlink ref="F318" r:id="rId25" display="https://podminky.urs.cz/item/CS_URS_2024_01/274354211"/>
    <hyperlink ref="F321" r:id="rId26" display="https://podminky.urs.cz/item/CS_URS_2024_01/274361116"/>
    <hyperlink ref="F325" r:id="rId27" display="https://podminky.urs.cz/item/CS_URS_2024_01/275321118"/>
    <hyperlink ref="F332" r:id="rId28" display="https://podminky.urs.cz/item/CS_URS_2024_01/275321191"/>
    <hyperlink ref="F335" r:id="rId29" display="https://podminky.urs.cz/item/CS_URS_2024_01/275354111"/>
    <hyperlink ref="F342" r:id="rId30" display="https://podminky.urs.cz/item/CS_URS_2024_01/275354211"/>
    <hyperlink ref="F346" r:id="rId31" display="https://podminky.urs.cz/item/CS_URS_2024_01/317321118"/>
    <hyperlink ref="F351" r:id="rId32" display="https://podminky.urs.cz/item/CS_URS_2024_01/317321191"/>
    <hyperlink ref="F354" r:id="rId33" display="https://podminky.urs.cz/item/CS_URS_2024_01/317353121"/>
    <hyperlink ref="F358" r:id="rId34" display="https://podminky.urs.cz/item/CS_URS_2024_01/317353221"/>
    <hyperlink ref="F361" r:id="rId35" display="https://podminky.urs.cz/item/CS_URS_2024_01/317361116"/>
    <hyperlink ref="F365" r:id="rId36" display="https://podminky.urs.cz/item/CS_URS_2024_01/334213111"/>
    <hyperlink ref="F371" r:id="rId37" display="https://podminky.urs.cz/item/CS_URS_2024_01/369317311"/>
    <hyperlink ref="F376" r:id="rId38" display="https://podminky.urs.cz/item/CS_URS_2024_01/388995113"/>
    <hyperlink ref="F382" r:id="rId39" display="https://podminky.urs.cz/item/CS_URS_2024_01/388995212"/>
    <hyperlink ref="F388" r:id="rId40" display="https://podminky.urs.cz/item/CS_URS_2024_01/273361412"/>
    <hyperlink ref="F394" r:id="rId41" display="https://podminky.urs.cz/item/CS_URS_2024_01/429171124"/>
    <hyperlink ref="F404" r:id="rId42" display="https://podminky.urs.cz/item/CS_URS_2024_01/429172112"/>
    <hyperlink ref="F416" r:id="rId43" display="https://podminky.urs.cz/item/CS_URS_2024_01/429172212"/>
    <hyperlink ref="F445" r:id="rId44" display="https://podminky.urs.cz/item/CS_URS_2024_01/451315114"/>
    <hyperlink ref="F451" r:id="rId45" display="https://podminky.urs.cz/item/CS_URS_2024_01/451315116"/>
    <hyperlink ref="F456" r:id="rId46" display="https://podminky.urs.cz/item/CS_URS_2024_01/451475121"/>
    <hyperlink ref="F461" r:id="rId47" display="https://podminky.urs.cz/item/CS_URS_2024_01/451475122"/>
    <hyperlink ref="F465" r:id="rId48" display="https://podminky.urs.cz/item/CS_URS_2024_01/451577877"/>
    <hyperlink ref="F476" r:id="rId49" display="https://podminky.urs.cz/item/CS_URS_2024_01/465513157"/>
    <hyperlink ref="F488" r:id="rId50" display="https://podminky.urs.cz/item/CS_URS_2024_01/521272215"/>
    <hyperlink ref="F491" r:id="rId51" display="https://podminky.urs.cz/item/CS_URS_2024_01/521283221"/>
    <hyperlink ref="F495" r:id="rId52" display="https://podminky.urs.cz/item/CS_URS_2024_01/628613233"/>
    <hyperlink ref="F511" r:id="rId53" display="https://podminky.urs.cz/item/CS_URS_2024_01/628633112"/>
    <hyperlink ref="F517" r:id="rId54" display="https://podminky.urs.cz/item/CS_URS_2024_01/317661142"/>
    <hyperlink ref="F530" r:id="rId55" display="https://podminky.urs.cz/item/CS_URS_2024_01/911121211"/>
    <hyperlink ref="F538" r:id="rId56" display="https://podminky.urs.cz/item/CS_URS_2024_01/911121311"/>
    <hyperlink ref="F556" r:id="rId57" display="https://podminky.urs.cz/item/CS_URS_2024_01/931992121"/>
    <hyperlink ref="F568" r:id="rId58" display="https://podminky.urs.cz/item/CS_URS_2024_01/936942211"/>
    <hyperlink ref="F574" r:id="rId59" display="https://podminky.urs.cz/item/CS_URS_2024_01/941111121"/>
    <hyperlink ref="F579" r:id="rId60" display="https://podminky.urs.cz/item/CS_URS_2024_01/941111221"/>
    <hyperlink ref="F584" r:id="rId61" display="https://podminky.urs.cz/item/CS_URS_2024_01/941111821"/>
    <hyperlink ref="F589" r:id="rId62" display="https://podminky.urs.cz/item/CS_URS_2024_01/953965R001"/>
    <hyperlink ref="F594" r:id="rId63" display="https://podminky.urs.cz/item/CS_URS_2024_01/963021112"/>
    <hyperlink ref="F604" r:id="rId64" display="https://podminky.urs.cz/item/CS_URS_2024_01/963051111"/>
    <hyperlink ref="F612" r:id="rId65" display="https://podminky.urs.cz/item/CS_URS_2024_01/966071132"/>
    <hyperlink ref="F616" r:id="rId66" display="https://podminky.urs.cz/item/CS_URS_2024_01/966075141"/>
    <hyperlink ref="F624" r:id="rId67" display="https://podminky.urs.cz/item/CS_URS_2024_01/997211111"/>
    <hyperlink ref="F629" r:id="rId68" display="https://podminky.urs.cz/item/CS_URS_2024_01/997211511"/>
    <hyperlink ref="F633" r:id="rId69" display="https://podminky.urs.cz/item/CS_URS_2024_01/997211519"/>
    <hyperlink ref="F637" r:id="rId70" display="https://podminky.urs.cz/item/CS_URS_2024_01/997211611"/>
    <hyperlink ref="F642" r:id="rId71" display="https://podminky.urs.cz/item/CS_URS_2024_01/997211621"/>
    <hyperlink ref="F646" r:id="rId72" display="https://podminky.urs.cz/item/CS_URS_2024_01/997221862"/>
    <hyperlink ref="F649" r:id="rId73" display="https://podminky.urs.cz/item/CS_URS_2024_01/997221873"/>
    <hyperlink ref="F654" r:id="rId74" display="https://podminky.urs.cz/item/CS_URS_2024_01/998212111"/>
    <hyperlink ref="F657" r:id="rId75" display="https://podminky.urs.cz/item/CS_URS_2024_01/998212191"/>
    <hyperlink ref="F663" r:id="rId76" display="https://podminky.urs.cz/item/CS_URS_2024_01/711112001"/>
    <hyperlink ref="F682" r:id="rId77" display="https://podminky.urs.cz/item/CS_URS_2024_01/711112011"/>
    <hyperlink ref="F698" r:id="rId78" display="https://podminky.urs.cz/item/CS_URS_2024_01/998711201"/>
    <hyperlink ref="F701" r:id="rId79" display="https://podminky.urs.cz/item/CS_URS_2024_01/9987112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82</v>
      </c>
    </row>
    <row r="4" s="1" customFormat="1" ht="24.96" customHeight="1">
      <c r="B4" s="21"/>
      <c r="D4" s="149" t="s">
        <v>92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zakázky'!K6</f>
        <v>Oprava mostů v úseku Loket předměstí - Nové Sedlo</v>
      </c>
      <c r="F7" s="151"/>
      <c r="G7" s="151"/>
      <c r="H7" s="151"/>
      <c r="L7" s="21"/>
    </row>
    <row r="8" s="1" customFormat="1" ht="12" customHeight="1">
      <c r="B8" s="21"/>
      <c r="D8" s="151" t="s">
        <v>93</v>
      </c>
      <c r="L8" s="21"/>
    </row>
    <row r="9" s="2" customFormat="1" ht="16.5" customHeight="1">
      <c r="A9" s="39"/>
      <c r="B9" s="45"/>
      <c r="C9" s="39"/>
      <c r="D9" s="39"/>
      <c r="E9" s="152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865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zakázky'!AN8</f>
        <v>5. 1. 2024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1" t="s">
        <v>26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1" t="s">
        <v>26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1" t="s">
        <v>26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1" t="s">
        <v>26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ROUND((SUM(BE123:BE218)),  2)</f>
        <v>0</v>
      </c>
      <c r="G35" s="39"/>
      <c r="H35" s="39"/>
      <c r="I35" s="165">
        <v>0.20999999999999999</v>
      </c>
      <c r="J35" s="164">
        <f>ROUND(((SUM(BE123:BE218))*I35),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ROUND((SUM(BF123:BF218)),  2)</f>
        <v>0</v>
      </c>
      <c r="G36" s="39"/>
      <c r="H36" s="39"/>
      <c r="I36" s="165">
        <v>0.12</v>
      </c>
      <c r="J36" s="164">
        <f>ROUND(((SUM(BF123:BF218))*I36),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ROUND((SUM(BG123:BG218)),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ROUND((SUM(BH123:BH218)),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ROUND((SUM(BI123:BI218)),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mostů v úseku Loket předměstí - Nové Sedlo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002 - km 16,775 - svršek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98</v>
      </c>
      <c r="D96" s="186"/>
      <c r="E96" s="186"/>
      <c r="F96" s="186"/>
      <c r="G96" s="186"/>
      <c r="H96" s="186"/>
      <c r="I96" s="186"/>
      <c r="J96" s="187" t="s">
        <v>99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100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101</v>
      </c>
    </row>
    <row r="99" s="9" customFormat="1" ht="24.96" customHeight="1">
      <c r="A99" s="9"/>
      <c r="B99" s="189"/>
      <c r="C99" s="190"/>
      <c r="D99" s="191" t="s">
        <v>102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107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866</v>
      </c>
      <c r="E101" s="192"/>
      <c r="F101" s="192"/>
      <c r="G101" s="192"/>
      <c r="H101" s="192"/>
      <c r="I101" s="192"/>
      <c r="J101" s="193">
        <f>J189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Oprava mostů v úseku Loket předměstí - Nové Sedlo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93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94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002 - km 16,775 - svršek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5. 1. 2024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 xml:space="preserve"> </v>
      </c>
      <c r="G119" s="41"/>
      <c r="H119" s="41"/>
      <c r="I119" s="33" t="s">
        <v>29</v>
      </c>
      <c r="J119" s="37" t="str">
        <f>E23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IF(E20="","",E20)</f>
        <v>Vyplň údaj</v>
      </c>
      <c r="G120" s="41"/>
      <c r="H120" s="41"/>
      <c r="I120" s="33" t="s">
        <v>31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115</v>
      </c>
      <c r="D122" s="203" t="s">
        <v>58</v>
      </c>
      <c r="E122" s="203" t="s">
        <v>54</v>
      </c>
      <c r="F122" s="203" t="s">
        <v>55</v>
      </c>
      <c r="G122" s="203" t="s">
        <v>116</v>
      </c>
      <c r="H122" s="203" t="s">
        <v>117</v>
      </c>
      <c r="I122" s="203" t="s">
        <v>118</v>
      </c>
      <c r="J122" s="203" t="s">
        <v>99</v>
      </c>
      <c r="K122" s="204" t="s">
        <v>119</v>
      </c>
      <c r="L122" s="205"/>
      <c r="M122" s="101" t="s">
        <v>1</v>
      </c>
      <c r="N122" s="102" t="s">
        <v>37</v>
      </c>
      <c r="O122" s="102" t="s">
        <v>120</v>
      </c>
      <c r="P122" s="102" t="s">
        <v>121</v>
      </c>
      <c r="Q122" s="102" t="s">
        <v>122</v>
      </c>
      <c r="R122" s="102" t="s">
        <v>123</v>
      </c>
      <c r="S122" s="102" t="s">
        <v>124</v>
      </c>
      <c r="T122" s="103" t="s">
        <v>125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126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P124+P189</f>
        <v>0</v>
      </c>
      <c r="Q123" s="105"/>
      <c r="R123" s="208">
        <f>R124+R189</f>
        <v>87.097889999999992</v>
      </c>
      <c r="S123" s="105"/>
      <c r="T123" s="209">
        <f>T124+T189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101</v>
      </c>
      <c r="BK123" s="210">
        <f>BK124+BK189</f>
        <v>0</v>
      </c>
    </row>
    <row r="124" s="12" customFormat="1" ht="25.92" customHeight="1">
      <c r="A124" s="12"/>
      <c r="B124" s="211"/>
      <c r="C124" s="212"/>
      <c r="D124" s="213" t="s">
        <v>72</v>
      </c>
      <c r="E124" s="214" t="s">
        <v>127</v>
      </c>
      <c r="F124" s="214" t="s">
        <v>128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</f>
        <v>0</v>
      </c>
      <c r="Q124" s="219"/>
      <c r="R124" s="220">
        <f>R125</f>
        <v>87.097889999999992</v>
      </c>
      <c r="S124" s="219"/>
      <c r="T124" s="22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80</v>
      </c>
      <c r="AT124" s="223" t="s">
        <v>72</v>
      </c>
      <c r="AU124" s="223" t="s">
        <v>73</v>
      </c>
      <c r="AY124" s="222" t="s">
        <v>129</v>
      </c>
      <c r="BK124" s="224">
        <f>BK125</f>
        <v>0</v>
      </c>
    </row>
    <row r="125" s="12" customFormat="1" ht="22.8" customHeight="1">
      <c r="A125" s="12"/>
      <c r="B125" s="211"/>
      <c r="C125" s="212"/>
      <c r="D125" s="213" t="s">
        <v>72</v>
      </c>
      <c r="E125" s="225" t="s">
        <v>170</v>
      </c>
      <c r="F125" s="225" t="s">
        <v>576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SUM(P126:P188)</f>
        <v>0</v>
      </c>
      <c r="Q125" s="219"/>
      <c r="R125" s="220">
        <f>SUM(R126:R188)</f>
        <v>87.097889999999992</v>
      </c>
      <c r="S125" s="219"/>
      <c r="T125" s="221">
        <f>SUM(T126:T188)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80</v>
      </c>
      <c r="AT125" s="223" t="s">
        <v>72</v>
      </c>
      <c r="AU125" s="223" t="s">
        <v>80</v>
      </c>
      <c r="AY125" s="222" t="s">
        <v>129</v>
      </c>
      <c r="BK125" s="224">
        <f>SUM(BK126:BK188)</f>
        <v>0</v>
      </c>
    </row>
    <row r="126" s="2" customFormat="1" ht="24.15" customHeight="1">
      <c r="A126" s="39"/>
      <c r="B126" s="40"/>
      <c r="C126" s="227" t="s">
        <v>80</v>
      </c>
      <c r="D126" s="227" t="s">
        <v>131</v>
      </c>
      <c r="E126" s="228" t="s">
        <v>867</v>
      </c>
      <c r="F126" s="229" t="s">
        <v>868</v>
      </c>
      <c r="G126" s="230" t="s">
        <v>134</v>
      </c>
      <c r="H126" s="231">
        <v>10.4</v>
      </c>
      <c r="I126" s="232"/>
      <c r="J126" s="233">
        <f>ROUND(I126*H126,2)</f>
        <v>0</v>
      </c>
      <c r="K126" s="229" t="s">
        <v>869</v>
      </c>
      <c r="L126" s="45"/>
      <c r="M126" s="234" t="s">
        <v>1</v>
      </c>
      <c r="N126" s="235" t="s">
        <v>38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136</v>
      </c>
      <c r="AT126" s="238" t="s">
        <v>131</v>
      </c>
      <c r="AU126" s="238" t="s">
        <v>82</v>
      </c>
      <c r="AY126" s="18" t="s">
        <v>129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80</v>
      </c>
      <c r="BK126" s="239">
        <f>ROUND(I126*H126,2)</f>
        <v>0</v>
      </c>
      <c r="BL126" s="18" t="s">
        <v>136</v>
      </c>
      <c r="BM126" s="238" t="s">
        <v>870</v>
      </c>
    </row>
    <row r="127" s="2" customFormat="1">
      <c r="A127" s="39"/>
      <c r="B127" s="40"/>
      <c r="C127" s="41"/>
      <c r="D127" s="240" t="s">
        <v>138</v>
      </c>
      <c r="E127" s="41"/>
      <c r="F127" s="241" t="s">
        <v>871</v>
      </c>
      <c r="G127" s="41"/>
      <c r="H127" s="41"/>
      <c r="I127" s="242"/>
      <c r="J127" s="41"/>
      <c r="K127" s="41"/>
      <c r="L127" s="45"/>
      <c r="M127" s="243"/>
      <c r="N127" s="24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138</v>
      </c>
      <c r="AU127" s="18" t="s">
        <v>82</v>
      </c>
    </row>
    <row r="128" s="2" customFormat="1">
      <c r="A128" s="39"/>
      <c r="B128" s="40"/>
      <c r="C128" s="41"/>
      <c r="D128" s="240" t="s">
        <v>872</v>
      </c>
      <c r="E128" s="41"/>
      <c r="F128" s="279" t="s">
        <v>873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872</v>
      </c>
      <c r="AU128" s="18" t="s">
        <v>82</v>
      </c>
    </row>
    <row r="129" s="14" customFormat="1">
      <c r="A129" s="14"/>
      <c r="B129" s="257"/>
      <c r="C129" s="258"/>
      <c r="D129" s="240" t="s">
        <v>142</v>
      </c>
      <c r="E129" s="259" t="s">
        <v>1</v>
      </c>
      <c r="F129" s="260" t="s">
        <v>874</v>
      </c>
      <c r="G129" s="258"/>
      <c r="H129" s="261">
        <v>10.4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7" t="s">
        <v>142</v>
      </c>
      <c r="AU129" s="267" t="s">
        <v>82</v>
      </c>
      <c r="AV129" s="14" t="s">
        <v>82</v>
      </c>
      <c r="AW129" s="14" t="s">
        <v>30</v>
      </c>
      <c r="AX129" s="14" t="s">
        <v>80</v>
      </c>
      <c r="AY129" s="267" t="s">
        <v>129</v>
      </c>
    </row>
    <row r="130" s="2" customFormat="1" ht="16.5" customHeight="1">
      <c r="A130" s="39"/>
      <c r="B130" s="40"/>
      <c r="C130" s="227" t="s">
        <v>82</v>
      </c>
      <c r="D130" s="227" t="s">
        <v>131</v>
      </c>
      <c r="E130" s="228" t="s">
        <v>875</v>
      </c>
      <c r="F130" s="229" t="s">
        <v>876</v>
      </c>
      <c r="G130" s="230" t="s">
        <v>189</v>
      </c>
      <c r="H130" s="231">
        <v>1.04</v>
      </c>
      <c r="I130" s="232"/>
      <c r="J130" s="233">
        <f>ROUND(I130*H130,2)</f>
        <v>0</v>
      </c>
      <c r="K130" s="229" t="s">
        <v>869</v>
      </c>
      <c r="L130" s="45"/>
      <c r="M130" s="234" t="s">
        <v>1</v>
      </c>
      <c r="N130" s="235" t="s">
        <v>38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136</v>
      </c>
      <c r="AT130" s="238" t="s">
        <v>131</v>
      </c>
      <c r="AU130" s="238" t="s">
        <v>82</v>
      </c>
      <c r="AY130" s="18" t="s">
        <v>129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80</v>
      </c>
      <c r="BK130" s="239">
        <f>ROUND(I130*H130,2)</f>
        <v>0</v>
      </c>
      <c r="BL130" s="18" t="s">
        <v>136</v>
      </c>
      <c r="BM130" s="238" t="s">
        <v>877</v>
      </c>
    </row>
    <row r="131" s="2" customFormat="1">
      <c r="A131" s="39"/>
      <c r="B131" s="40"/>
      <c r="C131" s="41"/>
      <c r="D131" s="240" t="s">
        <v>138</v>
      </c>
      <c r="E131" s="41"/>
      <c r="F131" s="241" t="s">
        <v>878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82</v>
      </c>
    </row>
    <row r="132" s="2" customFormat="1">
      <c r="A132" s="39"/>
      <c r="B132" s="40"/>
      <c r="C132" s="41"/>
      <c r="D132" s="240" t="s">
        <v>872</v>
      </c>
      <c r="E132" s="41"/>
      <c r="F132" s="279" t="s">
        <v>879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872</v>
      </c>
      <c r="AU132" s="18" t="s">
        <v>82</v>
      </c>
    </row>
    <row r="133" s="14" customFormat="1">
      <c r="A133" s="14"/>
      <c r="B133" s="257"/>
      <c r="C133" s="258"/>
      <c r="D133" s="240" t="s">
        <v>142</v>
      </c>
      <c r="E133" s="259" t="s">
        <v>1</v>
      </c>
      <c r="F133" s="260" t="s">
        <v>880</v>
      </c>
      <c r="G133" s="258"/>
      <c r="H133" s="261">
        <v>1.04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142</v>
      </c>
      <c r="AU133" s="267" t="s">
        <v>82</v>
      </c>
      <c r="AV133" s="14" t="s">
        <v>82</v>
      </c>
      <c r="AW133" s="14" t="s">
        <v>30</v>
      </c>
      <c r="AX133" s="14" t="s">
        <v>80</v>
      </c>
      <c r="AY133" s="267" t="s">
        <v>129</v>
      </c>
    </row>
    <row r="134" s="2" customFormat="1" ht="16.5" customHeight="1">
      <c r="A134" s="39"/>
      <c r="B134" s="40"/>
      <c r="C134" s="280" t="s">
        <v>153</v>
      </c>
      <c r="D134" s="280" t="s">
        <v>290</v>
      </c>
      <c r="E134" s="281" t="s">
        <v>881</v>
      </c>
      <c r="F134" s="282" t="s">
        <v>882</v>
      </c>
      <c r="G134" s="283" t="s">
        <v>233</v>
      </c>
      <c r="H134" s="284">
        <v>1.976</v>
      </c>
      <c r="I134" s="285"/>
      <c r="J134" s="286">
        <f>ROUND(I134*H134,2)</f>
        <v>0</v>
      </c>
      <c r="K134" s="282" t="s">
        <v>869</v>
      </c>
      <c r="L134" s="287"/>
      <c r="M134" s="288" t="s">
        <v>1</v>
      </c>
      <c r="N134" s="289" t="s">
        <v>38</v>
      </c>
      <c r="O134" s="92"/>
      <c r="P134" s="236">
        <f>O134*H134</f>
        <v>0</v>
      </c>
      <c r="Q134" s="236">
        <v>1</v>
      </c>
      <c r="R134" s="236">
        <f>Q134*H134</f>
        <v>1.976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209</v>
      </c>
      <c r="AT134" s="238" t="s">
        <v>290</v>
      </c>
      <c r="AU134" s="238" t="s">
        <v>82</v>
      </c>
      <c r="AY134" s="18" t="s">
        <v>129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80</v>
      </c>
      <c r="BK134" s="239">
        <f>ROUND(I134*H134,2)</f>
        <v>0</v>
      </c>
      <c r="BL134" s="18" t="s">
        <v>136</v>
      </c>
      <c r="BM134" s="238" t="s">
        <v>883</v>
      </c>
    </row>
    <row r="135" s="2" customFormat="1">
      <c r="A135" s="39"/>
      <c r="B135" s="40"/>
      <c r="C135" s="41"/>
      <c r="D135" s="240" t="s">
        <v>138</v>
      </c>
      <c r="E135" s="41"/>
      <c r="F135" s="241" t="s">
        <v>882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82</v>
      </c>
    </row>
    <row r="136" s="14" customFormat="1">
      <c r="A136" s="14"/>
      <c r="B136" s="257"/>
      <c r="C136" s="258"/>
      <c r="D136" s="240" t="s">
        <v>142</v>
      </c>
      <c r="E136" s="259" t="s">
        <v>1</v>
      </c>
      <c r="F136" s="260" t="s">
        <v>884</v>
      </c>
      <c r="G136" s="258"/>
      <c r="H136" s="261">
        <v>1.976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142</v>
      </c>
      <c r="AU136" s="267" t="s">
        <v>82</v>
      </c>
      <c r="AV136" s="14" t="s">
        <v>82</v>
      </c>
      <c r="AW136" s="14" t="s">
        <v>30</v>
      </c>
      <c r="AX136" s="14" t="s">
        <v>80</v>
      </c>
      <c r="AY136" s="267" t="s">
        <v>129</v>
      </c>
    </row>
    <row r="137" s="2" customFormat="1" ht="24.15" customHeight="1">
      <c r="A137" s="39"/>
      <c r="B137" s="40"/>
      <c r="C137" s="227" t="s">
        <v>136</v>
      </c>
      <c r="D137" s="227" t="s">
        <v>131</v>
      </c>
      <c r="E137" s="228" t="s">
        <v>885</v>
      </c>
      <c r="F137" s="229" t="s">
        <v>886</v>
      </c>
      <c r="G137" s="230" t="s">
        <v>189</v>
      </c>
      <c r="H137" s="231">
        <v>8.8000000000000007</v>
      </c>
      <c r="I137" s="232"/>
      <c r="J137" s="233">
        <f>ROUND(I137*H137,2)</f>
        <v>0</v>
      </c>
      <c r="K137" s="229" t="s">
        <v>869</v>
      </c>
      <c r="L137" s="45"/>
      <c r="M137" s="234" t="s">
        <v>1</v>
      </c>
      <c r="N137" s="235" t="s">
        <v>38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136</v>
      </c>
      <c r="AT137" s="238" t="s">
        <v>131</v>
      </c>
      <c r="AU137" s="238" t="s">
        <v>82</v>
      </c>
      <c r="AY137" s="18" t="s">
        <v>129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80</v>
      </c>
      <c r="BK137" s="239">
        <f>ROUND(I137*H137,2)</f>
        <v>0</v>
      </c>
      <c r="BL137" s="18" t="s">
        <v>136</v>
      </c>
      <c r="BM137" s="238" t="s">
        <v>887</v>
      </c>
    </row>
    <row r="138" s="2" customFormat="1">
      <c r="A138" s="39"/>
      <c r="B138" s="40"/>
      <c r="C138" s="41"/>
      <c r="D138" s="240" t="s">
        <v>138</v>
      </c>
      <c r="E138" s="41"/>
      <c r="F138" s="241" t="s">
        <v>888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82</v>
      </c>
    </row>
    <row r="139" s="2" customFormat="1">
      <c r="A139" s="39"/>
      <c r="B139" s="40"/>
      <c r="C139" s="41"/>
      <c r="D139" s="240" t="s">
        <v>872</v>
      </c>
      <c r="E139" s="41"/>
      <c r="F139" s="279" t="s">
        <v>889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872</v>
      </c>
      <c r="AU139" s="18" t="s">
        <v>82</v>
      </c>
    </row>
    <row r="140" s="13" customFormat="1">
      <c r="A140" s="13"/>
      <c r="B140" s="247"/>
      <c r="C140" s="248"/>
      <c r="D140" s="240" t="s">
        <v>142</v>
      </c>
      <c r="E140" s="249" t="s">
        <v>1</v>
      </c>
      <c r="F140" s="250" t="s">
        <v>890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142</v>
      </c>
      <c r="AU140" s="256" t="s">
        <v>82</v>
      </c>
      <c r="AV140" s="13" t="s">
        <v>80</v>
      </c>
      <c r="AW140" s="13" t="s">
        <v>30</v>
      </c>
      <c r="AX140" s="13" t="s">
        <v>73</v>
      </c>
      <c r="AY140" s="256" t="s">
        <v>129</v>
      </c>
    </row>
    <row r="141" s="14" customFormat="1">
      <c r="A141" s="14"/>
      <c r="B141" s="257"/>
      <c r="C141" s="258"/>
      <c r="D141" s="240" t="s">
        <v>142</v>
      </c>
      <c r="E141" s="259" t="s">
        <v>1</v>
      </c>
      <c r="F141" s="260" t="s">
        <v>891</v>
      </c>
      <c r="G141" s="258"/>
      <c r="H141" s="261">
        <v>8.8000000000000007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142</v>
      </c>
      <c r="AU141" s="267" t="s">
        <v>82</v>
      </c>
      <c r="AV141" s="14" t="s">
        <v>82</v>
      </c>
      <c r="AW141" s="14" t="s">
        <v>30</v>
      </c>
      <c r="AX141" s="14" t="s">
        <v>80</v>
      </c>
      <c r="AY141" s="267" t="s">
        <v>129</v>
      </c>
    </row>
    <row r="142" s="2" customFormat="1" ht="16.5" customHeight="1">
      <c r="A142" s="39"/>
      <c r="B142" s="40"/>
      <c r="C142" s="227" t="s">
        <v>170</v>
      </c>
      <c r="D142" s="227" t="s">
        <v>131</v>
      </c>
      <c r="E142" s="228" t="s">
        <v>892</v>
      </c>
      <c r="F142" s="229" t="s">
        <v>893</v>
      </c>
      <c r="G142" s="230" t="s">
        <v>189</v>
      </c>
      <c r="H142" s="231">
        <v>27.300000000000001</v>
      </c>
      <c r="I142" s="232"/>
      <c r="J142" s="233">
        <f>ROUND(I142*H142,2)</f>
        <v>0</v>
      </c>
      <c r="K142" s="229" t="s">
        <v>869</v>
      </c>
      <c r="L142" s="45"/>
      <c r="M142" s="234" t="s">
        <v>1</v>
      </c>
      <c r="N142" s="235" t="s">
        <v>38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136</v>
      </c>
      <c r="AT142" s="238" t="s">
        <v>131</v>
      </c>
      <c r="AU142" s="238" t="s">
        <v>82</v>
      </c>
      <c r="AY142" s="18" t="s">
        <v>129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80</v>
      </c>
      <c r="BK142" s="239">
        <f>ROUND(I142*H142,2)</f>
        <v>0</v>
      </c>
      <c r="BL142" s="18" t="s">
        <v>136</v>
      </c>
      <c r="BM142" s="238" t="s">
        <v>894</v>
      </c>
    </row>
    <row r="143" s="2" customFormat="1">
      <c r="A143" s="39"/>
      <c r="B143" s="40"/>
      <c r="C143" s="41"/>
      <c r="D143" s="240" t="s">
        <v>138</v>
      </c>
      <c r="E143" s="41"/>
      <c r="F143" s="241" t="s">
        <v>895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82</v>
      </c>
    </row>
    <row r="144" s="2" customFormat="1">
      <c r="A144" s="39"/>
      <c r="B144" s="40"/>
      <c r="C144" s="41"/>
      <c r="D144" s="240" t="s">
        <v>872</v>
      </c>
      <c r="E144" s="41"/>
      <c r="F144" s="279" t="s">
        <v>896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872</v>
      </c>
      <c r="AU144" s="18" t="s">
        <v>82</v>
      </c>
    </row>
    <row r="145" s="14" customFormat="1">
      <c r="A145" s="14"/>
      <c r="B145" s="257"/>
      <c r="C145" s="258"/>
      <c r="D145" s="240" t="s">
        <v>142</v>
      </c>
      <c r="E145" s="259" t="s">
        <v>1</v>
      </c>
      <c r="F145" s="260" t="s">
        <v>897</v>
      </c>
      <c r="G145" s="258"/>
      <c r="H145" s="261">
        <v>27.300000000000001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142</v>
      </c>
      <c r="AU145" s="267" t="s">
        <v>82</v>
      </c>
      <c r="AV145" s="14" t="s">
        <v>82</v>
      </c>
      <c r="AW145" s="14" t="s">
        <v>30</v>
      </c>
      <c r="AX145" s="14" t="s">
        <v>73</v>
      </c>
      <c r="AY145" s="267" t="s">
        <v>129</v>
      </c>
    </row>
    <row r="146" s="15" customFormat="1">
      <c r="A146" s="15"/>
      <c r="B146" s="268"/>
      <c r="C146" s="269"/>
      <c r="D146" s="240" t="s">
        <v>142</v>
      </c>
      <c r="E146" s="270" t="s">
        <v>1</v>
      </c>
      <c r="F146" s="271" t="s">
        <v>147</v>
      </c>
      <c r="G146" s="269"/>
      <c r="H146" s="272">
        <v>27.300000000000001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8" t="s">
        <v>142</v>
      </c>
      <c r="AU146" s="278" t="s">
        <v>82</v>
      </c>
      <c r="AV146" s="15" t="s">
        <v>136</v>
      </c>
      <c r="AW146" s="15" t="s">
        <v>30</v>
      </c>
      <c r="AX146" s="15" t="s">
        <v>80</v>
      </c>
      <c r="AY146" s="278" t="s">
        <v>129</v>
      </c>
    </row>
    <row r="147" s="2" customFormat="1" ht="24.15" customHeight="1">
      <c r="A147" s="39"/>
      <c r="B147" s="40"/>
      <c r="C147" s="280" t="s">
        <v>179</v>
      </c>
      <c r="D147" s="280" t="s">
        <v>290</v>
      </c>
      <c r="E147" s="281" t="s">
        <v>898</v>
      </c>
      <c r="F147" s="282" t="s">
        <v>899</v>
      </c>
      <c r="G147" s="283" t="s">
        <v>233</v>
      </c>
      <c r="H147" s="284">
        <v>81.409999999999997</v>
      </c>
      <c r="I147" s="285"/>
      <c r="J147" s="286">
        <f>ROUND(I147*H147,2)</f>
        <v>0</v>
      </c>
      <c r="K147" s="282" t="s">
        <v>869</v>
      </c>
      <c r="L147" s="287"/>
      <c r="M147" s="288" t="s">
        <v>1</v>
      </c>
      <c r="N147" s="289" t="s">
        <v>38</v>
      </c>
      <c r="O147" s="92"/>
      <c r="P147" s="236">
        <f>O147*H147</f>
        <v>0</v>
      </c>
      <c r="Q147" s="236">
        <v>1</v>
      </c>
      <c r="R147" s="236">
        <f>Q147*H147</f>
        <v>81.409999999999997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209</v>
      </c>
      <c r="AT147" s="238" t="s">
        <v>290</v>
      </c>
      <c r="AU147" s="238" t="s">
        <v>82</v>
      </c>
      <c r="AY147" s="18" t="s">
        <v>129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80</v>
      </c>
      <c r="BK147" s="239">
        <f>ROUND(I147*H147,2)</f>
        <v>0</v>
      </c>
      <c r="BL147" s="18" t="s">
        <v>136</v>
      </c>
      <c r="BM147" s="238" t="s">
        <v>900</v>
      </c>
    </row>
    <row r="148" s="2" customFormat="1">
      <c r="A148" s="39"/>
      <c r="B148" s="40"/>
      <c r="C148" s="41"/>
      <c r="D148" s="240" t="s">
        <v>138</v>
      </c>
      <c r="E148" s="41"/>
      <c r="F148" s="241" t="s">
        <v>899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82</v>
      </c>
    </row>
    <row r="149" s="14" customFormat="1">
      <c r="A149" s="14"/>
      <c r="B149" s="257"/>
      <c r="C149" s="258"/>
      <c r="D149" s="240" t="s">
        <v>142</v>
      </c>
      <c r="E149" s="259" t="s">
        <v>1</v>
      </c>
      <c r="F149" s="260" t="s">
        <v>901</v>
      </c>
      <c r="G149" s="258"/>
      <c r="H149" s="261">
        <v>46.409999999999997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142</v>
      </c>
      <c r="AU149" s="267" t="s">
        <v>82</v>
      </c>
      <c r="AV149" s="14" t="s">
        <v>82</v>
      </c>
      <c r="AW149" s="14" t="s">
        <v>30</v>
      </c>
      <c r="AX149" s="14" t="s">
        <v>73</v>
      </c>
      <c r="AY149" s="267" t="s">
        <v>129</v>
      </c>
    </row>
    <row r="150" s="13" customFormat="1">
      <c r="A150" s="13"/>
      <c r="B150" s="247"/>
      <c r="C150" s="248"/>
      <c r="D150" s="240" t="s">
        <v>142</v>
      </c>
      <c r="E150" s="249" t="s">
        <v>1</v>
      </c>
      <c r="F150" s="250" t="s">
        <v>902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142</v>
      </c>
      <c r="AU150" s="256" t="s">
        <v>82</v>
      </c>
      <c r="AV150" s="13" t="s">
        <v>80</v>
      </c>
      <c r="AW150" s="13" t="s">
        <v>30</v>
      </c>
      <c r="AX150" s="13" t="s">
        <v>73</v>
      </c>
      <c r="AY150" s="256" t="s">
        <v>129</v>
      </c>
    </row>
    <row r="151" s="14" customFormat="1">
      <c r="A151" s="14"/>
      <c r="B151" s="257"/>
      <c r="C151" s="258"/>
      <c r="D151" s="240" t="s">
        <v>142</v>
      </c>
      <c r="E151" s="259" t="s">
        <v>1</v>
      </c>
      <c r="F151" s="260" t="s">
        <v>407</v>
      </c>
      <c r="G151" s="258"/>
      <c r="H151" s="261">
        <v>35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142</v>
      </c>
      <c r="AU151" s="267" t="s">
        <v>82</v>
      </c>
      <c r="AV151" s="14" t="s">
        <v>82</v>
      </c>
      <c r="AW151" s="14" t="s">
        <v>30</v>
      </c>
      <c r="AX151" s="14" t="s">
        <v>73</v>
      </c>
      <c r="AY151" s="267" t="s">
        <v>129</v>
      </c>
    </row>
    <row r="152" s="15" customFormat="1">
      <c r="A152" s="15"/>
      <c r="B152" s="268"/>
      <c r="C152" s="269"/>
      <c r="D152" s="240" t="s">
        <v>142</v>
      </c>
      <c r="E152" s="270" t="s">
        <v>1</v>
      </c>
      <c r="F152" s="271" t="s">
        <v>147</v>
      </c>
      <c r="G152" s="269"/>
      <c r="H152" s="272">
        <v>81.409999999999997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142</v>
      </c>
      <c r="AU152" s="278" t="s">
        <v>82</v>
      </c>
      <c r="AV152" s="15" t="s">
        <v>136</v>
      </c>
      <c r="AW152" s="15" t="s">
        <v>30</v>
      </c>
      <c r="AX152" s="15" t="s">
        <v>80</v>
      </c>
      <c r="AY152" s="278" t="s">
        <v>129</v>
      </c>
    </row>
    <row r="153" s="2" customFormat="1" ht="16.5" customHeight="1">
      <c r="A153" s="39"/>
      <c r="B153" s="40"/>
      <c r="C153" s="227" t="s">
        <v>186</v>
      </c>
      <c r="D153" s="227" t="s">
        <v>131</v>
      </c>
      <c r="E153" s="228" t="s">
        <v>903</v>
      </c>
      <c r="F153" s="229" t="s">
        <v>904</v>
      </c>
      <c r="G153" s="230" t="s">
        <v>189</v>
      </c>
      <c r="H153" s="231">
        <v>35</v>
      </c>
      <c r="I153" s="232"/>
      <c r="J153" s="233">
        <f>ROUND(I153*H153,2)</f>
        <v>0</v>
      </c>
      <c r="K153" s="229" t="s">
        <v>869</v>
      </c>
      <c r="L153" s="45"/>
      <c r="M153" s="234" t="s">
        <v>1</v>
      </c>
      <c r="N153" s="235" t="s">
        <v>38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136</v>
      </c>
      <c r="AT153" s="238" t="s">
        <v>131</v>
      </c>
      <c r="AU153" s="238" t="s">
        <v>82</v>
      </c>
      <c r="AY153" s="18" t="s">
        <v>129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80</v>
      </c>
      <c r="BK153" s="239">
        <f>ROUND(I153*H153,2)</f>
        <v>0</v>
      </c>
      <c r="BL153" s="18" t="s">
        <v>136</v>
      </c>
      <c r="BM153" s="238" t="s">
        <v>905</v>
      </c>
    </row>
    <row r="154" s="2" customFormat="1">
      <c r="A154" s="39"/>
      <c r="B154" s="40"/>
      <c r="C154" s="41"/>
      <c r="D154" s="240" t="s">
        <v>138</v>
      </c>
      <c r="E154" s="41"/>
      <c r="F154" s="241" t="s">
        <v>906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82</v>
      </c>
    </row>
    <row r="155" s="2" customFormat="1">
      <c r="A155" s="39"/>
      <c r="B155" s="40"/>
      <c r="C155" s="41"/>
      <c r="D155" s="240" t="s">
        <v>872</v>
      </c>
      <c r="E155" s="41"/>
      <c r="F155" s="279" t="s">
        <v>907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872</v>
      </c>
      <c r="AU155" s="18" t="s">
        <v>82</v>
      </c>
    </row>
    <row r="156" s="13" customFormat="1">
      <c r="A156" s="13"/>
      <c r="B156" s="247"/>
      <c r="C156" s="248"/>
      <c r="D156" s="240" t="s">
        <v>142</v>
      </c>
      <c r="E156" s="249" t="s">
        <v>1</v>
      </c>
      <c r="F156" s="250" t="s">
        <v>908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142</v>
      </c>
      <c r="AU156" s="256" t="s">
        <v>82</v>
      </c>
      <c r="AV156" s="13" t="s">
        <v>80</v>
      </c>
      <c r="AW156" s="13" t="s">
        <v>30</v>
      </c>
      <c r="AX156" s="13" t="s">
        <v>73</v>
      </c>
      <c r="AY156" s="256" t="s">
        <v>129</v>
      </c>
    </row>
    <row r="157" s="14" customFormat="1">
      <c r="A157" s="14"/>
      <c r="B157" s="257"/>
      <c r="C157" s="258"/>
      <c r="D157" s="240" t="s">
        <v>142</v>
      </c>
      <c r="E157" s="259" t="s">
        <v>1</v>
      </c>
      <c r="F157" s="260" t="s">
        <v>407</v>
      </c>
      <c r="G157" s="258"/>
      <c r="H157" s="261">
        <v>35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142</v>
      </c>
      <c r="AU157" s="267" t="s">
        <v>82</v>
      </c>
      <c r="AV157" s="14" t="s">
        <v>82</v>
      </c>
      <c r="AW157" s="14" t="s">
        <v>30</v>
      </c>
      <c r="AX157" s="14" t="s">
        <v>80</v>
      </c>
      <c r="AY157" s="267" t="s">
        <v>129</v>
      </c>
    </row>
    <row r="158" s="2" customFormat="1" ht="24.15" customHeight="1">
      <c r="A158" s="39"/>
      <c r="B158" s="40"/>
      <c r="C158" s="227" t="s">
        <v>209</v>
      </c>
      <c r="D158" s="227" t="s">
        <v>131</v>
      </c>
      <c r="E158" s="228" t="s">
        <v>909</v>
      </c>
      <c r="F158" s="229" t="s">
        <v>910</v>
      </c>
      <c r="G158" s="230" t="s">
        <v>911</v>
      </c>
      <c r="H158" s="231">
        <v>0.025000000000000001</v>
      </c>
      <c r="I158" s="232"/>
      <c r="J158" s="233">
        <f>ROUND(I158*H158,2)</f>
        <v>0</v>
      </c>
      <c r="K158" s="229" t="s">
        <v>869</v>
      </c>
      <c r="L158" s="45"/>
      <c r="M158" s="234" t="s">
        <v>1</v>
      </c>
      <c r="N158" s="235" t="s">
        <v>38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136</v>
      </c>
      <c r="AT158" s="238" t="s">
        <v>131</v>
      </c>
      <c r="AU158" s="238" t="s">
        <v>82</v>
      </c>
      <c r="AY158" s="18" t="s">
        <v>129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80</v>
      </c>
      <c r="BK158" s="239">
        <f>ROUND(I158*H158,2)</f>
        <v>0</v>
      </c>
      <c r="BL158" s="18" t="s">
        <v>136</v>
      </c>
      <c r="BM158" s="238" t="s">
        <v>912</v>
      </c>
    </row>
    <row r="159" s="2" customFormat="1">
      <c r="A159" s="39"/>
      <c r="B159" s="40"/>
      <c r="C159" s="41"/>
      <c r="D159" s="240" t="s">
        <v>138</v>
      </c>
      <c r="E159" s="41"/>
      <c r="F159" s="241" t="s">
        <v>913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82</v>
      </c>
    </row>
    <row r="160" s="2" customFormat="1">
      <c r="A160" s="39"/>
      <c r="B160" s="40"/>
      <c r="C160" s="41"/>
      <c r="D160" s="240" t="s">
        <v>872</v>
      </c>
      <c r="E160" s="41"/>
      <c r="F160" s="279" t="s">
        <v>914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872</v>
      </c>
      <c r="AU160" s="18" t="s">
        <v>82</v>
      </c>
    </row>
    <row r="161" s="13" customFormat="1">
      <c r="A161" s="13"/>
      <c r="B161" s="247"/>
      <c r="C161" s="248"/>
      <c r="D161" s="240" t="s">
        <v>142</v>
      </c>
      <c r="E161" s="249" t="s">
        <v>1</v>
      </c>
      <c r="F161" s="250" t="s">
        <v>915</v>
      </c>
      <c r="G161" s="248"/>
      <c r="H161" s="249" t="s">
        <v>1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142</v>
      </c>
      <c r="AU161" s="256" t="s">
        <v>82</v>
      </c>
      <c r="AV161" s="13" t="s">
        <v>80</v>
      </c>
      <c r="AW161" s="13" t="s">
        <v>30</v>
      </c>
      <c r="AX161" s="13" t="s">
        <v>73</v>
      </c>
      <c r="AY161" s="256" t="s">
        <v>129</v>
      </c>
    </row>
    <row r="162" s="14" customFormat="1">
      <c r="A162" s="14"/>
      <c r="B162" s="257"/>
      <c r="C162" s="258"/>
      <c r="D162" s="240" t="s">
        <v>142</v>
      </c>
      <c r="E162" s="259" t="s">
        <v>1</v>
      </c>
      <c r="F162" s="260" t="s">
        <v>916</v>
      </c>
      <c r="G162" s="258"/>
      <c r="H162" s="261">
        <v>0.025000000000000001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142</v>
      </c>
      <c r="AU162" s="267" t="s">
        <v>82</v>
      </c>
      <c r="AV162" s="14" t="s">
        <v>82</v>
      </c>
      <c r="AW162" s="14" t="s">
        <v>30</v>
      </c>
      <c r="AX162" s="14" t="s">
        <v>80</v>
      </c>
      <c r="AY162" s="267" t="s">
        <v>129</v>
      </c>
    </row>
    <row r="163" s="2" customFormat="1" ht="24.15" customHeight="1">
      <c r="A163" s="39"/>
      <c r="B163" s="40"/>
      <c r="C163" s="280" t="s">
        <v>215</v>
      </c>
      <c r="D163" s="280" t="s">
        <v>290</v>
      </c>
      <c r="E163" s="281" t="s">
        <v>917</v>
      </c>
      <c r="F163" s="282" t="s">
        <v>918</v>
      </c>
      <c r="G163" s="283" t="s">
        <v>580</v>
      </c>
      <c r="H163" s="284">
        <v>13</v>
      </c>
      <c r="I163" s="285"/>
      <c r="J163" s="286">
        <f>ROUND(I163*H163,2)</f>
        <v>0</v>
      </c>
      <c r="K163" s="282" t="s">
        <v>869</v>
      </c>
      <c r="L163" s="287"/>
      <c r="M163" s="288" t="s">
        <v>1</v>
      </c>
      <c r="N163" s="289" t="s">
        <v>38</v>
      </c>
      <c r="O163" s="92"/>
      <c r="P163" s="236">
        <f>O163*H163</f>
        <v>0</v>
      </c>
      <c r="Q163" s="236">
        <v>0.28306999999999999</v>
      </c>
      <c r="R163" s="236">
        <f>Q163*H163</f>
        <v>3.67991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209</v>
      </c>
      <c r="AT163" s="238" t="s">
        <v>290</v>
      </c>
      <c r="AU163" s="238" t="s">
        <v>82</v>
      </c>
      <c r="AY163" s="18" t="s">
        <v>129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80</v>
      </c>
      <c r="BK163" s="239">
        <f>ROUND(I163*H163,2)</f>
        <v>0</v>
      </c>
      <c r="BL163" s="18" t="s">
        <v>136</v>
      </c>
      <c r="BM163" s="238" t="s">
        <v>919</v>
      </c>
    </row>
    <row r="164" s="2" customFormat="1">
      <c r="A164" s="39"/>
      <c r="B164" s="40"/>
      <c r="C164" s="41"/>
      <c r="D164" s="240" t="s">
        <v>138</v>
      </c>
      <c r="E164" s="41"/>
      <c r="F164" s="241" t="s">
        <v>918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82</v>
      </c>
    </row>
    <row r="165" s="2" customFormat="1" ht="24.15" customHeight="1">
      <c r="A165" s="39"/>
      <c r="B165" s="40"/>
      <c r="C165" s="280" t="s">
        <v>223</v>
      </c>
      <c r="D165" s="280" t="s">
        <v>290</v>
      </c>
      <c r="E165" s="281" t="s">
        <v>920</v>
      </c>
      <c r="F165" s="282" t="s">
        <v>921</v>
      </c>
      <c r="G165" s="283" t="s">
        <v>580</v>
      </c>
      <c r="H165" s="284">
        <v>26</v>
      </c>
      <c r="I165" s="285"/>
      <c r="J165" s="286">
        <f>ROUND(I165*H165,2)</f>
        <v>0</v>
      </c>
      <c r="K165" s="282" t="s">
        <v>869</v>
      </c>
      <c r="L165" s="287"/>
      <c r="M165" s="288" t="s">
        <v>1</v>
      </c>
      <c r="N165" s="289" t="s">
        <v>38</v>
      </c>
      <c r="O165" s="92"/>
      <c r="P165" s="236">
        <f>O165*H165</f>
        <v>0</v>
      </c>
      <c r="Q165" s="236">
        <v>0.00123</v>
      </c>
      <c r="R165" s="236">
        <f>Q165*H165</f>
        <v>0.031980000000000001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209</v>
      </c>
      <c r="AT165" s="238" t="s">
        <v>290</v>
      </c>
      <c r="AU165" s="238" t="s">
        <v>82</v>
      </c>
      <c r="AY165" s="18" t="s">
        <v>129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80</v>
      </c>
      <c r="BK165" s="239">
        <f>ROUND(I165*H165,2)</f>
        <v>0</v>
      </c>
      <c r="BL165" s="18" t="s">
        <v>136</v>
      </c>
      <c r="BM165" s="238" t="s">
        <v>922</v>
      </c>
    </row>
    <row r="166" s="2" customFormat="1">
      <c r="A166" s="39"/>
      <c r="B166" s="40"/>
      <c r="C166" s="41"/>
      <c r="D166" s="240" t="s">
        <v>138</v>
      </c>
      <c r="E166" s="41"/>
      <c r="F166" s="241" t="s">
        <v>921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82</v>
      </c>
    </row>
    <row r="167" s="14" customFormat="1">
      <c r="A167" s="14"/>
      <c r="B167" s="257"/>
      <c r="C167" s="258"/>
      <c r="D167" s="240" t="s">
        <v>142</v>
      </c>
      <c r="E167" s="259" t="s">
        <v>1</v>
      </c>
      <c r="F167" s="260" t="s">
        <v>624</v>
      </c>
      <c r="G167" s="258"/>
      <c r="H167" s="261">
        <v>26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142</v>
      </c>
      <c r="AU167" s="267" t="s">
        <v>82</v>
      </c>
      <c r="AV167" s="14" t="s">
        <v>82</v>
      </c>
      <c r="AW167" s="14" t="s">
        <v>30</v>
      </c>
      <c r="AX167" s="14" t="s">
        <v>80</v>
      </c>
      <c r="AY167" s="267" t="s">
        <v>129</v>
      </c>
    </row>
    <row r="168" s="2" customFormat="1" ht="24.15" customHeight="1">
      <c r="A168" s="39"/>
      <c r="B168" s="40"/>
      <c r="C168" s="227" t="s">
        <v>230</v>
      </c>
      <c r="D168" s="227" t="s">
        <v>131</v>
      </c>
      <c r="E168" s="228" t="s">
        <v>923</v>
      </c>
      <c r="F168" s="229" t="s">
        <v>924</v>
      </c>
      <c r="G168" s="230" t="s">
        <v>911</v>
      </c>
      <c r="H168" s="231">
        <v>0.025000000000000001</v>
      </c>
      <c r="I168" s="232"/>
      <c r="J168" s="233">
        <f>ROUND(I168*H168,2)</f>
        <v>0</v>
      </c>
      <c r="K168" s="229" t="s">
        <v>869</v>
      </c>
      <c r="L168" s="45"/>
      <c r="M168" s="234" t="s">
        <v>1</v>
      </c>
      <c r="N168" s="235" t="s">
        <v>38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136</v>
      </c>
      <c r="AT168" s="238" t="s">
        <v>131</v>
      </c>
      <c r="AU168" s="238" t="s">
        <v>82</v>
      </c>
      <c r="AY168" s="18" t="s">
        <v>129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80</v>
      </c>
      <c r="BK168" s="239">
        <f>ROUND(I168*H168,2)</f>
        <v>0</v>
      </c>
      <c r="BL168" s="18" t="s">
        <v>136</v>
      </c>
      <c r="BM168" s="238" t="s">
        <v>925</v>
      </c>
    </row>
    <row r="169" s="2" customFormat="1">
      <c r="A169" s="39"/>
      <c r="B169" s="40"/>
      <c r="C169" s="41"/>
      <c r="D169" s="240" t="s">
        <v>138</v>
      </c>
      <c r="E169" s="41"/>
      <c r="F169" s="241" t="s">
        <v>926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82</v>
      </c>
    </row>
    <row r="170" s="2" customFormat="1">
      <c r="A170" s="39"/>
      <c r="B170" s="40"/>
      <c r="C170" s="41"/>
      <c r="D170" s="240" t="s">
        <v>872</v>
      </c>
      <c r="E170" s="41"/>
      <c r="F170" s="279" t="s">
        <v>927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872</v>
      </c>
      <c r="AU170" s="18" t="s">
        <v>82</v>
      </c>
    </row>
    <row r="171" s="13" customFormat="1">
      <c r="A171" s="13"/>
      <c r="B171" s="247"/>
      <c r="C171" s="248"/>
      <c r="D171" s="240" t="s">
        <v>142</v>
      </c>
      <c r="E171" s="249" t="s">
        <v>1</v>
      </c>
      <c r="F171" s="250" t="s">
        <v>928</v>
      </c>
      <c r="G171" s="248"/>
      <c r="H171" s="249" t="s">
        <v>1</v>
      </c>
      <c r="I171" s="251"/>
      <c r="J171" s="248"/>
      <c r="K171" s="248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142</v>
      </c>
      <c r="AU171" s="256" t="s">
        <v>82</v>
      </c>
      <c r="AV171" s="13" t="s">
        <v>80</v>
      </c>
      <c r="AW171" s="13" t="s">
        <v>30</v>
      </c>
      <c r="AX171" s="13" t="s">
        <v>73</v>
      </c>
      <c r="AY171" s="256" t="s">
        <v>129</v>
      </c>
    </row>
    <row r="172" s="14" customFormat="1">
      <c r="A172" s="14"/>
      <c r="B172" s="257"/>
      <c r="C172" s="258"/>
      <c r="D172" s="240" t="s">
        <v>142</v>
      </c>
      <c r="E172" s="259" t="s">
        <v>1</v>
      </c>
      <c r="F172" s="260" t="s">
        <v>916</v>
      </c>
      <c r="G172" s="258"/>
      <c r="H172" s="261">
        <v>0.025000000000000001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142</v>
      </c>
      <c r="AU172" s="267" t="s">
        <v>82</v>
      </c>
      <c r="AV172" s="14" t="s">
        <v>82</v>
      </c>
      <c r="AW172" s="14" t="s">
        <v>30</v>
      </c>
      <c r="AX172" s="14" t="s">
        <v>80</v>
      </c>
      <c r="AY172" s="267" t="s">
        <v>129</v>
      </c>
    </row>
    <row r="173" s="2" customFormat="1" ht="24.15" customHeight="1">
      <c r="A173" s="39"/>
      <c r="B173" s="40"/>
      <c r="C173" s="227" t="s">
        <v>8</v>
      </c>
      <c r="D173" s="227" t="s">
        <v>131</v>
      </c>
      <c r="E173" s="228" t="s">
        <v>929</v>
      </c>
      <c r="F173" s="229" t="s">
        <v>930</v>
      </c>
      <c r="G173" s="230" t="s">
        <v>931</v>
      </c>
      <c r="H173" s="231">
        <v>4</v>
      </c>
      <c r="I173" s="232"/>
      <c r="J173" s="233">
        <f>ROUND(I173*H173,2)</f>
        <v>0</v>
      </c>
      <c r="K173" s="229" t="s">
        <v>869</v>
      </c>
      <c r="L173" s="45"/>
      <c r="M173" s="234" t="s">
        <v>1</v>
      </c>
      <c r="N173" s="235" t="s">
        <v>38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136</v>
      </c>
      <c r="AT173" s="238" t="s">
        <v>131</v>
      </c>
      <c r="AU173" s="238" t="s">
        <v>82</v>
      </c>
      <c r="AY173" s="18" t="s">
        <v>129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80</v>
      </c>
      <c r="BK173" s="239">
        <f>ROUND(I173*H173,2)</f>
        <v>0</v>
      </c>
      <c r="BL173" s="18" t="s">
        <v>136</v>
      </c>
      <c r="BM173" s="238" t="s">
        <v>932</v>
      </c>
    </row>
    <row r="174" s="2" customFormat="1">
      <c r="A174" s="39"/>
      <c r="B174" s="40"/>
      <c r="C174" s="41"/>
      <c r="D174" s="240" t="s">
        <v>138</v>
      </c>
      <c r="E174" s="41"/>
      <c r="F174" s="241" t="s">
        <v>933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82</v>
      </c>
    </row>
    <row r="175" s="2" customFormat="1">
      <c r="A175" s="39"/>
      <c r="B175" s="40"/>
      <c r="C175" s="41"/>
      <c r="D175" s="240" t="s">
        <v>872</v>
      </c>
      <c r="E175" s="41"/>
      <c r="F175" s="279" t="s">
        <v>934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872</v>
      </c>
      <c r="AU175" s="18" t="s">
        <v>82</v>
      </c>
    </row>
    <row r="176" s="2" customFormat="1">
      <c r="A176" s="39"/>
      <c r="B176" s="40"/>
      <c r="C176" s="41"/>
      <c r="D176" s="240" t="s">
        <v>167</v>
      </c>
      <c r="E176" s="41"/>
      <c r="F176" s="279" t="s">
        <v>935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167</v>
      </c>
      <c r="AU176" s="18" t="s">
        <v>82</v>
      </c>
    </row>
    <row r="177" s="2" customFormat="1" ht="24.15" customHeight="1">
      <c r="A177" s="39"/>
      <c r="B177" s="40"/>
      <c r="C177" s="227" t="s">
        <v>249</v>
      </c>
      <c r="D177" s="227" t="s">
        <v>131</v>
      </c>
      <c r="E177" s="228" t="s">
        <v>936</v>
      </c>
      <c r="F177" s="229" t="s">
        <v>937</v>
      </c>
      <c r="G177" s="230" t="s">
        <v>931</v>
      </c>
      <c r="H177" s="231">
        <v>4</v>
      </c>
      <c r="I177" s="232"/>
      <c r="J177" s="233">
        <f>ROUND(I177*H177,2)</f>
        <v>0</v>
      </c>
      <c r="K177" s="229" t="s">
        <v>869</v>
      </c>
      <c r="L177" s="45"/>
      <c r="M177" s="234" t="s">
        <v>1</v>
      </c>
      <c r="N177" s="235" t="s">
        <v>38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136</v>
      </c>
      <c r="AT177" s="238" t="s">
        <v>131</v>
      </c>
      <c r="AU177" s="238" t="s">
        <v>82</v>
      </c>
      <c r="AY177" s="18" t="s">
        <v>129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80</v>
      </c>
      <c r="BK177" s="239">
        <f>ROUND(I177*H177,2)</f>
        <v>0</v>
      </c>
      <c r="BL177" s="18" t="s">
        <v>136</v>
      </c>
      <c r="BM177" s="238" t="s">
        <v>938</v>
      </c>
    </row>
    <row r="178" s="2" customFormat="1">
      <c r="A178" s="39"/>
      <c r="B178" s="40"/>
      <c r="C178" s="41"/>
      <c r="D178" s="240" t="s">
        <v>138</v>
      </c>
      <c r="E178" s="41"/>
      <c r="F178" s="241" t="s">
        <v>939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138</v>
      </c>
      <c r="AU178" s="18" t="s">
        <v>82</v>
      </c>
    </row>
    <row r="179" s="2" customFormat="1">
      <c r="A179" s="39"/>
      <c r="B179" s="40"/>
      <c r="C179" s="41"/>
      <c r="D179" s="240" t="s">
        <v>872</v>
      </c>
      <c r="E179" s="41"/>
      <c r="F179" s="279" t="s">
        <v>934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872</v>
      </c>
      <c r="AU179" s="18" t="s">
        <v>82</v>
      </c>
    </row>
    <row r="180" s="2" customFormat="1">
      <c r="A180" s="39"/>
      <c r="B180" s="40"/>
      <c r="C180" s="41"/>
      <c r="D180" s="240" t="s">
        <v>167</v>
      </c>
      <c r="E180" s="41"/>
      <c r="F180" s="279" t="s">
        <v>935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167</v>
      </c>
      <c r="AU180" s="18" t="s">
        <v>82</v>
      </c>
    </row>
    <row r="181" s="2" customFormat="1" ht="24.15" customHeight="1">
      <c r="A181" s="39"/>
      <c r="B181" s="40"/>
      <c r="C181" s="227" t="s">
        <v>256</v>
      </c>
      <c r="D181" s="227" t="s">
        <v>131</v>
      </c>
      <c r="E181" s="228" t="s">
        <v>940</v>
      </c>
      <c r="F181" s="229" t="s">
        <v>941</v>
      </c>
      <c r="G181" s="230" t="s">
        <v>911</v>
      </c>
      <c r="H181" s="231">
        <v>1.6000000000000001</v>
      </c>
      <c r="I181" s="232"/>
      <c r="J181" s="233">
        <f>ROUND(I181*H181,2)</f>
        <v>0</v>
      </c>
      <c r="K181" s="229" t="s">
        <v>869</v>
      </c>
      <c r="L181" s="45"/>
      <c r="M181" s="234" t="s">
        <v>1</v>
      </c>
      <c r="N181" s="235" t="s">
        <v>38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136</v>
      </c>
      <c r="AT181" s="238" t="s">
        <v>131</v>
      </c>
      <c r="AU181" s="238" t="s">
        <v>82</v>
      </c>
      <c r="AY181" s="18" t="s">
        <v>129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80</v>
      </c>
      <c r="BK181" s="239">
        <f>ROUND(I181*H181,2)</f>
        <v>0</v>
      </c>
      <c r="BL181" s="18" t="s">
        <v>136</v>
      </c>
      <c r="BM181" s="238" t="s">
        <v>942</v>
      </c>
    </row>
    <row r="182" s="2" customFormat="1">
      <c r="A182" s="39"/>
      <c r="B182" s="40"/>
      <c r="C182" s="41"/>
      <c r="D182" s="240" t="s">
        <v>138</v>
      </c>
      <c r="E182" s="41"/>
      <c r="F182" s="241" t="s">
        <v>943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82</v>
      </c>
    </row>
    <row r="183" s="2" customFormat="1">
      <c r="A183" s="39"/>
      <c r="B183" s="40"/>
      <c r="C183" s="41"/>
      <c r="D183" s="240" t="s">
        <v>167</v>
      </c>
      <c r="E183" s="41"/>
      <c r="F183" s="279" t="s">
        <v>944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167</v>
      </c>
      <c r="AU183" s="18" t="s">
        <v>82</v>
      </c>
    </row>
    <row r="184" s="13" customFormat="1">
      <c r="A184" s="13"/>
      <c r="B184" s="247"/>
      <c r="C184" s="248"/>
      <c r="D184" s="240" t="s">
        <v>142</v>
      </c>
      <c r="E184" s="249" t="s">
        <v>1</v>
      </c>
      <c r="F184" s="250" t="s">
        <v>945</v>
      </c>
      <c r="G184" s="248"/>
      <c r="H184" s="249" t="s">
        <v>1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142</v>
      </c>
      <c r="AU184" s="256" t="s">
        <v>82</v>
      </c>
      <c r="AV184" s="13" t="s">
        <v>80</v>
      </c>
      <c r="AW184" s="13" t="s">
        <v>30</v>
      </c>
      <c r="AX184" s="13" t="s">
        <v>73</v>
      </c>
      <c r="AY184" s="256" t="s">
        <v>129</v>
      </c>
    </row>
    <row r="185" s="14" customFormat="1">
      <c r="A185" s="14"/>
      <c r="B185" s="257"/>
      <c r="C185" s="258"/>
      <c r="D185" s="240" t="s">
        <v>142</v>
      </c>
      <c r="E185" s="259" t="s">
        <v>1</v>
      </c>
      <c r="F185" s="260" t="s">
        <v>946</v>
      </c>
      <c r="G185" s="258"/>
      <c r="H185" s="261">
        <v>0.24199999999999999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142</v>
      </c>
      <c r="AU185" s="267" t="s">
        <v>82</v>
      </c>
      <c r="AV185" s="14" t="s">
        <v>82</v>
      </c>
      <c r="AW185" s="14" t="s">
        <v>30</v>
      </c>
      <c r="AX185" s="14" t="s">
        <v>73</v>
      </c>
      <c r="AY185" s="267" t="s">
        <v>129</v>
      </c>
    </row>
    <row r="186" s="13" customFormat="1">
      <c r="A186" s="13"/>
      <c r="B186" s="247"/>
      <c r="C186" s="248"/>
      <c r="D186" s="240" t="s">
        <v>142</v>
      </c>
      <c r="E186" s="249" t="s">
        <v>1</v>
      </c>
      <c r="F186" s="250" t="s">
        <v>947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142</v>
      </c>
      <c r="AU186" s="256" t="s">
        <v>82</v>
      </c>
      <c r="AV186" s="13" t="s">
        <v>80</v>
      </c>
      <c r="AW186" s="13" t="s">
        <v>30</v>
      </c>
      <c r="AX186" s="13" t="s">
        <v>73</v>
      </c>
      <c r="AY186" s="256" t="s">
        <v>129</v>
      </c>
    </row>
    <row r="187" s="14" customFormat="1">
      <c r="A187" s="14"/>
      <c r="B187" s="257"/>
      <c r="C187" s="258"/>
      <c r="D187" s="240" t="s">
        <v>142</v>
      </c>
      <c r="E187" s="259" t="s">
        <v>1</v>
      </c>
      <c r="F187" s="260" t="s">
        <v>948</v>
      </c>
      <c r="G187" s="258"/>
      <c r="H187" s="261">
        <v>1.3580000000000001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142</v>
      </c>
      <c r="AU187" s="267" t="s">
        <v>82</v>
      </c>
      <c r="AV187" s="14" t="s">
        <v>82</v>
      </c>
      <c r="AW187" s="14" t="s">
        <v>30</v>
      </c>
      <c r="AX187" s="14" t="s">
        <v>73</v>
      </c>
      <c r="AY187" s="267" t="s">
        <v>129</v>
      </c>
    </row>
    <row r="188" s="15" customFormat="1">
      <c r="A188" s="15"/>
      <c r="B188" s="268"/>
      <c r="C188" s="269"/>
      <c r="D188" s="240" t="s">
        <v>142</v>
      </c>
      <c r="E188" s="270" t="s">
        <v>1</v>
      </c>
      <c r="F188" s="271" t="s">
        <v>147</v>
      </c>
      <c r="G188" s="269"/>
      <c r="H188" s="272">
        <v>1.6000000000000001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142</v>
      </c>
      <c r="AU188" s="278" t="s">
        <v>82</v>
      </c>
      <c r="AV188" s="15" t="s">
        <v>136</v>
      </c>
      <c r="AW188" s="15" t="s">
        <v>30</v>
      </c>
      <c r="AX188" s="15" t="s">
        <v>80</v>
      </c>
      <c r="AY188" s="278" t="s">
        <v>129</v>
      </c>
    </row>
    <row r="189" s="12" customFormat="1" ht="25.92" customHeight="1">
      <c r="A189" s="12"/>
      <c r="B189" s="211"/>
      <c r="C189" s="212"/>
      <c r="D189" s="213" t="s">
        <v>72</v>
      </c>
      <c r="E189" s="214" t="s">
        <v>949</v>
      </c>
      <c r="F189" s="214" t="s">
        <v>950</v>
      </c>
      <c r="G189" s="212"/>
      <c r="H189" s="212"/>
      <c r="I189" s="215"/>
      <c r="J189" s="216">
        <f>BK189</f>
        <v>0</v>
      </c>
      <c r="K189" s="212"/>
      <c r="L189" s="217"/>
      <c r="M189" s="218"/>
      <c r="N189" s="219"/>
      <c r="O189" s="219"/>
      <c r="P189" s="220">
        <f>SUM(P190:P218)</f>
        <v>0</v>
      </c>
      <c r="Q189" s="219"/>
      <c r="R189" s="220">
        <f>SUM(R190:R218)</f>
        <v>0</v>
      </c>
      <c r="S189" s="219"/>
      <c r="T189" s="221">
        <f>SUM(T190:T218)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136</v>
      </c>
      <c r="AT189" s="223" t="s">
        <v>72</v>
      </c>
      <c r="AU189" s="223" t="s">
        <v>73</v>
      </c>
      <c r="AY189" s="222" t="s">
        <v>129</v>
      </c>
      <c r="BK189" s="224">
        <f>SUM(BK190:BK218)</f>
        <v>0</v>
      </c>
    </row>
    <row r="190" s="2" customFormat="1" ht="37.8" customHeight="1">
      <c r="A190" s="39"/>
      <c r="B190" s="40"/>
      <c r="C190" s="227" t="s">
        <v>263</v>
      </c>
      <c r="D190" s="227" t="s">
        <v>131</v>
      </c>
      <c r="E190" s="228" t="s">
        <v>951</v>
      </c>
      <c r="F190" s="229" t="s">
        <v>952</v>
      </c>
      <c r="G190" s="230" t="s">
        <v>233</v>
      </c>
      <c r="H190" s="231">
        <v>133.28</v>
      </c>
      <c r="I190" s="232"/>
      <c r="J190" s="233">
        <f>ROUND(I190*H190,2)</f>
        <v>0</v>
      </c>
      <c r="K190" s="229" t="s">
        <v>869</v>
      </c>
      <c r="L190" s="45"/>
      <c r="M190" s="234" t="s">
        <v>1</v>
      </c>
      <c r="N190" s="235" t="s">
        <v>38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953</v>
      </c>
      <c r="AT190" s="238" t="s">
        <v>131</v>
      </c>
      <c r="AU190" s="238" t="s">
        <v>80</v>
      </c>
      <c r="AY190" s="18" t="s">
        <v>129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80</v>
      </c>
      <c r="BK190" s="239">
        <f>ROUND(I190*H190,2)</f>
        <v>0</v>
      </c>
      <c r="BL190" s="18" t="s">
        <v>953</v>
      </c>
      <c r="BM190" s="238" t="s">
        <v>954</v>
      </c>
    </row>
    <row r="191" s="2" customFormat="1">
      <c r="A191" s="39"/>
      <c r="B191" s="40"/>
      <c r="C191" s="41"/>
      <c r="D191" s="240" t="s">
        <v>138</v>
      </c>
      <c r="E191" s="41"/>
      <c r="F191" s="241" t="s">
        <v>955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80</v>
      </c>
    </row>
    <row r="192" s="2" customFormat="1">
      <c r="A192" s="39"/>
      <c r="B192" s="40"/>
      <c r="C192" s="41"/>
      <c r="D192" s="240" t="s">
        <v>872</v>
      </c>
      <c r="E192" s="41"/>
      <c r="F192" s="279" t="s">
        <v>956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872</v>
      </c>
      <c r="AU192" s="18" t="s">
        <v>80</v>
      </c>
    </row>
    <row r="193" s="2" customFormat="1">
      <c r="A193" s="39"/>
      <c r="B193" s="40"/>
      <c r="C193" s="41"/>
      <c r="D193" s="240" t="s">
        <v>167</v>
      </c>
      <c r="E193" s="41"/>
      <c r="F193" s="279" t="s">
        <v>957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167</v>
      </c>
      <c r="AU193" s="18" t="s">
        <v>80</v>
      </c>
    </row>
    <row r="194" s="13" customFormat="1">
      <c r="A194" s="13"/>
      <c r="B194" s="247"/>
      <c r="C194" s="248"/>
      <c r="D194" s="240" t="s">
        <v>142</v>
      </c>
      <c r="E194" s="249" t="s">
        <v>1</v>
      </c>
      <c r="F194" s="250" t="s">
        <v>958</v>
      </c>
      <c r="G194" s="248"/>
      <c r="H194" s="249" t="s">
        <v>1</v>
      </c>
      <c r="I194" s="251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142</v>
      </c>
      <c r="AU194" s="256" t="s">
        <v>80</v>
      </c>
      <c r="AV194" s="13" t="s">
        <v>80</v>
      </c>
      <c r="AW194" s="13" t="s">
        <v>30</v>
      </c>
      <c r="AX194" s="13" t="s">
        <v>73</v>
      </c>
      <c r="AY194" s="256" t="s">
        <v>129</v>
      </c>
    </row>
    <row r="195" s="14" customFormat="1">
      <c r="A195" s="14"/>
      <c r="B195" s="257"/>
      <c r="C195" s="258"/>
      <c r="D195" s="240" t="s">
        <v>142</v>
      </c>
      <c r="E195" s="259" t="s">
        <v>1</v>
      </c>
      <c r="F195" s="260" t="s">
        <v>959</v>
      </c>
      <c r="G195" s="258"/>
      <c r="H195" s="261">
        <v>51.869999999999997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142</v>
      </c>
      <c r="AU195" s="267" t="s">
        <v>80</v>
      </c>
      <c r="AV195" s="14" t="s">
        <v>82</v>
      </c>
      <c r="AW195" s="14" t="s">
        <v>30</v>
      </c>
      <c r="AX195" s="14" t="s">
        <v>73</v>
      </c>
      <c r="AY195" s="267" t="s">
        <v>129</v>
      </c>
    </row>
    <row r="196" s="13" customFormat="1">
      <c r="A196" s="13"/>
      <c r="B196" s="247"/>
      <c r="C196" s="248"/>
      <c r="D196" s="240" t="s">
        <v>142</v>
      </c>
      <c r="E196" s="249" t="s">
        <v>1</v>
      </c>
      <c r="F196" s="250" t="s">
        <v>960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142</v>
      </c>
      <c r="AU196" s="256" t="s">
        <v>80</v>
      </c>
      <c r="AV196" s="13" t="s">
        <v>80</v>
      </c>
      <c r="AW196" s="13" t="s">
        <v>30</v>
      </c>
      <c r="AX196" s="13" t="s">
        <v>73</v>
      </c>
      <c r="AY196" s="256" t="s">
        <v>129</v>
      </c>
    </row>
    <row r="197" s="14" customFormat="1">
      <c r="A197" s="14"/>
      <c r="B197" s="257"/>
      <c r="C197" s="258"/>
      <c r="D197" s="240" t="s">
        <v>142</v>
      </c>
      <c r="E197" s="259" t="s">
        <v>1</v>
      </c>
      <c r="F197" s="260" t="s">
        <v>961</v>
      </c>
      <c r="G197" s="258"/>
      <c r="H197" s="261">
        <v>81.409999999999997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142</v>
      </c>
      <c r="AU197" s="267" t="s">
        <v>80</v>
      </c>
      <c r="AV197" s="14" t="s">
        <v>82</v>
      </c>
      <c r="AW197" s="14" t="s">
        <v>30</v>
      </c>
      <c r="AX197" s="14" t="s">
        <v>73</v>
      </c>
      <c r="AY197" s="267" t="s">
        <v>129</v>
      </c>
    </row>
    <row r="198" s="15" customFormat="1">
      <c r="A198" s="15"/>
      <c r="B198" s="268"/>
      <c r="C198" s="269"/>
      <c r="D198" s="240" t="s">
        <v>142</v>
      </c>
      <c r="E198" s="270" t="s">
        <v>1</v>
      </c>
      <c r="F198" s="271" t="s">
        <v>147</v>
      </c>
      <c r="G198" s="269"/>
      <c r="H198" s="272">
        <v>133.28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8" t="s">
        <v>142</v>
      </c>
      <c r="AU198" s="278" t="s">
        <v>80</v>
      </c>
      <c r="AV198" s="15" t="s">
        <v>136</v>
      </c>
      <c r="AW198" s="15" t="s">
        <v>30</v>
      </c>
      <c r="AX198" s="15" t="s">
        <v>80</v>
      </c>
      <c r="AY198" s="278" t="s">
        <v>129</v>
      </c>
    </row>
    <row r="199" s="2" customFormat="1" ht="37.8" customHeight="1">
      <c r="A199" s="39"/>
      <c r="B199" s="40"/>
      <c r="C199" s="227" t="s">
        <v>270</v>
      </c>
      <c r="D199" s="227" t="s">
        <v>131</v>
      </c>
      <c r="E199" s="228" t="s">
        <v>962</v>
      </c>
      <c r="F199" s="229" t="s">
        <v>963</v>
      </c>
      <c r="G199" s="230" t="s">
        <v>233</v>
      </c>
      <c r="H199" s="231">
        <v>133.28</v>
      </c>
      <c r="I199" s="232"/>
      <c r="J199" s="233">
        <f>ROUND(I199*H199,2)</f>
        <v>0</v>
      </c>
      <c r="K199" s="229" t="s">
        <v>869</v>
      </c>
      <c r="L199" s="45"/>
      <c r="M199" s="234" t="s">
        <v>1</v>
      </c>
      <c r="N199" s="235" t="s">
        <v>38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953</v>
      </c>
      <c r="AT199" s="238" t="s">
        <v>131</v>
      </c>
      <c r="AU199" s="238" t="s">
        <v>80</v>
      </c>
      <c r="AY199" s="18" t="s">
        <v>129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80</v>
      </c>
      <c r="BK199" s="239">
        <f>ROUND(I199*H199,2)</f>
        <v>0</v>
      </c>
      <c r="BL199" s="18" t="s">
        <v>953</v>
      </c>
      <c r="BM199" s="238" t="s">
        <v>964</v>
      </c>
    </row>
    <row r="200" s="2" customFormat="1">
      <c r="A200" s="39"/>
      <c r="B200" s="40"/>
      <c r="C200" s="41"/>
      <c r="D200" s="240" t="s">
        <v>138</v>
      </c>
      <c r="E200" s="41"/>
      <c r="F200" s="241" t="s">
        <v>965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138</v>
      </c>
      <c r="AU200" s="18" t="s">
        <v>80</v>
      </c>
    </row>
    <row r="201" s="2" customFormat="1">
      <c r="A201" s="39"/>
      <c r="B201" s="40"/>
      <c r="C201" s="41"/>
      <c r="D201" s="240" t="s">
        <v>872</v>
      </c>
      <c r="E201" s="41"/>
      <c r="F201" s="279" t="s">
        <v>956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872</v>
      </c>
      <c r="AU201" s="18" t="s">
        <v>80</v>
      </c>
    </row>
    <row r="202" s="2" customFormat="1">
      <c r="A202" s="39"/>
      <c r="B202" s="40"/>
      <c r="C202" s="41"/>
      <c r="D202" s="240" t="s">
        <v>167</v>
      </c>
      <c r="E202" s="41"/>
      <c r="F202" s="279" t="s">
        <v>957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167</v>
      </c>
      <c r="AU202" s="18" t="s">
        <v>80</v>
      </c>
    </row>
    <row r="203" s="13" customFormat="1">
      <c r="A203" s="13"/>
      <c r="B203" s="247"/>
      <c r="C203" s="248"/>
      <c r="D203" s="240" t="s">
        <v>142</v>
      </c>
      <c r="E203" s="249" t="s">
        <v>1</v>
      </c>
      <c r="F203" s="250" t="s">
        <v>958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142</v>
      </c>
      <c r="AU203" s="256" t="s">
        <v>80</v>
      </c>
      <c r="AV203" s="13" t="s">
        <v>80</v>
      </c>
      <c r="AW203" s="13" t="s">
        <v>30</v>
      </c>
      <c r="AX203" s="13" t="s">
        <v>73</v>
      </c>
      <c r="AY203" s="256" t="s">
        <v>129</v>
      </c>
    </row>
    <row r="204" s="14" customFormat="1">
      <c r="A204" s="14"/>
      <c r="B204" s="257"/>
      <c r="C204" s="258"/>
      <c r="D204" s="240" t="s">
        <v>142</v>
      </c>
      <c r="E204" s="259" t="s">
        <v>1</v>
      </c>
      <c r="F204" s="260" t="s">
        <v>959</v>
      </c>
      <c r="G204" s="258"/>
      <c r="H204" s="261">
        <v>51.869999999999997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142</v>
      </c>
      <c r="AU204" s="267" t="s">
        <v>80</v>
      </c>
      <c r="AV204" s="14" t="s">
        <v>82</v>
      </c>
      <c r="AW204" s="14" t="s">
        <v>30</v>
      </c>
      <c r="AX204" s="14" t="s">
        <v>73</v>
      </c>
      <c r="AY204" s="267" t="s">
        <v>129</v>
      </c>
    </row>
    <row r="205" s="13" customFormat="1">
      <c r="A205" s="13"/>
      <c r="B205" s="247"/>
      <c r="C205" s="248"/>
      <c r="D205" s="240" t="s">
        <v>142</v>
      </c>
      <c r="E205" s="249" t="s">
        <v>1</v>
      </c>
      <c r="F205" s="250" t="s">
        <v>960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142</v>
      </c>
      <c r="AU205" s="256" t="s">
        <v>80</v>
      </c>
      <c r="AV205" s="13" t="s">
        <v>80</v>
      </c>
      <c r="AW205" s="13" t="s">
        <v>30</v>
      </c>
      <c r="AX205" s="13" t="s">
        <v>73</v>
      </c>
      <c r="AY205" s="256" t="s">
        <v>129</v>
      </c>
    </row>
    <row r="206" s="14" customFormat="1">
      <c r="A206" s="14"/>
      <c r="B206" s="257"/>
      <c r="C206" s="258"/>
      <c r="D206" s="240" t="s">
        <v>142</v>
      </c>
      <c r="E206" s="259" t="s">
        <v>1</v>
      </c>
      <c r="F206" s="260" t="s">
        <v>961</v>
      </c>
      <c r="G206" s="258"/>
      <c r="H206" s="261">
        <v>81.409999999999997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142</v>
      </c>
      <c r="AU206" s="267" t="s">
        <v>80</v>
      </c>
      <c r="AV206" s="14" t="s">
        <v>82</v>
      </c>
      <c r="AW206" s="14" t="s">
        <v>30</v>
      </c>
      <c r="AX206" s="14" t="s">
        <v>73</v>
      </c>
      <c r="AY206" s="267" t="s">
        <v>129</v>
      </c>
    </row>
    <row r="207" s="15" customFormat="1">
      <c r="A207" s="15"/>
      <c r="B207" s="268"/>
      <c r="C207" s="269"/>
      <c r="D207" s="240" t="s">
        <v>142</v>
      </c>
      <c r="E207" s="270" t="s">
        <v>1</v>
      </c>
      <c r="F207" s="271" t="s">
        <v>147</v>
      </c>
      <c r="G207" s="269"/>
      <c r="H207" s="272">
        <v>133.28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8" t="s">
        <v>142</v>
      </c>
      <c r="AU207" s="278" t="s">
        <v>80</v>
      </c>
      <c r="AV207" s="15" t="s">
        <v>136</v>
      </c>
      <c r="AW207" s="15" t="s">
        <v>30</v>
      </c>
      <c r="AX207" s="15" t="s">
        <v>80</v>
      </c>
      <c r="AY207" s="278" t="s">
        <v>129</v>
      </c>
    </row>
    <row r="208" s="2" customFormat="1" ht="24.15" customHeight="1">
      <c r="A208" s="39"/>
      <c r="B208" s="40"/>
      <c r="C208" s="227" t="s">
        <v>277</v>
      </c>
      <c r="D208" s="227" t="s">
        <v>131</v>
      </c>
      <c r="E208" s="228" t="s">
        <v>966</v>
      </c>
      <c r="F208" s="229" t="s">
        <v>967</v>
      </c>
      <c r="G208" s="230" t="s">
        <v>580</v>
      </c>
      <c r="H208" s="231">
        <v>2</v>
      </c>
      <c r="I208" s="232"/>
      <c r="J208" s="233">
        <f>ROUND(I208*H208,2)</f>
        <v>0</v>
      </c>
      <c r="K208" s="229" t="s">
        <v>869</v>
      </c>
      <c r="L208" s="45"/>
      <c r="M208" s="234" t="s">
        <v>1</v>
      </c>
      <c r="N208" s="235" t="s">
        <v>38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953</v>
      </c>
      <c r="AT208" s="238" t="s">
        <v>131</v>
      </c>
      <c r="AU208" s="238" t="s">
        <v>80</v>
      </c>
      <c r="AY208" s="18" t="s">
        <v>129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80</v>
      </c>
      <c r="BK208" s="239">
        <f>ROUND(I208*H208,2)</f>
        <v>0</v>
      </c>
      <c r="BL208" s="18" t="s">
        <v>953</v>
      </c>
      <c r="BM208" s="238" t="s">
        <v>968</v>
      </c>
    </row>
    <row r="209" s="2" customFormat="1">
      <c r="A209" s="39"/>
      <c r="B209" s="40"/>
      <c r="C209" s="41"/>
      <c r="D209" s="240" t="s">
        <v>138</v>
      </c>
      <c r="E209" s="41"/>
      <c r="F209" s="241" t="s">
        <v>969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138</v>
      </c>
      <c r="AU209" s="18" t="s">
        <v>80</v>
      </c>
    </row>
    <row r="210" s="2" customFormat="1">
      <c r="A210" s="39"/>
      <c r="B210" s="40"/>
      <c r="C210" s="41"/>
      <c r="D210" s="240" t="s">
        <v>872</v>
      </c>
      <c r="E210" s="41"/>
      <c r="F210" s="279" t="s">
        <v>970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872</v>
      </c>
      <c r="AU210" s="18" t="s">
        <v>80</v>
      </c>
    </row>
    <row r="211" s="13" customFormat="1">
      <c r="A211" s="13"/>
      <c r="B211" s="247"/>
      <c r="C211" s="248"/>
      <c r="D211" s="240" t="s">
        <v>142</v>
      </c>
      <c r="E211" s="249" t="s">
        <v>1</v>
      </c>
      <c r="F211" s="250" t="s">
        <v>971</v>
      </c>
      <c r="G211" s="248"/>
      <c r="H211" s="249" t="s">
        <v>1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142</v>
      </c>
      <c r="AU211" s="256" t="s">
        <v>80</v>
      </c>
      <c r="AV211" s="13" t="s">
        <v>80</v>
      </c>
      <c r="AW211" s="13" t="s">
        <v>30</v>
      </c>
      <c r="AX211" s="13" t="s">
        <v>73</v>
      </c>
      <c r="AY211" s="256" t="s">
        <v>129</v>
      </c>
    </row>
    <row r="212" s="14" customFormat="1">
      <c r="A212" s="14"/>
      <c r="B212" s="257"/>
      <c r="C212" s="258"/>
      <c r="D212" s="240" t="s">
        <v>142</v>
      </c>
      <c r="E212" s="259" t="s">
        <v>1</v>
      </c>
      <c r="F212" s="260" t="s">
        <v>972</v>
      </c>
      <c r="G212" s="258"/>
      <c r="H212" s="261">
        <v>2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142</v>
      </c>
      <c r="AU212" s="267" t="s">
        <v>80</v>
      </c>
      <c r="AV212" s="14" t="s">
        <v>82</v>
      </c>
      <c r="AW212" s="14" t="s">
        <v>30</v>
      </c>
      <c r="AX212" s="14" t="s">
        <v>80</v>
      </c>
      <c r="AY212" s="267" t="s">
        <v>129</v>
      </c>
    </row>
    <row r="213" s="2" customFormat="1" ht="16.5" customHeight="1">
      <c r="A213" s="39"/>
      <c r="B213" s="40"/>
      <c r="C213" s="227" t="s">
        <v>289</v>
      </c>
      <c r="D213" s="227" t="s">
        <v>131</v>
      </c>
      <c r="E213" s="228" t="s">
        <v>973</v>
      </c>
      <c r="F213" s="229" t="s">
        <v>974</v>
      </c>
      <c r="G213" s="230" t="s">
        <v>233</v>
      </c>
      <c r="H213" s="231">
        <v>51.869999999999997</v>
      </c>
      <c r="I213" s="232"/>
      <c r="J213" s="233">
        <f>ROUND(I213*H213,2)</f>
        <v>0</v>
      </c>
      <c r="K213" s="229" t="s">
        <v>869</v>
      </c>
      <c r="L213" s="45"/>
      <c r="M213" s="234" t="s">
        <v>1</v>
      </c>
      <c r="N213" s="235" t="s">
        <v>38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953</v>
      </c>
      <c r="AT213" s="238" t="s">
        <v>131</v>
      </c>
      <c r="AU213" s="238" t="s">
        <v>80</v>
      </c>
      <c r="AY213" s="18" t="s">
        <v>129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80</v>
      </c>
      <c r="BK213" s="239">
        <f>ROUND(I213*H213,2)</f>
        <v>0</v>
      </c>
      <c r="BL213" s="18" t="s">
        <v>953</v>
      </c>
      <c r="BM213" s="238" t="s">
        <v>975</v>
      </c>
    </row>
    <row r="214" s="2" customFormat="1">
      <c r="A214" s="39"/>
      <c r="B214" s="40"/>
      <c r="C214" s="41"/>
      <c r="D214" s="240" t="s">
        <v>138</v>
      </c>
      <c r="E214" s="41"/>
      <c r="F214" s="241" t="s">
        <v>976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138</v>
      </c>
      <c r="AU214" s="18" t="s">
        <v>80</v>
      </c>
    </row>
    <row r="215" s="2" customFormat="1">
      <c r="A215" s="39"/>
      <c r="B215" s="40"/>
      <c r="C215" s="41"/>
      <c r="D215" s="240" t="s">
        <v>872</v>
      </c>
      <c r="E215" s="41"/>
      <c r="F215" s="279" t="s">
        <v>977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872</v>
      </c>
      <c r="AU215" s="18" t="s">
        <v>80</v>
      </c>
    </row>
    <row r="216" s="13" customFormat="1">
      <c r="A216" s="13"/>
      <c r="B216" s="247"/>
      <c r="C216" s="248"/>
      <c r="D216" s="240" t="s">
        <v>142</v>
      </c>
      <c r="E216" s="249" t="s">
        <v>1</v>
      </c>
      <c r="F216" s="250" t="s">
        <v>978</v>
      </c>
      <c r="G216" s="248"/>
      <c r="H216" s="249" t="s">
        <v>1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142</v>
      </c>
      <c r="AU216" s="256" t="s">
        <v>80</v>
      </c>
      <c r="AV216" s="13" t="s">
        <v>80</v>
      </c>
      <c r="AW216" s="13" t="s">
        <v>30</v>
      </c>
      <c r="AX216" s="13" t="s">
        <v>73</v>
      </c>
      <c r="AY216" s="256" t="s">
        <v>129</v>
      </c>
    </row>
    <row r="217" s="14" customFormat="1">
      <c r="A217" s="14"/>
      <c r="B217" s="257"/>
      <c r="C217" s="258"/>
      <c r="D217" s="240" t="s">
        <v>142</v>
      </c>
      <c r="E217" s="259" t="s">
        <v>1</v>
      </c>
      <c r="F217" s="260" t="s">
        <v>959</v>
      </c>
      <c r="G217" s="258"/>
      <c r="H217" s="261">
        <v>51.869999999999997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142</v>
      </c>
      <c r="AU217" s="267" t="s">
        <v>80</v>
      </c>
      <c r="AV217" s="14" t="s">
        <v>82</v>
      </c>
      <c r="AW217" s="14" t="s">
        <v>30</v>
      </c>
      <c r="AX217" s="14" t="s">
        <v>73</v>
      </c>
      <c r="AY217" s="267" t="s">
        <v>129</v>
      </c>
    </row>
    <row r="218" s="15" customFormat="1">
      <c r="A218" s="15"/>
      <c r="B218" s="268"/>
      <c r="C218" s="269"/>
      <c r="D218" s="240" t="s">
        <v>142</v>
      </c>
      <c r="E218" s="270" t="s">
        <v>1</v>
      </c>
      <c r="F218" s="271" t="s">
        <v>147</v>
      </c>
      <c r="G218" s="269"/>
      <c r="H218" s="272">
        <v>51.869999999999997</v>
      </c>
      <c r="I218" s="273"/>
      <c r="J218" s="269"/>
      <c r="K218" s="269"/>
      <c r="L218" s="274"/>
      <c r="M218" s="306"/>
      <c r="N218" s="307"/>
      <c r="O218" s="307"/>
      <c r="P218" s="307"/>
      <c r="Q218" s="307"/>
      <c r="R218" s="307"/>
      <c r="S218" s="307"/>
      <c r="T218" s="30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142</v>
      </c>
      <c r="AU218" s="278" t="s">
        <v>80</v>
      </c>
      <c r="AV218" s="15" t="s">
        <v>136</v>
      </c>
      <c r="AW218" s="15" t="s">
        <v>30</v>
      </c>
      <c r="AX218" s="15" t="s">
        <v>80</v>
      </c>
      <c r="AY218" s="278" t="s">
        <v>129</v>
      </c>
    </row>
    <row r="219" s="2" customFormat="1" ht="6.96" customHeight="1">
      <c r="A219" s="39"/>
      <c r="B219" s="67"/>
      <c r="C219" s="68"/>
      <c r="D219" s="68"/>
      <c r="E219" s="68"/>
      <c r="F219" s="68"/>
      <c r="G219" s="68"/>
      <c r="H219" s="68"/>
      <c r="I219" s="68"/>
      <c r="J219" s="68"/>
      <c r="K219" s="68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Z5NPw51oRAh7M9kqHfvA3ImQL/9g50VxofNJ/RfuQ+pH/gt6E+10N+BsMyAY8p+t3CwTzZZdO6l8V3WpZ9K3cg==" hashValue="YIf5OGVMPeHNBPXwSXkygiZiL+ox1fmtZyxlxrvNSdlHgAklLx333m2bScWGuzFHzz7jz887s0jM9wYvdo7YXw==" algorithmName="SHA-512" password="CC35"/>
  <autoFilter ref="C122:K2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82</v>
      </c>
    </row>
    <row r="4" s="1" customFormat="1" ht="24.96" customHeight="1">
      <c r="B4" s="21"/>
      <c r="D4" s="149" t="s">
        <v>92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zakázky'!K6</f>
        <v>Oprava mostů v úseku Loket předměstí - Nové Sedlo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979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zakázky'!AN8</f>
        <v>5. 1. 2024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zakázky'!AN10="","",'Rekapitulace zakázky'!AN10)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zakázky'!E11="","",'Rekapitulace zakázky'!E11)</f>
        <v xml:space="preserve"> </v>
      </c>
      <c r="F15" s="39"/>
      <c r="G15" s="39"/>
      <c r="H15" s="39"/>
      <c r="I15" s="151" t="s">
        <v>26</v>
      </c>
      <c r="J15" s="142" t="str">
        <f>IF('Rekapitulace zakázky'!AN11="","",'Rekapitulace zakázky'!AN11)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27</v>
      </c>
      <c r="E17" s="39"/>
      <c r="F17" s="39"/>
      <c r="G17" s="39"/>
      <c r="H17" s="39"/>
      <c r="I17" s="151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2"/>
      <c r="G18" s="142"/>
      <c r="H18" s="142"/>
      <c r="I18" s="151" t="s">
        <v>26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29</v>
      </c>
      <c r="E20" s="39"/>
      <c r="F20" s="39"/>
      <c r="G20" s="39"/>
      <c r="H20" s="39"/>
      <c r="I20" s="151" t="s">
        <v>25</v>
      </c>
      <c r="J20" s="142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zakázky'!E17="","",'Rekapitulace zakázky'!E17)</f>
        <v xml:space="preserve"> </v>
      </c>
      <c r="F21" s="39"/>
      <c r="G21" s="39"/>
      <c r="H21" s="39"/>
      <c r="I21" s="151" t="s">
        <v>26</v>
      </c>
      <c r="J21" s="142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31</v>
      </c>
      <c r="E23" s="39"/>
      <c r="F23" s="39"/>
      <c r="G23" s="39"/>
      <c r="H23" s="39"/>
      <c r="I23" s="151" t="s">
        <v>25</v>
      </c>
      <c r="J23" s="142" t="str">
        <f>IF('Rekapitulace zakázky'!AN19="","",'Rekapitulace zakázky'!AN19)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zakázky'!E20="","",'Rekapitulace zakázky'!E20)</f>
        <v xml:space="preserve"> </v>
      </c>
      <c r="F24" s="39"/>
      <c r="G24" s="39"/>
      <c r="H24" s="39"/>
      <c r="I24" s="151" t="s">
        <v>26</v>
      </c>
      <c r="J24" s="142" t="str">
        <f>IF('Rekapitulace zakázky'!AN20="","",'Rekapitulace zakázky'!AN20)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33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35</v>
      </c>
      <c r="G32" s="39"/>
      <c r="H32" s="39"/>
      <c r="I32" s="162" t="s">
        <v>34</v>
      </c>
      <c r="J32" s="162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37</v>
      </c>
      <c r="E33" s="151" t="s">
        <v>38</v>
      </c>
      <c r="F33" s="164">
        <f>ROUND((SUM(BE121:BE146)),  2)</f>
        <v>0</v>
      </c>
      <c r="G33" s="39"/>
      <c r="H33" s="39"/>
      <c r="I33" s="165">
        <v>0.20999999999999999</v>
      </c>
      <c r="J33" s="164">
        <f>ROUND(((SUM(BE121:BE146))*I33),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39</v>
      </c>
      <c r="F34" s="164">
        <f>ROUND((SUM(BF121:BF146)),  2)</f>
        <v>0</v>
      </c>
      <c r="G34" s="39"/>
      <c r="H34" s="39"/>
      <c r="I34" s="165">
        <v>0.12</v>
      </c>
      <c r="J34" s="164">
        <f>ROUND(((SUM(BF121:BF146))*I34),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40</v>
      </c>
      <c r="F35" s="164">
        <f>ROUND((SUM(BG121:BG146)),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41</v>
      </c>
      <c r="F36" s="164">
        <f>ROUND((SUM(BH121:BH146)),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ROUND((SUM(BI121:BI146)),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43</v>
      </c>
      <c r="E39" s="168"/>
      <c r="F39" s="168"/>
      <c r="G39" s="169" t="s">
        <v>44</v>
      </c>
      <c r="H39" s="170" t="s">
        <v>45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mostů v úseku Loket předměstí - Nové Sedlo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VRN - km 16,775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98</v>
      </c>
      <c r="D94" s="186"/>
      <c r="E94" s="186"/>
      <c r="F94" s="186"/>
      <c r="G94" s="186"/>
      <c r="H94" s="186"/>
      <c r="I94" s="186"/>
      <c r="J94" s="187" t="s">
        <v>99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9"/>
      <c r="C97" s="190"/>
      <c r="D97" s="191" t="s">
        <v>980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981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982</v>
      </c>
      <c r="E99" s="197"/>
      <c r="F99" s="197"/>
      <c r="G99" s="197"/>
      <c r="H99" s="197"/>
      <c r="I99" s="197"/>
      <c r="J99" s="198">
        <f>J132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983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984</v>
      </c>
      <c r="E101" s="197"/>
      <c r="F101" s="197"/>
      <c r="G101" s="197"/>
      <c r="H101" s="197"/>
      <c r="I101" s="197"/>
      <c r="J101" s="198">
        <f>J142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Oprava mostů v úseku Loket předměstí - Nové Sedlo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002 - VRN - km 16,775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5. 1. 2024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115</v>
      </c>
      <c r="D120" s="203" t="s">
        <v>58</v>
      </c>
      <c r="E120" s="203" t="s">
        <v>54</v>
      </c>
      <c r="F120" s="203" t="s">
        <v>55</v>
      </c>
      <c r="G120" s="203" t="s">
        <v>116</v>
      </c>
      <c r="H120" s="203" t="s">
        <v>117</v>
      </c>
      <c r="I120" s="203" t="s">
        <v>118</v>
      </c>
      <c r="J120" s="203" t="s">
        <v>99</v>
      </c>
      <c r="K120" s="204" t="s">
        <v>119</v>
      </c>
      <c r="L120" s="205"/>
      <c r="M120" s="101" t="s">
        <v>1</v>
      </c>
      <c r="N120" s="102" t="s">
        <v>37</v>
      </c>
      <c r="O120" s="102" t="s">
        <v>120</v>
      </c>
      <c r="P120" s="102" t="s">
        <v>121</v>
      </c>
      <c r="Q120" s="102" t="s">
        <v>122</v>
      </c>
      <c r="R120" s="102" t="s">
        <v>123</v>
      </c>
      <c r="S120" s="102" t="s">
        <v>124</v>
      </c>
      <c r="T120" s="103" t="s">
        <v>125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126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101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72</v>
      </c>
      <c r="E122" s="214" t="s">
        <v>985</v>
      </c>
      <c r="F122" s="214" t="s">
        <v>986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P123+P132+P137+P142</f>
        <v>0</v>
      </c>
      <c r="Q122" s="219"/>
      <c r="R122" s="220">
        <f>R123+R132+R137+R142</f>
        <v>0</v>
      </c>
      <c r="S122" s="219"/>
      <c r="T122" s="221">
        <f>T123+T132+T137+T142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170</v>
      </c>
      <c r="AT122" s="223" t="s">
        <v>72</v>
      </c>
      <c r="AU122" s="223" t="s">
        <v>73</v>
      </c>
      <c r="AY122" s="222" t="s">
        <v>129</v>
      </c>
      <c r="BK122" s="224">
        <f>BK123+BK132+BK137+BK142</f>
        <v>0</v>
      </c>
    </row>
    <row r="123" s="12" customFormat="1" ht="22.8" customHeight="1">
      <c r="A123" s="12"/>
      <c r="B123" s="211"/>
      <c r="C123" s="212"/>
      <c r="D123" s="213" t="s">
        <v>72</v>
      </c>
      <c r="E123" s="225" t="s">
        <v>987</v>
      </c>
      <c r="F123" s="225" t="s">
        <v>988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SUM(P124:P131)</f>
        <v>0</v>
      </c>
      <c r="Q123" s="219"/>
      <c r="R123" s="220">
        <f>SUM(R124:R131)</f>
        <v>0</v>
      </c>
      <c r="S123" s="219"/>
      <c r="T123" s="221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170</v>
      </c>
      <c r="AT123" s="223" t="s">
        <v>72</v>
      </c>
      <c r="AU123" s="223" t="s">
        <v>80</v>
      </c>
      <c r="AY123" s="222" t="s">
        <v>129</v>
      </c>
      <c r="BK123" s="224">
        <f>SUM(BK124:BK131)</f>
        <v>0</v>
      </c>
    </row>
    <row r="124" s="2" customFormat="1" ht="16.5" customHeight="1">
      <c r="A124" s="39"/>
      <c r="B124" s="40"/>
      <c r="C124" s="227" t="s">
        <v>80</v>
      </c>
      <c r="D124" s="227" t="s">
        <v>131</v>
      </c>
      <c r="E124" s="228" t="s">
        <v>989</v>
      </c>
      <c r="F124" s="229" t="s">
        <v>990</v>
      </c>
      <c r="G124" s="230" t="s">
        <v>991</v>
      </c>
      <c r="H124" s="231">
        <v>1</v>
      </c>
      <c r="I124" s="232"/>
      <c r="J124" s="233">
        <f>ROUND(I124*H124,2)</f>
        <v>0</v>
      </c>
      <c r="K124" s="229" t="s">
        <v>135</v>
      </c>
      <c r="L124" s="45"/>
      <c r="M124" s="234" t="s">
        <v>1</v>
      </c>
      <c r="N124" s="235" t="s">
        <v>38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992</v>
      </c>
      <c r="AT124" s="238" t="s">
        <v>131</v>
      </c>
      <c r="AU124" s="238" t="s">
        <v>82</v>
      </c>
      <c r="AY124" s="18" t="s">
        <v>129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80</v>
      </c>
      <c r="BK124" s="239">
        <f>ROUND(I124*H124,2)</f>
        <v>0</v>
      </c>
      <c r="BL124" s="18" t="s">
        <v>992</v>
      </c>
      <c r="BM124" s="238" t="s">
        <v>993</v>
      </c>
    </row>
    <row r="125" s="2" customFormat="1">
      <c r="A125" s="39"/>
      <c r="B125" s="40"/>
      <c r="C125" s="41"/>
      <c r="D125" s="240" t="s">
        <v>138</v>
      </c>
      <c r="E125" s="41"/>
      <c r="F125" s="241" t="s">
        <v>990</v>
      </c>
      <c r="G125" s="41"/>
      <c r="H125" s="41"/>
      <c r="I125" s="242"/>
      <c r="J125" s="41"/>
      <c r="K125" s="41"/>
      <c r="L125" s="45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82</v>
      </c>
    </row>
    <row r="126" s="2" customFormat="1">
      <c r="A126" s="39"/>
      <c r="B126" s="40"/>
      <c r="C126" s="41"/>
      <c r="D126" s="245" t="s">
        <v>140</v>
      </c>
      <c r="E126" s="41"/>
      <c r="F126" s="246" t="s">
        <v>994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82</v>
      </c>
    </row>
    <row r="127" s="2" customFormat="1">
      <c r="A127" s="39"/>
      <c r="B127" s="40"/>
      <c r="C127" s="41"/>
      <c r="D127" s="240" t="s">
        <v>167</v>
      </c>
      <c r="E127" s="41"/>
      <c r="F127" s="279" t="s">
        <v>995</v>
      </c>
      <c r="G127" s="41"/>
      <c r="H127" s="41"/>
      <c r="I127" s="242"/>
      <c r="J127" s="41"/>
      <c r="K127" s="41"/>
      <c r="L127" s="45"/>
      <c r="M127" s="243"/>
      <c r="N127" s="24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167</v>
      </c>
      <c r="AU127" s="18" t="s">
        <v>82</v>
      </c>
    </row>
    <row r="128" s="2" customFormat="1" ht="16.5" customHeight="1">
      <c r="A128" s="39"/>
      <c r="B128" s="40"/>
      <c r="C128" s="227" t="s">
        <v>82</v>
      </c>
      <c r="D128" s="227" t="s">
        <v>131</v>
      </c>
      <c r="E128" s="228" t="s">
        <v>996</v>
      </c>
      <c r="F128" s="229" t="s">
        <v>997</v>
      </c>
      <c r="G128" s="230" t="s">
        <v>991</v>
      </c>
      <c r="H128" s="231">
        <v>1</v>
      </c>
      <c r="I128" s="232"/>
      <c r="J128" s="233">
        <f>ROUND(I128*H128,2)</f>
        <v>0</v>
      </c>
      <c r="K128" s="229" t="s">
        <v>135</v>
      </c>
      <c r="L128" s="45"/>
      <c r="M128" s="234" t="s">
        <v>1</v>
      </c>
      <c r="N128" s="235" t="s">
        <v>38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992</v>
      </c>
      <c r="AT128" s="238" t="s">
        <v>131</v>
      </c>
      <c r="AU128" s="238" t="s">
        <v>82</v>
      </c>
      <c r="AY128" s="18" t="s">
        <v>129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80</v>
      </c>
      <c r="BK128" s="239">
        <f>ROUND(I128*H128,2)</f>
        <v>0</v>
      </c>
      <c r="BL128" s="18" t="s">
        <v>992</v>
      </c>
      <c r="BM128" s="238" t="s">
        <v>998</v>
      </c>
    </row>
    <row r="129" s="2" customFormat="1">
      <c r="A129" s="39"/>
      <c r="B129" s="40"/>
      <c r="C129" s="41"/>
      <c r="D129" s="240" t="s">
        <v>138</v>
      </c>
      <c r="E129" s="41"/>
      <c r="F129" s="241" t="s">
        <v>997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138</v>
      </c>
      <c r="AU129" s="18" t="s">
        <v>82</v>
      </c>
    </row>
    <row r="130" s="2" customFormat="1">
      <c r="A130" s="39"/>
      <c r="B130" s="40"/>
      <c r="C130" s="41"/>
      <c r="D130" s="245" t="s">
        <v>140</v>
      </c>
      <c r="E130" s="41"/>
      <c r="F130" s="246" t="s">
        <v>999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82</v>
      </c>
    </row>
    <row r="131" s="2" customFormat="1">
      <c r="A131" s="39"/>
      <c r="B131" s="40"/>
      <c r="C131" s="41"/>
      <c r="D131" s="240" t="s">
        <v>167</v>
      </c>
      <c r="E131" s="41"/>
      <c r="F131" s="279" t="s">
        <v>1000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167</v>
      </c>
      <c r="AU131" s="18" t="s">
        <v>82</v>
      </c>
    </row>
    <row r="132" s="12" customFormat="1" ht="22.8" customHeight="1">
      <c r="A132" s="12"/>
      <c r="B132" s="211"/>
      <c r="C132" s="212"/>
      <c r="D132" s="213" t="s">
        <v>72</v>
      </c>
      <c r="E132" s="225" t="s">
        <v>1001</v>
      </c>
      <c r="F132" s="225" t="s">
        <v>1002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SUM(P133:P136)</f>
        <v>0</v>
      </c>
      <c r="Q132" s="219"/>
      <c r="R132" s="220">
        <f>SUM(R133:R136)</f>
        <v>0</v>
      </c>
      <c r="S132" s="219"/>
      <c r="T132" s="22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170</v>
      </c>
      <c r="AT132" s="223" t="s">
        <v>72</v>
      </c>
      <c r="AU132" s="223" t="s">
        <v>80</v>
      </c>
      <c r="AY132" s="222" t="s">
        <v>129</v>
      </c>
      <c r="BK132" s="224">
        <f>SUM(BK133:BK136)</f>
        <v>0</v>
      </c>
    </row>
    <row r="133" s="2" customFormat="1" ht="16.5" customHeight="1">
      <c r="A133" s="39"/>
      <c r="B133" s="40"/>
      <c r="C133" s="227" t="s">
        <v>153</v>
      </c>
      <c r="D133" s="227" t="s">
        <v>131</v>
      </c>
      <c r="E133" s="228" t="s">
        <v>1003</v>
      </c>
      <c r="F133" s="229" t="s">
        <v>1002</v>
      </c>
      <c r="G133" s="230" t="s">
        <v>991</v>
      </c>
      <c r="H133" s="231">
        <v>1</v>
      </c>
      <c r="I133" s="232"/>
      <c r="J133" s="233">
        <f>ROUND(I133*H133,2)</f>
        <v>0</v>
      </c>
      <c r="K133" s="229" t="s">
        <v>135</v>
      </c>
      <c r="L133" s="45"/>
      <c r="M133" s="234" t="s">
        <v>1</v>
      </c>
      <c r="N133" s="235" t="s">
        <v>38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992</v>
      </c>
      <c r="AT133" s="238" t="s">
        <v>131</v>
      </c>
      <c r="AU133" s="238" t="s">
        <v>82</v>
      </c>
      <c r="AY133" s="18" t="s">
        <v>129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80</v>
      </c>
      <c r="BK133" s="239">
        <f>ROUND(I133*H133,2)</f>
        <v>0</v>
      </c>
      <c r="BL133" s="18" t="s">
        <v>992</v>
      </c>
      <c r="BM133" s="238" t="s">
        <v>1004</v>
      </c>
    </row>
    <row r="134" s="2" customFormat="1">
      <c r="A134" s="39"/>
      <c r="B134" s="40"/>
      <c r="C134" s="41"/>
      <c r="D134" s="240" t="s">
        <v>138</v>
      </c>
      <c r="E134" s="41"/>
      <c r="F134" s="241" t="s">
        <v>1002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82</v>
      </c>
    </row>
    <row r="135" s="2" customFormat="1">
      <c r="A135" s="39"/>
      <c r="B135" s="40"/>
      <c r="C135" s="41"/>
      <c r="D135" s="245" t="s">
        <v>140</v>
      </c>
      <c r="E135" s="41"/>
      <c r="F135" s="246" t="s">
        <v>1005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82</v>
      </c>
    </row>
    <row r="136" s="2" customFormat="1">
      <c r="A136" s="39"/>
      <c r="B136" s="40"/>
      <c r="C136" s="41"/>
      <c r="D136" s="240" t="s">
        <v>167</v>
      </c>
      <c r="E136" s="41"/>
      <c r="F136" s="279" t="s">
        <v>1006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167</v>
      </c>
      <c r="AU136" s="18" t="s">
        <v>82</v>
      </c>
    </row>
    <row r="137" s="12" customFormat="1" ht="22.8" customHeight="1">
      <c r="A137" s="12"/>
      <c r="B137" s="211"/>
      <c r="C137" s="212"/>
      <c r="D137" s="213" t="s">
        <v>72</v>
      </c>
      <c r="E137" s="225" t="s">
        <v>1007</v>
      </c>
      <c r="F137" s="225" t="s">
        <v>1008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SUM(P138:P141)</f>
        <v>0</v>
      </c>
      <c r="Q137" s="219"/>
      <c r="R137" s="220">
        <f>SUM(R138:R141)</f>
        <v>0</v>
      </c>
      <c r="S137" s="219"/>
      <c r="T137" s="221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170</v>
      </c>
      <c r="AT137" s="223" t="s">
        <v>72</v>
      </c>
      <c r="AU137" s="223" t="s">
        <v>80</v>
      </c>
      <c r="AY137" s="222" t="s">
        <v>129</v>
      </c>
      <c r="BK137" s="224">
        <f>SUM(BK138:BK141)</f>
        <v>0</v>
      </c>
    </row>
    <row r="138" s="2" customFormat="1" ht="16.5" customHeight="1">
      <c r="A138" s="39"/>
      <c r="B138" s="40"/>
      <c r="C138" s="227" t="s">
        <v>136</v>
      </c>
      <c r="D138" s="227" t="s">
        <v>131</v>
      </c>
      <c r="E138" s="228" t="s">
        <v>1009</v>
      </c>
      <c r="F138" s="229" t="s">
        <v>1010</v>
      </c>
      <c r="G138" s="230" t="s">
        <v>991</v>
      </c>
      <c r="H138" s="231">
        <v>1</v>
      </c>
      <c r="I138" s="232"/>
      <c r="J138" s="233">
        <f>ROUND(I138*H138,2)</f>
        <v>0</v>
      </c>
      <c r="K138" s="229" t="s">
        <v>135</v>
      </c>
      <c r="L138" s="45"/>
      <c r="M138" s="234" t="s">
        <v>1</v>
      </c>
      <c r="N138" s="235" t="s">
        <v>38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992</v>
      </c>
      <c r="AT138" s="238" t="s">
        <v>131</v>
      </c>
      <c r="AU138" s="238" t="s">
        <v>82</v>
      </c>
      <c r="AY138" s="18" t="s">
        <v>129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80</v>
      </c>
      <c r="BK138" s="239">
        <f>ROUND(I138*H138,2)</f>
        <v>0</v>
      </c>
      <c r="BL138" s="18" t="s">
        <v>992</v>
      </c>
      <c r="BM138" s="238" t="s">
        <v>1011</v>
      </c>
    </row>
    <row r="139" s="2" customFormat="1">
      <c r="A139" s="39"/>
      <c r="B139" s="40"/>
      <c r="C139" s="41"/>
      <c r="D139" s="240" t="s">
        <v>138</v>
      </c>
      <c r="E139" s="41"/>
      <c r="F139" s="241" t="s">
        <v>1010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138</v>
      </c>
      <c r="AU139" s="18" t="s">
        <v>82</v>
      </c>
    </row>
    <row r="140" s="2" customFormat="1">
      <c r="A140" s="39"/>
      <c r="B140" s="40"/>
      <c r="C140" s="41"/>
      <c r="D140" s="245" t="s">
        <v>140</v>
      </c>
      <c r="E140" s="41"/>
      <c r="F140" s="246" t="s">
        <v>1012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82</v>
      </c>
    </row>
    <row r="141" s="2" customFormat="1">
      <c r="A141" s="39"/>
      <c r="B141" s="40"/>
      <c r="C141" s="41"/>
      <c r="D141" s="240" t="s">
        <v>167</v>
      </c>
      <c r="E141" s="41"/>
      <c r="F141" s="279" t="s">
        <v>1013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167</v>
      </c>
      <c r="AU141" s="18" t="s">
        <v>82</v>
      </c>
    </row>
    <row r="142" s="12" customFormat="1" ht="22.8" customHeight="1">
      <c r="A142" s="12"/>
      <c r="B142" s="211"/>
      <c r="C142" s="212"/>
      <c r="D142" s="213" t="s">
        <v>72</v>
      </c>
      <c r="E142" s="225" t="s">
        <v>1014</v>
      </c>
      <c r="F142" s="225" t="s">
        <v>1015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SUM(P143:P146)</f>
        <v>0</v>
      </c>
      <c r="Q142" s="219"/>
      <c r="R142" s="220">
        <f>SUM(R143:R146)</f>
        <v>0</v>
      </c>
      <c r="S142" s="219"/>
      <c r="T142" s="221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170</v>
      </c>
      <c r="AT142" s="223" t="s">
        <v>72</v>
      </c>
      <c r="AU142" s="223" t="s">
        <v>80</v>
      </c>
      <c r="AY142" s="222" t="s">
        <v>129</v>
      </c>
      <c r="BK142" s="224">
        <f>SUM(BK143:BK146)</f>
        <v>0</v>
      </c>
    </row>
    <row r="143" s="2" customFormat="1" ht="16.5" customHeight="1">
      <c r="A143" s="39"/>
      <c r="B143" s="40"/>
      <c r="C143" s="227" t="s">
        <v>170</v>
      </c>
      <c r="D143" s="227" t="s">
        <v>131</v>
      </c>
      <c r="E143" s="228" t="s">
        <v>1016</v>
      </c>
      <c r="F143" s="229" t="s">
        <v>1015</v>
      </c>
      <c r="G143" s="230" t="s">
        <v>991</v>
      </c>
      <c r="H143" s="231">
        <v>1</v>
      </c>
      <c r="I143" s="232"/>
      <c r="J143" s="233">
        <f>ROUND(I143*H143,2)</f>
        <v>0</v>
      </c>
      <c r="K143" s="229" t="s">
        <v>135</v>
      </c>
      <c r="L143" s="45"/>
      <c r="M143" s="234" t="s">
        <v>1</v>
      </c>
      <c r="N143" s="235" t="s">
        <v>38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992</v>
      </c>
      <c r="AT143" s="238" t="s">
        <v>131</v>
      </c>
      <c r="AU143" s="238" t="s">
        <v>82</v>
      </c>
      <c r="AY143" s="18" t="s">
        <v>129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80</v>
      </c>
      <c r="BK143" s="239">
        <f>ROUND(I143*H143,2)</f>
        <v>0</v>
      </c>
      <c r="BL143" s="18" t="s">
        <v>992</v>
      </c>
      <c r="BM143" s="238" t="s">
        <v>1017</v>
      </c>
    </row>
    <row r="144" s="2" customFormat="1">
      <c r="A144" s="39"/>
      <c r="B144" s="40"/>
      <c r="C144" s="41"/>
      <c r="D144" s="240" t="s">
        <v>138</v>
      </c>
      <c r="E144" s="41"/>
      <c r="F144" s="241" t="s">
        <v>1015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82</v>
      </c>
    </row>
    <row r="145" s="2" customFormat="1">
      <c r="A145" s="39"/>
      <c r="B145" s="40"/>
      <c r="C145" s="41"/>
      <c r="D145" s="245" t="s">
        <v>140</v>
      </c>
      <c r="E145" s="41"/>
      <c r="F145" s="246" t="s">
        <v>1018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82</v>
      </c>
    </row>
    <row r="146" s="2" customFormat="1">
      <c r="A146" s="39"/>
      <c r="B146" s="40"/>
      <c r="C146" s="41"/>
      <c r="D146" s="240" t="s">
        <v>167</v>
      </c>
      <c r="E146" s="41"/>
      <c r="F146" s="279" t="s">
        <v>811</v>
      </c>
      <c r="G146" s="41"/>
      <c r="H146" s="41"/>
      <c r="I146" s="242"/>
      <c r="J146" s="41"/>
      <c r="K146" s="41"/>
      <c r="L146" s="45"/>
      <c r="M146" s="302"/>
      <c r="N146" s="303"/>
      <c r="O146" s="304"/>
      <c r="P146" s="304"/>
      <c r="Q146" s="304"/>
      <c r="R146" s="304"/>
      <c r="S146" s="304"/>
      <c r="T146" s="305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167</v>
      </c>
      <c r="AU146" s="18" t="s">
        <v>82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bxUcjbsRmtLRVxcWBYP48xINhKzVKxEXRLXJbyCQp1x4XRV418hN11aEeg/SgkV11CfK4sLXN2P1rOfDZQzxkw==" hashValue="2qZ263SBWMBKmec+uNHRmjG+o4CiBqQk6BIoxMXamfT9+KLi5J7Z9u3g/6ZxZmTdtOo8DcoQqxLN1woqJpOSYg==" algorithmName="SHA-512" password="CC35"/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4_01/012002000"/>
    <hyperlink ref="F130" r:id="rId2" display="https://podminky.urs.cz/item/CS_URS_2024_01/013002000"/>
    <hyperlink ref="F135" r:id="rId3" display="https://podminky.urs.cz/item/CS_URS_2024_01/030001000"/>
    <hyperlink ref="F140" r:id="rId4" display="https://podminky.urs.cz/item/CS_URS_2024_01/043134000"/>
    <hyperlink ref="F145" r:id="rId5" display="https://podminky.urs.cz/item/CS_URS_2024_01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2024-01-30T08:17:55Z</dcterms:created>
  <dcterms:modified xsi:type="dcterms:W3CDTF">2024-01-30T08:18:00Z</dcterms:modified>
</cp:coreProperties>
</file>