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omments6.xml" ContentType="application/vnd.openxmlformats-officedocument.spreadsheetml.comments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omments7.xml" ContentType="application/vnd.openxmlformats-officedocument.spreadsheetml.comments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Dokumenty\Data_sdc\Soutěže\2023\65423085_Výměna pražců a kolejnic v úseku Bohumilice v Čechách – Vimperk ... PA 654210062\"/>
    </mc:Choice>
  </mc:AlternateContent>
  <bookViews>
    <workbookView xWindow="0" yWindow="0" windowWidth="28800" windowHeight="11835"/>
  </bookViews>
  <sheets>
    <sheet name="Rekapitulace stavby" sheetId="1" r:id="rId1"/>
    <sheet name="SO 01.1 - Železniční svršek" sheetId="2" r:id="rId2"/>
    <sheet name="SO 01.2 - Materiál a prác..." sheetId="3" r:id="rId3"/>
    <sheet name="SO 02.1 - Železniční svršek" sheetId="4" r:id="rId4"/>
    <sheet name="SO 02.2 - Materiál a prác..." sheetId="5" r:id="rId5"/>
    <sheet name="SO 03.1 - Železniční svršek" sheetId="6" r:id="rId6"/>
    <sheet name="SO 03.2 - Materiál a prác..." sheetId="7" r:id="rId7"/>
    <sheet name="SO 04.1 - Železniční svršek" sheetId="8" r:id="rId8"/>
    <sheet name="SO 04.2 - Materiál a prác..." sheetId="9" r:id="rId9"/>
    <sheet name="SO 05.1 - Železniční svršek" sheetId="10" r:id="rId10"/>
    <sheet name="SO 05.2 - Materiál a prác..." sheetId="11" r:id="rId11"/>
    <sheet name="SO 06.1 - Železniční svršek" sheetId="12" r:id="rId12"/>
    <sheet name="SO 06.2 - Materiál a prác..." sheetId="13" r:id="rId13"/>
    <sheet name="SO 07.1 - Železniční svršek" sheetId="14" r:id="rId14"/>
    <sheet name="SO 07.2 - Materiál a prác..." sheetId="15" r:id="rId15"/>
    <sheet name="SO 08 - Následné propraco..." sheetId="16" r:id="rId16"/>
    <sheet name="VON - Vedlejší a ostatní ..." sheetId="17" r:id="rId17"/>
  </sheets>
  <definedNames>
    <definedName name="_xlnm._FilterDatabase" localSheetId="1" hidden="1">'SO 01.1 - Železniční svršek'!$C$84:$K$353</definedName>
    <definedName name="_xlnm._FilterDatabase" localSheetId="2" hidden="1">'SO 01.2 - Materiál a prác...'!$C$84:$K$104</definedName>
    <definedName name="_xlnm._FilterDatabase" localSheetId="3" hidden="1">'SO 02.1 - Železniční svršek'!$C$84:$K$277</definedName>
    <definedName name="_xlnm._FilterDatabase" localSheetId="4" hidden="1">'SO 02.2 - Materiál a prác...'!$C$84:$K$93</definedName>
    <definedName name="_xlnm._FilterDatabase" localSheetId="5" hidden="1">'SO 03.1 - Železniční svršek'!$C$84:$K$303</definedName>
    <definedName name="_xlnm._FilterDatabase" localSheetId="6" hidden="1">'SO 03.2 - Materiál a prác...'!$C$84:$K$100</definedName>
    <definedName name="_xlnm._FilterDatabase" localSheetId="7" hidden="1">'SO 04.1 - Železniční svršek'!$C$84:$K$305</definedName>
    <definedName name="_xlnm._FilterDatabase" localSheetId="8" hidden="1">'SO 04.2 - Materiál a prác...'!$C$84:$K$100</definedName>
    <definedName name="_xlnm._FilterDatabase" localSheetId="9" hidden="1">'SO 05.1 - Železniční svršek'!$C$84:$K$254</definedName>
    <definedName name="_xlnm._FilterDatabase" localSheetId="10" hidden="1">'SO 05.2 - Materiál a prác...'!$C$84:$K$93</definedName>
    <definedName name="_xlnm._FilterDatabase" localSheetId="11" hidden="1">'SO 06.1 - Železniční svršek'!$C$84:$K$258</definedName>
    <definedName name="_xlnm._FilterDatabase" localSheetId="12" hidden="1">'SO 06.2 - Materiál a prác...'!$C$84:$K$100</definedName>
    <definedName name="_xlnm._FilterDatabase" localSheetId="13" hidden="1">'SO 07.1 - Železniční svršek'!$C$84:$K$262</definedName>
    <definedName name="_xlnm._FilterDatabase" localSheetId="14" hidden="1">'SO 07.2 - Materiál a prác...'!$C$84:$K$100</definedName>
    <definedName name="_xlnm._FilterDatabase" localSheetId="15" hidden="1">'SO 08 - Následné propraco...'!$C$78:$K$138</definedName>
    <definedName name="_xlnm._FilterDatabase" localSheetId="16" hidden="1">'VON - Vedlejší a ostatní ...'!$C$78:$K$98</definedName>
    <definedName name="_xlnm.Print_Titles" localSheetId="0">'Rekapitulace stavby'!$52:$52</definedName>
    <definedName name="_xlnm.Print_Titles" localSheetId="1">'SO 01.1 - Železniční svršek'!$84:$84</definedName>
    <definedName name="_xlnm.Print_Titles" localSheetId="2">'SO 01.2 - Materiál a prác...'!$84:$84</definedName>
    <definedName name="_xlnm.Print_Titles" localSheetId="3">'SO 02.1 - Železniční svršek'!$84:$84</definedName>
    <definedName name="_xlnm.Print_Titles" localSheetId="4">'SO 02.2 - Materiál a prác...'!$84:$84</definedName>
    <definedName name="_xlnm.Print_Titles" localSheetId="5">'SO 03.1 - Železniční svršek'!$84:$84</definedName>
    <definedName name="_xlnm.Print_Titles" localSheetId="6">'SO 03.2 - Materiál a prác...'!$84:$84</definedName>
    <definedName name="_xlnm.Print_Titles" localSheetId="7">'SO 04.1 - Železniční svršek'!$84:$84</definedName>
    <definedName name="_xlnm.Print_Titles" localSheetId="8">'SO 04.2 - Materiál a prác...'!$84:$84</definedName>
    <definedName name="_xlnm.Print_Titles" localSheetId="9">'SO 05.1 - Železniční svršek'!$84:$84</definedName>
    <definedName name="_xlnm.Print_Titles" localSheetId="10">'SO 05.2 - Materiál a prác...'!$84:$84</definedName>
    <definedName name="_xlnm.Print_Titles" localSheetId="11">'SO 06.1 - Železniční svršek'!$84:$84</definedName>
    <definedName name="_xlnm.Print_Titles" localSheetId="12">'SO 06.2 - Materiál a prác...'!$84:$84</definedName>
    <definedName name="_xlnm.Print_Titles" localSheetId="13">'SO 07.1 - Železniční svršek'!$84:$84</definedName>
    <definedName name="_xlnm.Print_Titles" localSheetId="14">'SO 07.2 - Materiál a prác...'!$84:$84</definedName>
    <definedName name="_xlnm.Print_Titles" localSheetId="15">'SO 08 - Následné propraco...'!$78:$78</definedName>
    <definedName name="_xlnm.Print_Titles" localSheetId="16">'VON - Vedlejší a ostatní ...'!$78:$78</definedName>
    <definedName name="_xlnm.Print_Area" localSheetId="0">'Rekapitulace stavby'!$D$4:$AO$36,'Rekapitulace stavby'!$C$42:$AQ$78</definedName>
    <definedName name="_xlnm.Print_Area" localSheetId="1">'SO 01.1 - Železniční svršek'!$C$70:$J$353</definedName>
    <definedName name="_xlnm.Print_Area" localSheetId="2">'SO 01.2 - Materiál a prác...'!$C$70:$J$104</definedName>
    <definedName name="_xlnm.Print_Area" localSheetId="3">'SO 02.1 - Železniční svršek'!$C$70:$J$277</definedName>
    <definedName name="_xlnm.Print_Area" localSheetId="4">'SO 02.2 - Materiál a prác...'!$C$70:$J$93</definedName>
    <definedName name="_xlnm.Print_Area" localSheetId="5">'SO 03.1 - Železniční svršek'!$C$70:$J$303</definedName>
    <definedName name="_xlnm.Print_Area" localSheetId="6">'SO 03.2 - Materiál a prác...'!$C$70:$J$100</definedName>
    <definedName name="_xlnm.Print_Area" localSheetId="7">'SO 04.1 - Železniční svršek'!$C$70:$J$305</definedName>
    <definedName name="_xlnm.Print_Area" localSheetId="8">'SO 04.2 - Materiál a prác...'!$C$70:$J$100</definedName>
    <definedName name="_xlnm.Print_Area" localSheetId="9">'SO 05.1 - Železniční svršek'!$C$70:$J$254</definedName>
    <definedName name="_xlnm.Print_Area" localSheetId="10">'SO 05.2 - Materiál a prác...'!$C$70:$J$93</definedName>
    <definedName name="_xlnm.Print_Area" localSheetId="11">'SO 06.1 - Železniční svršek'!$C$70:$J$258</definedName>
    <definedName name="_xlnm.Print_Area" localSheetId="12">'SO 06.2 - Materiál a prác...'!$C$70:$J$100</definedName>
    <definedName name="_xlnm.Print_Area" localSheetId="13">'SO 07.1 - Železniční svršek'!$C$70:$J$262</definedName>
    <definedName name="_xlnm.Print_Area" localSheetId="14">'SO 07.2 - Materiál a prác...'!$C$70:$J$100</definedName>
    <definedName name="_xlnm.Print_Area" localSheetId="15">'SO 08 - Následné propraco...'!$C$66:$J$138</definedName>
    <definedName name="_xlnm.Print_Area" localSheetId="16">'VON - Vedlejší a ostatní ...'!$C$66:$J$98</definedName>
  </definedNames>
  <calcPr calcId="162913"/>
</workbook>
</file>

<file path=xl/calcChain.xml><?xml version="1.0" encoding="utf-8"?>
<calcChain xmlns="http://schemas.openxmlformats.org/spreadsheetml/2006/main">
  <c r="J37" i="17" l="1"/>
  <c r="J36" i="17"/>
  <c r="AY77" i="1"/>
  <c r="J35" i="17"/>
  <c r="AX77" i="1"/>
  <c r="BI97" i="17"/>
  <c r="BH97" i="17"/>
  <c r="BG97" i="17"/>
  <c r="BF97" i="17"/>
  <c r="T97" i="17"/>
  <c r="R97" i="17"/>
  <c r="P97" i="17"/>
  <c r="BI94" i="17"/>
  <c r="BH94" i="17"/>
  <c r="BG94" i="17"/>
  <c r="BF94" i="17"/>
  <c r="T94" i="17"/>
  <c r="R94" i="17"/>
  <c r="P94" i="17"/>
  <c r="BI91" i="17"/>
  <c r="BH91" i="17"/>
  <c r="BG91" i="17"/>
  <c r="BF91" i="17"/>
  <c r="T91" i="17"/>
  <c r="R91" i="17"/>
  <c r="P91" i="17"/>
  <c r="BI88" i="17"/>
  <c r="BH88" i="17"/>
  <c r="BG88" i="17"/>
  <c r="BF88" i="17"/>
  <c r="T88" i="17"/>
  <c r="R88" i="17"/>
  <c r="P88" i="17"/>
  <c r="BI86" i="17"/>
  <c r="BH86" i="17"/>
  <c r="BG86" i="17"/>
  <c r="BF86" i="17"/>
  <c r="T86" i="17"/>
  <c r="R86" i="17"/>
  <c r="P86" i="17"/>
  <c r="BI83" i="17"/>
  <c r="BH83" i="17"/>
  <c r="BG83" i="17"/>
  <c r="BF83" i="17"/>
  <c r="T83" i="17"/>
  <c r="R83" i="17"/>
  <c r="P83" i="17"/>
  <c r="BI80" i="17"/>
  <c r="BH80" i="17"/>
  <c r="BG80" i="17"/>
  <c r="BF80" i="17"/>
  <c r="T80" i="17"/>
  <c r="R80" i="17"/>
  <c r="P80" i="17"/>
  <c r="J76" i="17"/>
  <c r="F75" i="17"/>
  <c r="F73" i="17"/>
  <c r="E71" i="17"/>
  <c r="J55" i="17"/>
  <c r="F54" i="17"/>
  <c r="F52" i="17"/>
  <c r="E50" i="17"/>
  <c r="J21" i="17"/>
  <c r="E21" i="17"/>
  <c r="J75" i="17" s="1"/>
  <c r="J20" i="17"/>
  <c r="J18" i="17"/>
  <c r="E18" i="17"/>
  <c r="F76" i="17" s="1"/>
  <c r="J17" i="17"/>
  <c r="J12" i="17"/>
  <c r="J52" i="17" s="1"/>
  <c r="E7" i="17"/>
  <c r="E69" i="17" s="1"/>
  <c r="J37" i="16"/>
  <c r="J36" i="16"/>
  <c r="AY76" i="1" s="1"/>
  <c r="J35" i="16"/>
  <c r="AX76" i="1"/>
  <c r="BI136" i="16"/>
  <c r="BH136" i="16"/>
  <c r="BG136" i="16"/>
  <c r="BF136" i="16"/>
  <c r="T136" i="16"/>
  <c r="R136" i="16"/>
  <c r="P136" i="16"/>
  <c r="BI132" i="16"/>
  <c r="BH132" i="16"/>
  <c r="BG132" i="16"/>
  <c r="BF132" i="16"/>
  <c r="T132" i="16"/>
  <c r="R132" i="16"/>
  <c r="P132" i="16"/>
  <c r="BI128" i="16"/>
  <c r="BH128" i="16"/>
  <c r="BG128" i="16"/>
  <c r="BF128" i="16"/>
  <c r="T128" i="16"/>
  <c r="R128" i="16"/>
  <c r="P128" i="16"/>
  <c r="BI124" i="16"/>
  <c r="BH124" i="16"/>
  <c r="BG124" i="16"/>
  <c r="BF124" i="16"/>
  <c r="T124" i="16"/>
  <c r="R124" i="16"/>
  <c r="P124" i="16"/>
  <c r="BI120" i="16"/>
  <c r="BH120" i="16"/>
  <c r="BG120" i="16"/>
  <c r="BF120" i="16"/>
  <c r="T120" i="16"/>
  <c r="R120" i="16"/>
  <c r="P120" i="16"/>
  <c r="BI116" i="16"/>
  <c r="BH116" i="16"/>
  <c r="BG116" i="16"/>
  <c r="BF116" i="16"/>
  <c r="T116" i="16"/>
  <c r="R116" i="16"/>
  <c r="P116" i="16"/>
  <c r="BI112" i="16"/>
  <c r="BH112" i="16"/>
  <c r="BG112" i="16"/>
  <c r="BF112" i="16"/>
  <c r="T112" i="16"/>
  <c r="R112" i="16"/>
  <c r="P112" i="16"/>
  <c r="BI108" i="16"/>
  <c r="BH108" i="16"/>
  <c r="BG108" i="16"/>
  <c r="BF108" i="16"/>
  <c r="T108" i="16"/>
  <c r="R108" i="16"/>
  <c r="P108" i="16"/>
  <c r="BI104" i="16"/>
  <c r="BH104" i="16"/>
  <c r="BG104" i="16"/>
  <c r="BF104" i="16"/>
  <c r="T104" i="16"/>
  <c r="R104" i="16"/>
  <c r="P104" i="16"/>
  <c r="BI100" i="16"/>
  <c r="BH100" i="16"/>
  <c r="BG100" i="16"/>
  <c r="BF100" i="16"/>
  <c r="T100" i="16"/>
  <c r="R100" i="16"/>
  <c r="P100" i="16"/>
  <c r="BI96" i="16"/>
  <c r="BH96" i="16"/>
  <c r="BG96" i="16"/>
  <c r="BF96" i="16"/>
  <c r="T96" i="16"/>
  <c r="R96" i="16"/>
  <c r="P96" i="16"/>
  <c r="BI92" i="16"/>
  <c r="BH92" i="16"/>
  <c r="BG92" i="16"/>
  <c r="BF92" i="16"/>
  <c r="T92" i="16"/>
  <c r="R92" i="16"/>
  <c r="P92" i="16"/>
  <c r="BI89" i="16"/>
  <c r="BH89" i="16"/>
  <c r="BG89" i="16"/>
  <c r="BF89" i="16"/>
  <c r="T89" i="16"/>
  <c r="R89" i="16"/>
  <c r="P89" i="16"/>
  <c r="BI86" i="16"/>
  <c r="BH86" i="16"/>
  <c r="BG86" i="16"/>
  <c r="BF86" i="16"/>
  <c r="T86" i="16"/>
  <c r="R86" i="16"/>
  <c r="P86" i="16"/>
  <c r="BI83" i="16"/>
  <c r="BH83" i="16"/>
  <c r="BG83" i="16"/>
  <c r="BF83" i="16"/>
  <c r="T83" i="16"/>
  <c r="R83" i="16"/>
  <c r="P83" i="16"/>
  <c r="BI80" i="16"/>
  <c r="BH80" i="16"/>
  <c r="BG80" i="16"/>
  <c r="BF80" i="16"/>
  <c r="T80" i="16"/>
  <c r="R80" i="16"/>
  <c r="P80" i="16"/>
  <c r="J76" i="16"/>
  <c r="F75" i="16"/>
  <c r="F73" i="16"/>
  <c r="E71" i="16"/>
  <c r="J55" i="16"/>
  <c r="F54" i="16"/>
  <c r="F52" i="16"/>
  <c r="E50" i="16"/>
  <c r="J21" i="16"/>
  <c r="E21" i="16"/>
  <c r="J54" i="16"/>
  <c r="J20" i="16"/>
  <c r="J18" i="16"/>
  <c r="E18" i="16"/>
  <c r="F76" i="16"/>
  <c r="J17" i="16"/>
  <c r="J12" i="16"/>
  <c r="J73" i="16" s="1"/>
  <c r="E7" i="16"/>
  <c r="E48" i="16" s="1"/>
  <c r="J39" i="15"/>
  <c r="J38" i="15"/>
  <c r="AY75" i="1"/>
  <c r="J37" i="15"/>
  <c r="AX75" i="1" s="1"/>
  <c r="BI97" i="15"/>
  <c r="BH97" i="15"/>
  <c r="BG97" i="15"/>
  <c r="BF97" i="15"/>
  <c r="T97" i="15"/>
  <c r="R97" i="15"/>
  <c r="P97" i="15"/>
  <c r="BI86" i="15"/>
  <c r="BH86" i="15"/>
  <c r="BG86" i="15"/>
  <c r="BF86" i="15"/>
  <c r="T86" i="15"/>
  <c r="R86" i="15"/>
  <c r="P86" i="15"/>
  <c r="J82" i="15"/>
  <c r="F81" i="15"/>
  <c r="F79" i="15"/>
  <c r="E77" i="15"/>
  <c r="J59" i="15"/>
  <c r="F58" i="15"/>
  <c r="F56" i="15"/>
  <c r="E54" i="15"/>
  <c r="J23" i="15"/>
  <c r="E23" i="15"/>
  <c r="J81" i="15" s="1"/>
  <c r="J22" i="15"/>
  <c r="J20" i="15"/>
  <c r="E20" i="15"/>
  <c r="F82" i="15" s="1"/>
  <c r="J19" i="15"/>
  <c r="J14" i="15"/>
  <c r="J79" i="15" s="1"/>
  <c r="E7" i="15"/>
  <c r="E73" i="15"/>
  <c r="J39" i="14"/>
  <c r="J38" i="14"/>
  <c r="AY74" i="1"/>
  <c r="J37" i="14"/>
  <c r="AX74" i="1"/>
  <c r="BI260" i="14"/>
  <c r="BH260" i="14"/>
  <c r="BG260" i="14"/>
  <c r="BF260" i="14"/>
  <c r="T260" i="14"/>
  <c r="R260" i="14"/>
  <c r="P260" i="14"/>
  <c r="BI257" i="14"/>
  <c r="BH257" i="14"/>
  <c r="BG257" i="14"/>
  <c r="BF257" i="14"/>
  <c r="T257" i="14"/>
  <c r="R257" i="14"/>
  <c r="P257" i="14"/>
  <c r="BI253" i="14"/>
  <c r="BH253" i="14"/>
  <c r="BG253" i="14"/>
  <c r="BF253" i="14"/>
  <c r="T253" i="14"/>
  <c r="R253" i="14"/>
  <c r="P253" i="14"/>
  <c r="BI249" i="14"/>
  <c r="BH249" i="14"/>
  <c r="BG249" i="14"/>
  <c r="BF249" i="14"/>
  <c r="T249" i="14"/>
  <c r="R249" i="14"/>
  <c r="P249" i="14"/>
  <c r="BI245" i="14"/>
  <c r="BH245" i="14"/>
  <c r="BG245" i="14"/>
  <c r="BF245" i="14"/>
  <c r="T245" i="14"/>
  <c r="R245" i="14"/>
  <c r="P245" i="14"/>
  <c r="BI241" i="14"/>
  <c r="BH241" i="14"/>
  <c r="BG241" i="14"/>
  <c r="BF241" i="14"/>
  <c r="T241" i="14"/>
  <c r="R241" i="14"/>
  <c r="P241" i="14"/>
  <c r="BI237" i="14"/>
  <c r="BH237" i="14"/>
  <c r="BG237" i="14"/>
  <c r="BF237" i="14"/>
  <c r="T237" i="14"/>
  <c r="R237" i="14"/>
  <c r="P237" i="14"/>
  <c r="BI233" i="14"/>
  <c r="BH233" i="14"/>
  <c r="BG233" i="14"/>
  <c r="BF233" i="14"/>
  <c r="T233" i="14"/>
  <c r="R233" i="14"/>
  <c r="P233" i="14"/>
  <c r="BI229" i="14"/>
  <c r="BH229" i="14"/>
  <c r="BG229" i="14"/>
  <c r="BF229" i="14"/>
  <c r="T229" i="14"/>
  <c r="R229" i="14"/>
  <c r="P229" i="14"/>
  <c r="BI225" i="14"/>
  <c r="BH225" i="14"/>
  <c r="BG225" i="14"/>
  <c r="BF225" i="14"/>
  <c r="T225" i="14"/>
  <c r="R225" i="14"/>
  <c r="P225" i="14"/>
  <c r="BI221" i="14"/>
  <c r="BH221" i="14"/>
  <c r="BG221" i="14"/>
  <c r="BF221" i="14"/>
  <c r="T221" i="14"/>
  <c r="R221" i="14"/>
  <c r="P221" i="14"/>
  <c r="BI217" i="14"/>
  <c r="BH217" i="14"/>
  <c r="BG217" i="14"/>
  <c r="BF217" i="14"/>
  <c r="T217" i="14"/>
  <c r="R217" i="14"/>
  <c r="P217" i="14"/>
  <c r="BI213" i="14"/>
  <c r="BH213" i="14"/>
  <c r="BG213" i="14"/>
  <c r="BF213" i="14"/>
  <c r="T213" i="14"/>
  <c r="R213" i="14"/>
  <c r="P213" i="14"/>
  <c r="BI209" i="14"/>
  <c r="BH209" i="14"/>
  <c r="BG209" i="14"/>
  <c r="BF209" i="14"/>
  <c r="T209" i="14"/>
  <c r="R209" i="14"/>
  <c r="P209" i="14"/>
  <c r="BI205" i="14"/>
  <c r="BH205" i="14"/>
  <c r="BG205" i="14"/>
  <c r="BF205" i="14"/>
  <c r="T205" i="14"/>
  <c r="R205" i="14"/>
  <c r="P205" i="14"/>
  <c r="BI201" i="14"/>
  <c r="BH201" i="14"/>
  <c r="BG201" i="14"/>
  <c r="BF201" i="14"/>
  <c r="T201" i="14"/>
  <c r="R201" i="14"/>
  <c r="P201" i="14"/>
  <c r="BI197" i="14"/>
  <c r="BH197" i="14"/>
  <c r="BG197" i="14"/>
  <c r="BF197" i="14"/>
  <c r="T197" i="14"/>
  <c r="R197" i="14"/>
  <c r="P197" i="14"/>
  <c r="BI194" i="14"/>
  <c r="BH194" i="14"/>
  <c r="BG194" i="14"/>
  <c r="BF194" i="14"/>
  <c r="T194" i="14"/>
  <c r="R194" i="14"/>
  <c r="P194" i="14"/>
  <c r="BI191" i="14"/>
  <c r="BH191" i="14"/>
  <c r="BG191" i="14"/>
  <c r="BF191" i="14"/>
  <c r="T191" i="14"/>
  <c r="R191" i="14"/>
  <c r="P191" i="14"/>
  <c r="BI188" i="14"/>
  <c r="BH188" i="14"/>
  <c r="BG188" i="14"/>
  <c r="BF188" i="14"/>
  <c r="T188" i="14"/>
  <c r="R188" i="14"/>
  <c r="P188" i="14"/>
  <c r="BI185" i="14"/>
  <c r="BH185" i="14"/>
  <c r="BG185" i="14"/>
  <c r="BF185" i="14"/>
  <c r="T185" i="14"/>
  <c r="R185" i="14"/>
  <c r="P185" i="14"/>
  <c r="BI182" i="14"/>
  <c r="BH182" i="14"/>
  <c r="BG182" i="14"/>
  <c r="BF182" i="14"/>
  <c r="T182" i="14"/>
  <c r="R182" i="14"/>
  <c r="P182" i="14"/>
  <c r="BI179" i="14"/>
  <c r="BH179" i="14"/>
  <c r="BG179" i="14"/>
  <c r="BF179" i="14"/>
  <c r="T179" i="14"/>
  <c r="R179" i="14"/>
  <c r="P179" i="14"/>
  <c r="BI176" i="14"/>
  <c r="BH176" i="14"/>
  <c r="BG176" i="14"/>
  <c r="BF176" i="14"/>
  <c r="T176" i="14"/>
  <c r="R176" i="14"/>
  <c r="P176" i="14"/>
  <c r="BI173" i="14"/>
  <c r="BH173" i="14"/>
  <c r="BG173" i="14"/>
  <c r="BF173" i="14"/>
  <c r="T173" i="14"/>
  <c r="R173" i="14"/>
  <c r="P173" i="14"/>
  <c r="BI170" i="14"/>
  <c r="BH170" i="14"/>
  <c r="BG170" i="14"/>
  <c r="BF170" i="14"/>
  <c r="T170" i="14"/>
  <c r="R170" i="14"/>
  <c r="P170" i="14"/>
  <c r="BI167" i="14"/>
  <c r="BH167" i="14"/>
  <c r="BG167" i="14"/>
  <c r="BF167" i="14"/>
  <c r="T167" i="14"/>
  <c r="R167" i="14"/>
  <c r="P167" i="14"/>
  <c r="BI164" i="14"/>
  <c r="BH164" i="14"/>
  <c r="BG164" i="14"/>
  <c r="BF164" i="14"/>
  <c r="T164" i="14"/>
  <c r="R164" i="14"/>
  <c r="P164" i="14"/>
  <c r="BI161" i="14"/>
  <c r="BH161" i="14"/>
  <c r="BG161" i="14"/>
  <c r="BF161" i="14"/>
  <c r="T161" i="14"/>
  <c r="R161" i="14"/>
  <c r="P161" i="14"/>
  <c r="BI158" i="14"/>
  <c r="BH158" i="14"/>
  <c r="BG158" i="14"/>
  <c r="BF158" i="14"/>
  <c r="T158" i="14"/>
  <c r="R158" i="14"/>
  <c r="P158" i="14"/>
  <c r="BI155" i="14"/>
  <c r="BH155" i="14"/>
  <c r="BG155" i="14"/>
  <c r="BF155" i="14"/>
  <c r="T155" i="14"/>
  <c r="R155" i="14"/>
  <c r="P155" i="14"/>
  <c r="BI152" i="14"/>
  <c r="BH152" i="14"/>
  <c r="BG152" i="14"/>
  <c r="BF152" i="14"/>
  <c r="T152" i="14"/>
  <c r="R152" i="14"/>
  <c r="P152" i="14"/>
  <c r="BI146" i="14"/>
  <c r="BH146" i="14"/>
  <c r="BG146" i="14"/>
  <c r="BF146" i="14"/>
  <c r="T146" i="14"/>
  <c r="R146" i="14"/>
  <c r="P146" i="14"/>
  <c r="BI142" i="14"/>
  <c r="BH142" i="14"/>
  <c r="BG142" i="14"/>
  <c r="BF142" i="14"/>
  <c r="T142" i="14"/>
  <c r="R142" i="14"/>
  <c r="P142" i="14"/>
  <c r="BI139" i="14"/>
  <c r="BH139" i="14"/>
  <c r="BG139" i="14"/>
  <c r="BF139" i="14"/>
  <c r="T139" i="14"/>
  <c r="R139" i="14"/>
  <c r="P139" i="14"/>
  <c r="BI134" i="14"/>
  <c r="BH134" i="14"/>
  <c r="BG134" i="14"/>
  <c r="BF134" i="14"/>
  <c r="T134" i="14"/>
  <c r="R134" i="14"/>
  <c r="P134" i="14"/>
  <c r="BI130" i="14"/>
  <c r="BH130" i="14"/>
  <c r="BG130" i="14"/>
  <c r="BF130" i="14"/>
  <c r="T130" i="14"/>
  <c r="R130" i="14"/>
  <c r="P130" i="14"/>
  <c r="BI127" i="14"/>
  <c r="BH127" i="14"/>
  <c r="BG127" i="14"/>
  <c r="BF127" i="14"/>
  <c r="T127" i="14"/>
  <c r="R127" i="14"/>
  <c r="P127" i="14"/>
  <c r="BI124" i="14"/>
  <c r="BH124" i="14"/>
  <c r="BG124" i="14"/>
  <c r="BF124" i="14"/>
  <c r="T124" i="14"/>
  <c r="R124" i="14"/>
  <c r="P124" i="14"/>
  <c r="BI120" i="14"/>
  <c r="BH120" i="14"/>
  <c r="BG120" i="14"/>
  <c r="BF120" i="14"/>
  <c r="T120" i="14"/>
  <c r="R120" i="14"/>
  <c r="P120" i="14"/>
  <c r="BI116" i="14"/>
  <c r="BH116" i="14"/>
  <c r="BG116" i="14"/>
  <c r="BF116" i="14"/>
  <c r="T116" i="14"/>
  <c r="R116" i="14"/>
  <c r="P116" i="14"/>
  <c r="BI112" i="14"/>
  <c r="BH112" i="14"/>
  <c r="BG112" i="14"/>
  <c r="BF112" i="14"/>
  <c r="T112" i="14"/>
  <c r="R112" i="14"/>
  <c r="P112" i="14"/>
  <c r="BI108" i="14"/>
  <c r="BH108" i="14"/>
  <c r="BG108" i="14"/>
  <c r="BF108" i="14"/>
  <c r="T108" i="14"/>
  <c r="R108" i="14"/>
  <c r="P108" i="14"/>
  <c r="BI105" i="14"/>
  <c r="BH105" i="14"/>
  <c r="BG105" i="14"/>
  <c r="BF105" i="14"/>
  <c r="T105" i="14"/>
  <c r="R105" i="14"/>
  <c r="P105" i="14"/>
  <c r="BI102" i="14"/>
  <c r="BH102" i="14"/>
  <c r="BG102" i="14"/>
  <c r="BF102" i="14"/>
  <c r="T102" i="14"/>
  <c r="R102" i="14"/>
  <c r="P102" i="14"/>
  <c r="BI99" i="14"/>
  <c r="BH99" i="14"/>
  <c r="BG99" i="14"/>
  <c r="BF99" i="14"/>
  <c r="T99" i="14"/>
  <c r="R99" i="14"/>
  <c r="P99" i="14"/>
  <c r="BI96" i="14"/>
  <c r="BH96" i="14"/>
  <c r="BG96" i="14"/>
  <c r="BF96" i="14"/>
  <c r="T96" i="14"/>
  <c r="R96" i="14"/>
  <c r="P96" i="14"/>
  <c r="BI93" i="14"/>
  <c r="BH93" i="14"/>
  <c r="BG93" i="14"/>
  <c r="BF93" i="14"/>
  <c r="T93" i="14"/>
  <c r="R93" i="14"/>
  <c r="P93" i="14"/>
  <c r="BI89" i="14"/>
  <c r="BH89" i="14"/>
  <c r="BG89" i="14"/>
  <c r="BF89" i="14"/>
  <c r="T89" i="14"/>
  <c r="R89" i="14"/>
  <c r="P89" i="14"/>
  <c r="BI86" i="14"/>
  <c r="BH86" i="14"/>
  <c r="BG86" i="14"/>
  <c r="BF86" i="14"/>
  <c r="T86" i="14"/>
  <c r="R86" i="14"/>
  <c r="P86" i="14"/>
  <c r="J82" i="14"/>
  <c r="F81" i="14"/>
  <c r="F79" i="14"/>
  <c r="E77" i="14"/>
  <c r="J59" i="14"/>
  <c r="F58" i="14"/>
  <c r="F56" i="14"/>
  <c r="E54" i="14"/>
  <c r="J23" i="14"/>
  <c r="E23" i="14"/>
  <c r="J81" i="14" s="1"/>
  <c r="J22" i="14"/>
  <c r="J20" i="14"/>
  <c r="E20" i="14"/>
  <c r="F82" i="14" s="1"/>
  <c r="J19" i="14"/>
  <c r="J14" i="14"/>
  <c r="J56" i="14"/>
  <c r="E7" i="14"/>
  <c r="E73" i="14" s="1"/>
  <c r="J39" i="13"/>
  <c r="J38" i="13"/>
  <c r="AY72" i="1"/>
  <c r="J37" i="13"/>
  <c r="AX72" i="1"/>
  <c r="BI90" i="13"/>
  <c r="BH90" i="13"/>
  <c r="BG90" i="13"/>
  <c r="BF90" i="13"/>
  <c r="T90" i="13"/>
  <c r="R90" i="13"/>
  <c r="P90" i="13"/>
  <c r="BI86" i="13"/>
  <c r="BH86" i="13"/>
  <c r="BG86" i="13"/>
  <c r="BF86" i="13"/>
  <c r="T86" i="13"/>
  <c r="T85" i="13" s="1"/>
  <c r="R86" i="13"/>
  <c r="R85" i="13" s="1"/>
  <c r="P86" i="13"/>
  <c r="P85" i="13" s="1"/>
  <c r="AU72" i="1" s="1"/>
  <c r="J82" i="13"/>
  <c r="F81" i="13"/>
  <c r="F79" i="13"/>
  <c r="E77" i="13"/>
  <c r="J59" i="13"/>
  <c r="F58" i="13"/>
  <c r="F56" i="13"/>
  <c r="E54" i="13"/>
  <c r="J23" i="13"/>
  <c r="E23" i="13"/>
  <c r="J58" i="13" s="1"/>
  <c r="J22" i="13"/>
  <c r="J20" i="13"/>
  <c r="E20" i="13"/>
  <c r="F82" i="13"/>
  <c r="J19" i="13"/>
  <c r="J14" i="13"/>
  <c r="J56" i="13"/>
  <c r="E7" i="13"/>
  <c r="E50" i="13" s="1"/>
  <c r="J39" i="12"/>
  <c r="J38" i="12"/>
  <c r="AY71" i="1"/>
  <c r="J37" i="12"/>
  <c r="AX71" i="1" s="1"/>
  <c r="BI256" i="12"/>
  <c r="BH256" i="12"/>
  <c r="BG256" i="12"/>
  <c r="BF256" i="12"/>
  <c r="T256" i="12"/>
  <c r="R256" i="12"/>
  <c r="P256" i="12"/>
  <c r="BI253" i="12"/>
  <c r="BH253" i="12"/>
  <c r="BG253" i="12"/>
  <c r="BF253" i="12"/>
  <c r="T253" i="12"/>
  <c r="R253" i="12"/>
  <c r="P253" i="12"/>
  <c r="BI249" i="12"/>
  <c r="BH249" i="12"/>
  <c r="BG249" i="12"/>
  <c r="BF249" i="12"/>
  <c r="T249" i="12"/>
  <c r="R249" i="12"/>
  <c r="P249" i="12"/>
  <c r="BI245" i="12"/>
  <c r="BH245" i="12"/>
  <c r="BG245" i="12"/>
  <c r="BF245" i="12"/>
  <c r="T245" i="12"/>
  <c r="R245" i="12"/>
  <c r="P245" i="12"/>
  <c r="BI241" i="12"/>
  <c r="BH241" i="12"/>
  <c r="BG241" i="12"/>
  <c r="BF241" i="12"/>
  <c r="T241" i="12"/>
  <c r="R241" i="12"/>
  <c r="P241" i="12"/>
  <c r="BI237" i="12"/>
  <c r="BH237" i="12"/>
  <c r="BG237" i="12"/>
  <c r="BF237" i="12"/>
  <c r="T237" i="12"/>
  <c r="R237" i="12"/>
  <c r="P237" i="12"/>
  <c r="BI233" i="12"/>
  <c r="BH233" i="12"/>
  <c r="BG233" i="12"/>
  <c r="BF233" i="12"/>
  <c r="T233" i="12"/>
  <c r="R233" i="12"/>
  <c r="P233" i="12"/>
  <c r="BI229" i="12"/>
  <c r="BH229" i="12"/>
  <c r="BG229" i="12"/>
  <c r="BF229" i="12"/>
  <c r="T229" i="12"/>
  <c r="R229" i="12"/>
  <c r="P229" i="12"/>
  <c r="BI225" i="12"/>
  <c r="BH225" i="12"/>
  <c r="BG225" i="12"/>
  <c r="BF225" i="12"/>
  <c r="T225" i="12"/>
  <c r="R225" i="12"/>
  <c r="P225" i="12"/>
  <c r="BI221" i="12"/>
  <c r="BH221" i="12"/>
  <c r="BG221" i="12"/>
  <c r="BF221" i="12"/>
  <c r="T221" i="12"/>
  <c r="R221" i="12"/>
  <c r="P221" i="12"/>
  <c r="BI217" i="12"/>
  <c r="BH217" i="12"/>
  <c r="BG217" i="12"/>
  <c r="BF217" i="12"/>
  <c r="T217" i="12"/>
  <c r="R217" i="12"/>
  <c r="P217" i="12"/>
  <c r="BI213" i="12"/>
  <c r="BH213" i="12"/>
  <c r="BG213" i="12"/>
  <c r="BF213" i="12"/>
  <c r="T213" i="12"/>
  <c r="R213" i="12"/>
  <c r="P213" i="12"/>
  <c r="BI209" i="12"/>
  <c r="BH209" i="12"/>
  <c r="BG209" i="12"/>
  <c r="BF209" i="12"/>
  <c r="T209" i="12"/>
  <c r="R209" i="12"/>
  <c r="P209" i="12"/>
  <c r="BI205" i="12"/>
  <c r="BH205" i="12"/>
  <c r="BG205" i="12"/>
  <c r="BF205" i="12"/>
  <c r="T205" i="12"/>
  <c r="R205" i="12"/>
  <c r="P205" i="12"/>
  <c r="BI201" i="12"/>
  <c r="BH201" i="12"/>
  <c r="BG201" i="12"/>
  <c r="BF201" i="12"/>
  <c r="T201" i="12"/>
  <c r="R201" i="12"/>
  <c r="P201" i="12"/>
  <c r="BI197" i="12"/>
  <c r="BH197" i="12"/>
  <c r="BG197" i="12"/>
  <c r="BF197" i="12"/>
  <c r="T197" i="12"/>
  <c r="R197" i="12"/>
  <c r="P197" i="12"/>
  <c r="BI193" i="12"/>
  <c r="BH193" i="12"/>
  <c r="BG193" i="12"/>
  <c r="BF193" i="12"/>
  <c r="T193" i="12"/>
  <c r="R193" i="12"/>
  <c r="P193" i="12"/>
  <c r="BI190" i="12"/>
  <c r="BH190" i="12"/>
  <c r="BG190" i="12"/>
  <c r="BF190" i="12"/>
  <c r="T190" i="12"/>
  <c r="R190" i="12"/>
  <c r="P190" i="12"/>
  <c r="BI187" i="12"/>
  <c r="BH187" i="12"/>
  <c r="BG187" i="12"/>
  <c r="BF187" i="12"/>
  <c r="T187" i="12"/>
  <c r="R187" i="12"/>
  <c r="P187" i="12"/>
  <c r="BI184" i="12"/>
  <c r="BH184" i="12"/>
  <c r="BG184" i="12"/>
  <c r="BF184" i="12"/>
  <c r="T184" i="12"/>
  <c r="R184" i="12"/>
  <c r="P184" i="12"/>
  <c r="BI181" i="12"/>
  <c r="BH181" i="12"/>
  <c r="BG181" i="12"/>
  <c r="BF181" i="12"/>
  <c r="T181" i="12"/>
  <c r="R181" i="12"/>
  <c r="P181" i="12"/>
  <c r="BI178" i="12"/>
  <c r="BH178" i="12"/>
  <c r="BG178" i="12"/>
  <c r="BF178" i="12"/>
  <c r="T178" i="12"/>
  <c r="R178" i="12"/>
  <c r="P178" i="12"/>
  <c r="BI175" i="12"/>
  <c r="BH175" i="12"/>
  <c r="BG175" i="12"/>
  <c r="BF175" i="12"/>
  <c r="T175" i="12"/>
  <c r="R175" i="12"/>
  <c r="P175" i="12"/>
  <c r="BI172" i="12"/>
  <c r="BH172" i="12"/>
  <c r="BG172" i="12"/>
  <c r="BF172" i="12"/>
  <c r="T172" i="12"/>
  <c r="R172" i="12"/>
  <c r="P172" i="12"/>
  <c r="BI169" i="12"/>
  <c r="BH169" i="12"/>
  <c r="BG169" i="12"/>
  <c r="BF169" i="12"/>
  <c r="T169" i="12"/>
  <c r="R169" i="12"/>
  <c r="P169" i="12"/>
  <c r="BI166" i="12"/>
  <c r="BH166" i="12"/>
  <c r="BG166" i="12"/>
  <c r="BF166" i="12"/>
  <c r="T166" i="12"/>
  <c r="R166" i="12"/>
  <c r="P166" i="12"/>
  <c r="BI163" i="12"/>
  <c r="BH163" i="12"/>
  <c r="BG163" i="12"/>
  <c r="BF163" i="12"/>
  <c r="T163" i="12"/>
  <c r="R163" i="12"/>
  <c r="P163" i="12"/>
  <c r="BI160" i="12"/>
  <c r="BH160" i="12"/>
  <c r="BG160" i="12"/>
  <c r="BF160" i="12"/>
  <c r="T160" i="12"/>
  <c r="R160" i="12"/>
  <c r="P160" i="12"/>
  <c r="BI157" i="12"/>
  <c r="BH157" i="12"/>
  <c r="BG157" i="12"/>
  <c r="BF157" i="12"/>
  <c r="T157" i="12"/>
  <c r="R157" i="12"/>
  <c r="P157" i="12"/>
  <c r="BI154" i="12"/>
  <c r="BH154" i="12"/>
  <c r="BG154" i="12"/>
  <c r="BF154" i="12"/>
  <c r="T154" i="12"/>
  <c r="R154" i="12"/>
  <c r="P154" i="12"/>
  <c r="BI151" i="12"/>
  <c r="BH151" i="12"/>
  <c r="BG151" i="12"/>
  <c r="BF151" i="12"/>
  <c r="T151" i="12"/>
  <c r="R151" i="12"/>
  <c r="P151" i="12"/>
  <c r="BI148" i="12"/>
  <c r="BH148" i="12"/>
  <c r="BG148" i="12"/>
  <c r="BF148" i="12"/>
  <c r="T148" i="12"/>
  <c r="R148" i="12"/>
  <c r="P148" i="12"/>
  <c r="BI143" i="12"/>
  <c r="BH143" i="12"/>
  <c r="BG143" i="12"/>
  <c r="BF143" i="12"/>
  <c r="T143" i="12"/>
  <c r="R143" i="12"/>
  <c r="P143" i="12"/>
  <c r="BI139" i="12"/>
  <c r="BH139" i="12"/>
  <c r="BG139" i="12"/>
  <c r="BF139" i="12"/>
  <c r="T139" i="12"/>
  <c r="R139" i="12"/>
  <c r="P139" i="12"/>
  <c r="BI134" i="12"/>
  <c r="BH134" i="12"/>
  <c r="BG134" i="12"/>
  <c r="BF134" i="12"/>
  <c r="T134" i="12"/>
  <c r="R134" i="12"/>
  <c r="P134" i="12"/>
  <c r="BI130" i="12"/>
  <c r="BH130" i="12"/>
  <c r="BG130" i="12"/>
  <c r="BF130" i="12"/>
  <c r="T130" i="12"/>
  <c r="R130" i="12"/>
  <c r="P130" i="12"/>
  <c r="BI127" i="12"/>
  <c r="BH127" i="12"/>
  <c r="BG127" i="12"/>
  <c r="BF127" i="12"/>
  <c r="T127" i="12"/>
  <c r="R127" i="12"/>
  <c r="P127" i="12"/>
  <c r="BI124" i="12"/>
  <c r="BH124" i="12"/>
  <c r="BG124" i="12"/>
  <c r="BF124" i="12"/>
  <c r="T124" i="12"/>
  <c r="R124" i="12"/>
  <c r="P124" i="12"/>
  <c r="BI120" i="12"/>
  <c r="BH120" i="12"/>
  <c r="BG120" i="12"/>
  <c r="BF120" i="12"/>
  <c r="T120" i="12"/>
  <c r="R120" i="12"/>
  <c r="P120" i="12"/>
  <c r="BI116" i="12"/>
  <c r="BH116" i="12"/>
  <c r="BG116" i="12"/>
  <c r="BF116" i="12"/>
  <c r="T116" i="12"/>
  <c r="R116" i="12"/>
  <c r="P116" i="12"/>
  <c r="BI112" i="12"/>
  <c r="BH112" i="12"/>
  <c r="BG112" i="12"/>
  <c r="BF112" i="12"/>
  <c r="T112" i="12"/>
  <c r="R112" i="12"/>
  <c r="P112" i="12"/>
  <c r="BI108" i="12"/>
  <c r="BH108" i="12"/>
  <c r="BG108" i="12"/>
  <c r="BF108" i="12"/>
  <c r="T108" i="12"/>
  <c r="R108" i="12"/>
  <c r="P108" i="12"/>
  <c r="BI105" i="12"/>
  <c r="BH105" i="12"/>
  <c r="BG105" i="12"/>
  <c r="BF105" i="12"/>
  <c r="T105" i="12"/>
  <c r="R105" i="12"/>
  <c r="P105" i="12"/>
  <c r="BI102" i="12"/>
  <c r="BH102" i="12"/>
  <c r="BG102" i="12"/>
  <c r="BF102" i="12"/>
  <c r="T102" i="12"/>
  <c r="R102" i="12"/>
  <c r="P102" i="12"/>
  <c r="BI99" i="12"/>
  <c r="BH99" i="12"/>
  <c r="BG99" i="12"/>
  <c r="BF99" i="12"/>
  <c r="T99" i="12"/>
  <c r="R99" i="12"/>
  <c r="P99" i="12"/>
  <c r="BI96" i="12"/>
  <c r="BH96" i="12"/>
  <c r="BG96" i="12"/>
  <c r="BF96" i="12"/>
  <c r="T96" i="12"/>
  <c r="R96" i="12"/>
  <c r="P96" i="12"/>
  <c r="BI93" i="12"/>
  <c r="BH93" i="12"/>
  <c r="BG93" i="12"/>
  <c r="BF93" i="12"/>
  <c r="T93" i="12"/>
  <c r="R93" i="12"/>
  <c r="P93" i="12"/>
  <c r="BI89" i="12"/>
  <c r="BH89" i="12"/>
  <c r="BG89" i="12"/>
  <c r="BF89" i="12"/>
  <c r="T89" i="12"/>
  <c r="R89" i="12"/>
  <c r="P89" i="12"/>
  <c r="BI86" i="12"/>
  <c r="BH86" i="12"/>
  <c r="BG86" i="12"/>
  <c r="BF86" i="12"/>
  <c r="T86" i="12"/>
  <c r="R86" i="12"/>
  <c r="P86" i="12"/>
  <c r="J82" i="12"/>
  <c r="F81" i="12"/>
  <c r="F79" i="12"/>
  <c r="E77" i="12"/>
  <c r="J59" i="12"/>
  <c r="F58" i="12"/>
  <c r="F56" i="12"/>
  <c r="E54" i="12"/>
  <c r="J23" i="12"/>
  <c r="E23" i="12"/>
  <c r="J81" i="12" s="1"/>
  <c r="J22" i="12"/>
  <c r="J20" i="12"/>
  <c r="E20" i="12"/>
  <c r="F82" i="12"/>
  <c r="J19" i="12"/>
  <c r="J14" i="12"/>
  <c r="J79" i="12"/>
  <c r="E7" i="12"/>
  <c r="E73" i="12"/>
  <c r="J39" i="11"/>
  <c r="J38" i="11"/>
  <c r="AY69" i="1"/>
  <c r="J37" i="11"/>
  <c r="AX69" i="1" s="1"/>
  <c r="BI86" i="11"/>
  <c r="BH86" i="11"/>
  <c r="BG86" i="11"/>
  <c r="BF86" i="11"/>
  <c r="T86" i="11"/>
  <c r="T85" i="11"/>
  <c r="R86" i="11"/>
  <c r="R85" i="11" s="1"/>
  <c r="P86" i="11"/>
  <c r="P85" i="11" s="1"/>
  <c r="AU69" i="1" s="1"/>
  <c r="J82" i="11"/>
  <c r="F81" i="11"/>
  <c r="F79" i="11"/>
  <c r="E77" i="11"/>
  <c r="J59" i="11"/>
  <c r="F58" i="11"/>
  <c r="F56" i="11"/>
  <c r="E54" i="11"/>
  <c r="J23" i="11"/>
  <c r="E23" i="11"/>
  <c r="J81" i="11"/>
  <c r="J22" i="11"/>
  <c r="J20" i="11"/>
  <c r="E20" i="11"/>
  <c r="F59" i="11" s="1"/>
  <c r="J19" i="11"/>
  <c r="J14" i="11"/>
  <c r="J56" i="11" s="1"/>
  <c r="E7" i="11"/>
  <c r="E50" i="11" s="1"/>
  <c r="J39" i="10"/>
  <c r="J38" i="10"/>
  <c r="AY68" i="1" s="1"/>
  <c r="J37" i="10"/>
  <c r="AX68" i="1"/>
  <c r="BI252" i="10"/>
  <c r="BH252" i="10"/>
  <c r="BG252" i="10"/>
  <c r="BF252" i="10"/>
  <c r="T252" i="10"/>
  <c r="R252" i="10"/>
  <c r="P252" i="10"/>
  <c r="BI249" i="10"/>
  <c r="BH249" i="10"/>
  <c r="BG249" i="10"/>
  <c r="BF249" i="10"/>
  <c r="T249" i="10"/>
  <c r="R249" i="10"/>
  <c r="P249" i="10"/>
  <c r="BI245" i="10"/>
  <c r="BH245" i="10"/>
  <c r="BG245" i="10"/>
  <c r="BF245" i="10"/>
  <c r="T245" i="10"/>
  <c r="R245" i="10"/>
  <c r="P245" i="10"/>
  <c r="BI241" i="10"/>
  <c r="BH241" i="10"/>
  <c r="BG241" i="10"/>
  <c r="BF241" i="10"/>
  <c r="T241" i="10"/>
  <c r="R241" i="10"/>
  <c r="P241" i="10"/>
  <c r="BI237" i="10"/>
  <c r="BH237" i="10"/>
  <c r="BG237" i="10"/>
  <c r="BF237" i="10"/>
  <c r="T237" i="10"/>
  <c r="R237" i="10"/>
  <c r="P237" i="10"/>
  <c r="BI233" i="10"/>
  <c r="BH233" i="10"/>
  <c r="BG233" i="10"/>
  <c r="BF233" i="10"/>
  <c r="T233" i="10"/>
  <c r="R233" i="10"/>
  <c r="P233" i="10"/>
  <c r="BI229" i="10"/>
  <c r="BH229" i="10"/>
  <c r="BG229" i="10"/>
  <c r="BF229" i="10"/>
  <c r="T229" i="10"/>
  <c r="R229" i="10"/>
  <c r="P229" i="10"/>
  <c r="BI225" i="10"/>
  <c r="BH225" i="10"/>
  <c r="BG225" i="10"/>
  <c r="BF225" i="10"/>
  <c r="T225" i="10"/>
  <c r="R225" i="10"/>
  <c r="P225" i="10"/>
  <c r="BI221" i="10"/>
  <c r="BH221" i="10"/>
  <c r="BG221" i="10"/>
  <c r="BF221" i="10"/>
  <c r="T221" i="10"/>
  <c r="R221" i="10"/>
  <c r="P221" i="10"/>
  <c r="BI217" i="10"/>
  <c r="BH217" i="10"/>
  <c r="BG217" i="10"/>
  <c r="BF217" i="10"/>
  <c r="T217" i="10"/>
  <c r="R217" i="10"/>
  <c r="P217" i="10"/>
  <c r="BI213" i="10"/>
  <c r="BH213" i="10"/>
  <c r="BG213" i="10"/>
  <c r="BF213" i="10"/>
  <c r="T213" i="10"/>
  <c r="R213" i="10"/>
  <c r="P213" i="10"/>
  <c r="BI209" i="10"/>
  <c r="BH209" i="10"/>
  <c r="BG209" i="10"/>
  <c r="BF209" i="10"/>
  <c r="T209" i="10"/>
  <c r="R209" i="10"/>
  <c r="P209" i="10"/>
  <c r="BI205" i="10"/>
  <c r="BH205" i="10"/>
  <c r="BG205" i="10"/>
  <c r="BF205" i="10"/>
  <c r="T205" i="10"/>
  <c r="R205" i="10"/>
  <c r="P205" i="10"/>
  <c r="BI201" i="10"/>
  <c r="BH201" i="10"/>
  <c r="BG201" i="10"/>
  <c r="BF201" i="10"/>
  <c r="T201" i="10"/>
  <c r="R201" i="10"/>
  <c r="P201" i="10"/>
  <c r="BI197" i="10"/>
  <c r="BH197" i="10"/>
  <c r="BG197" i="10"/>
  <c r="BF197" i="10"/>
  <c r="T197" i="10"/>
  <c r="R197" i="10"/>
  <c r="P197" i="10"/>
  <c r="BI193" i="10"/>
  <c r="BH193" i="10"/>
  <c r="BG193" i="10"/>
  <c r="BF193" i="10"/>
  <c r="T193" i="10"/>
  <c r="R193" i="10"/>
  <c r="P193" i="10"/>
  <c r="BI189" i="10"/>
  <c r="BH189" i="10"/>
  <c r="BG189" i="10"/>
  <c r="BF189" i="10"/>
  <c r="T189" i="10"/>
  <c r="R189" i="10"/>
  <c r="P189" i="10"/>
  <c r="BI186" i="10"/>
  <c r="BH186" i="10"/>
  <c r="BG186" i="10"/>
  <c r="BF186" i="10"/>
  <c r="T186" i="10"/>
  <c r="R186" i="10"/>
  <c r="P186" i="10"/>
  <c r="BI183" i="10"/>
  <c r="BH183" i="10"/>
  <c r="BG183" i="10"/>
  <c r="BF183" i="10"/>
  <c r="T183" i="10"/>
  <c r="R183" i="10"/>
  <c r="P183" i="10"/>
  <c r="BI180" i="10"/>
  <c r="BH180" i="10"/>
  <c r="BG180" i="10"/>
  <c r="BF180" i="10"/>
  <c r="T180" i="10"/>
  <c r="R180" i="10"/>
  <c r="P180" i="10"/>
  <c r="BI177" i="10"/>
  <c r="BH177" i="10"/>
  <c r="BG177" i="10"/>
  <c r="BF177" i="10"/>
  <c r="T177" i="10"/>
  <c r="R177" i="10"/>
  <c r="P177" i="10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R171" i="10"/>
  <c r="P171" i="10"/>
  <c r="BI168" i="10"/>
  <c r="BH168" i="10"/>
  <c r="BG168" i="10"/>
  <c r="BF168" i="10"/>
  <c r="T168" i="10"/>
  <c r="R168" i="10"/>
  <c r="P168" i="10"/>
  <c r="BI165" i="10"/>
  <c r="BH165" i="10"/>
  <c r="BG165" i="10"/>
  <c r="BF165" i="10"/>
  <c r="T165" i="10"/>
  <c r="R165" i="10"/>
  <c r="P165" i="10"/>
  <c r="BI162" i="10"/>
  <c r="BH162" i="10"/>
  <c r="BG162" i="10"/>
  <c r="BF162" i="10"/>
  <c r="T162" i="10"/>
  <c r="R162" i="10"/>
  <c r="P162" i="10"/>
  <c r="BI159" i="10"/>
  <c r="BH159" i="10"/>
  <c r="BG159" i="10"/>
  <c r="BF159" i="10"/>
  <c r="T159" i="10"/>
  <c r="R159" i="10"/>
  <c r="P159" i="10"/>
  <c r="BI156" i="10"/>
  <c r="BH156" i="10"/>
  <c r="BG156" i="10"/>
  <c r="BF156" i="10"/>
  <c r="T156" i="10"/>
  <c r="R156" i="10"/>
  <c r="P156" i="10"/>
  <c r="BI153" i="10"/>
  <c r="BH153" i="10"/>
  <c r="BG153" i="10"/>
  <c r="BF153" i="10"/>
  <c r="T153" i="10"/>
  <c r="R153" i="10"/>
  <c r="P153" i="10"/>
  <c r="BI150" i="10"/>
  <c r="BH150" i="10"/>
  <c r="BG150" i="10"/>
  <c r="BF150" i="10"/>
  <c r="T150" i="10"/>
  <c r="R150" i="10"/>
  <c r="P150" i="10"/>
  <c r="BI147" i="10"/>
  <c r="BH147" i="10"/>
  <c r="BG147" i="10"/>
  <c r="BF147" i="10"/>
  <c r="T147" i="10"/>
  <c r="R147" i="10"/>
  <c r="P147" i="10"/>
  <c r="BI144" i="10"/>
  <c r="BH144" i="10"/>
  <c r="BG144" i="10"/>
  <c r="BF144" i="10"/>
  <c r="T144" i="10"/>
  <c r="R144" i="10"/>
  <c r="P144" i="10"/>
  <c r="BI140" i="10"/>
  <c r="BH140" i="10"/>
  <c r="BG140" i="10"/>
  <c r="BF140" i="10"/>
  <c r="T140" i="10"/>
  <c r="R140" i="10"/>
  <c r="P140" i="10"/>
  <c r="BI137" i="10"/>
  <c r="BH137" i="10"/>
  <c r="BG137" i="10"/>
  <c r="BF137" i="10"/>
  <c r="T137" i="10"/>
  <c r="R137" i="10"/>
  <c r="P137" i="10"/>
  <c r="BI134" i="10"/>
  <c r="BH134" i="10"/>
  <c r="BG134" i="10"/>
  <c r="BF134" i="10"/>
  <c r="T134" i="10"/>
  <c r="R134" i="10"/>
  <c r="P134" i="10"/>
  <c r="BI130" i="10"/>
  <c r="BH130" i="10"/>
  <c r="BG130" i="10"/>
  <c r="BF130" i="10"/>
  <c r="T130" i="10"/>
  <c r="R130" i="10"/>
  <c r="P130" i="10"/>
  <c r="BI127" i="10"/>
  <c r="BH127" i="10"/>
  <c r="BG127" i="10"/>
  <c r="BF127" i="10"/>
  <c r="T127" i="10"/>
  <c r="R127" i="10"/>
  <c r="P127" i="10"/>
  <c r="BI124" i="10"/>
  <c r="BH124" i="10"/>
  <c r="BG124" i="10"/>
  <c r="BF124" i="10"/>
  <c r="T124" i="10"/>
  <c r="R124" i="10"/>
  <c r="P124" i="10"/>
  <c r="BI120" i="10"/>
  <c r="BH120" i="10"/>
  <c r="BG120" i="10"/>
  <c r="BF120" i="10"/>
  <c r="T120" i="10"/>
  <c r="R120" i="10"/>
  <c r="P120" i="10"/>
  <c r="BI116" i="10"/>
  <c r="BH116" i="10"/>
  <c r="BG116" i="10"/>
  <c r="BF116" i="10"/>
  <c r="T116" i="10"/>
  <c r="R116" i="10"/>
  <c r="P116" i="10"/>
  <c r="BI112" i="10"/>
  <c r="BH112" i="10"/>
  <c r="BG112" i="10"/>
  <c r="BF112" i="10"/>
  <c r="T112" i="10"/>
  <c r="R112" i="10"/>
  <c r="P112" i="10"/>
  <c r="BI108" i="10"/>
  <c r="BH108" i="10"/>
  <c r="BG108" i="10"/>
  <c r="BF108" i="10"/>
  <c r="T108" i="10"/>
  <c r="R108" i="10"/>
  <c r="P108" i="10"/>
  <c r="BI105" i="10"/>
  <c r="BH105" i="10"/>
  <c r="BG105" i="10"/>
  <c r="BF105" i="10"/>
  <c r="T105" i="10"/>
  <c r="R105" i="10"/>
  <c r="P105" i="10"/>
  <c r="BI102" i="10"/>
  <c r="BH102" i="10"/>
  <c r="BG102" i="10"/>
  <c r="BF102" i="10"/>
  <c r="T102" i="10"/>
  <c r="R102" i="10"/>
  <c r="P102" i="10"/>
  <c r="BI99" i="10"/>
  <c r="BH99" i="10"/>
  <c r="BG99" i="10"/>
  <c r="BF99" i="10"/>
  <c r="T99" i="10"/>
  <c r="R99" i="10"/>
  <c r="P99" i="10"/>
  <c r="BI96" i="10"/>
  <c r="BH96" i="10"/>
  <c r="BG96" i="10"/>
  <c r="BF96" i="10"/>
  <c r="T96" i="10"/>
  <c r="R96" i="10"/>
  <c r="P96" i="10"/>
  <c r="BI93" i="10"/>
  <c r="BH93" i="10"/>
  <c r="BG93" i="10"/>
  <c r="BF93" i="10"/>
  <c r="T93" i="10"/>
  <c r="R93" i="10"/>
  <c r="P93" i="10"/>
  <c r="BI89" i="10"/>
  <c r="BH89" i="10"/>
  <c r="BG89" i="10"/>
  <c r="BF89" i="10"/>
  <c r="T89" i="10"/>
  <c r="R89" i="10"/>
  <c r="P89" i="10"/>
  <c r="BI86" i="10"/>
  <c r="BH86" i="10"/>
  <c r="BG86" i="10"/>
  <c r="BF86" i="10"/>
  <c r="T86" i="10"/>
  <c r="R86" i="10"/>
  <c r="P86" i="10"/>
  <c r="J82" i="10"/>
  <c r="F81" i="10"/>
  <c r="F79" i="10"/>
  <c r="E77" i="10"/>
  <c r="J59" i="10"/>
  <c r="F58" i="10"/>
  <c r="F56" i="10"/>
  <c r="E54" i="10"/>
  <c r="J23" i="10"/>
  <c r="E23" i="10"/>
  <c r="J81" i="10"/>
  <c r="J22" i="10"/>
  <c r="J20" i="10"/>
  <c r="E20" i="10"/>
  <c r="F82" i="10" s="1"/>
  <c r="J19" i="10"/>
  <c r="J14" i="10"/>
  <c r="J79" i="10"/>
  <c r="E7" i="10"/>
  <c r="E50" i="10" s="1"/>
  <c r="J39" i="9"/>
  <c r="J38" i="9"/>
  <c r="AY66" i="1"/>
  <c r="J37" i="9"/>
  <c r="AX66" i="1"/>
  <c r="BI97" i="9"/>
  <c r="BH97" i="9"/>
  <c r="BG97" i="9"/>
  <c r="BF97" i="9"/>
  <c r="T97" i="9"/>
  <c r="R97" i="9"/>
  <c r="P97" i="9"/>
  <c r="BI86" i="9"/>
  <c r="BH86" i="9"/>
  <c r="BG86" i="9"/>
  <c r="BF86" i="9"/>
  <c r="T86" i="9"/>
  <c r="T85" i="9" s="1"/>
  <c r="R86" i="9"/>
  <c r="P86" i="9"/>
  <c r="J82" i="9"/>
  <c r="F81" i="9"/>
  <c r="F79" i="9"/>
  <c r="E77" i="9"/>
  <c r="J59" i="9"/>
  <c r="F58" i="9"/>
  <c r="F56" i="9"/>
  <c r="E54" i="9"/>
  <c r="J23" i="9"/>
  <c r="E23" i="9"/>
  <c r="J81" i="9"/>
  <c r="J22" i="9"/>
  <c r="J20" i="9"/>
  <c r="E20" i="9"/>
  <c r="F82" i="9" s="1"/>
  <c r="J19" i="9"/>
  <c r="J14" i="9"/>
  <c r="J79" i="9"/>
  <c r="E7" i="9"/>
  <c r="E73" i="9" s="1"/>
  <c r="J39" i="8"/>
  <c r="J38" i="8"/>
  <c r="AY65" i="1" s="1"/>
  <c r="J37" i="8"/>
  <c r="AX65" i="1"/>
  <c r="BI303" i="8"/>
  <c r="BH303" i="8"/>
  <c r="BG303" i="8"/>
  <c r="BF303" i="8"/>
  <c r="T303" i="8"/>
  <c r="R303" i="8"/>
  <c r="P303" i="8"/>
  <c r="BI300" i="8"/>
  <c r="BH300" i="8"/>
  <c r="BG300" i="8"/>
  <c r="BF300" i="8"/>
  <c r="T300" i="8"/>
  <c r="R300" i="8"/>
  <c r="P300" i="8"/>
  <c r="BI296" i="8"/>
  <c r="BH296" i="8"/>
  <c r="BG296" i="8"/>
  <c r="BF296" i="8"/>
  <c r="T296" i="8"/>
  <c r="R296" i="8"/>
  <c r="P296" i="8"/>
  <c r="BI292" i="8"/>
  <c r="BH292" i="8"/>
  <c r="BG292" i="8"/>
  <c r="BF292" i="8"/>
  <c r="T292" i="8"/>
  <c r="R292" i="8"/>
  <c r="P292" i="8"/>
  <c r="BI288" i="8"/>
  <c r="BH288" i="8"/>
  <c r="BG288" i="8"/>
  <c r="BF288" i="8"/>
  <c r="T288" i="8"/>
  <c r="R288" i="8"/>
  <c r="P288" i="8"/>
  <c r="BI284" i="8"/>
  <c r="BH284" i="8"/>
  <c r="BG284" i="8"/>
  <c r="BF284" i="8"/>
  <c r="T284" i="8"/>
  <c r="R284" i="8"/>
  <c r="P284" i="8"/>
  <c r="BI280" i="8"/>
  <c r="BH280" i="8"/>
  <c r="BG280" i="8"/>
  <c r="BF280" i="8"/>
  <c r="T280" i="8"/>
  <c r="R280" i="8"/>
  <c r="P280" i="8"/>
  <c r="BI276" i="8"/>
  <c r="BH276" i="8"/>
  <c r="BG276" i="8"/>
  <c r="BF276" i="8"/>
  <c r="T276" i="8"/>
  <c r="R276" i="8"/>
  <c r="P276" i="8"/>
  <c r="BI272" i="8"/>
  <c r="BH272" i="8"/>
  <c r="BG272" i="8"/>
  <c r="BF272" i="8"/>
  <c r="T272" i="8"/>
  <c r="R272" i="8"/>
  <c r="P272" i="8"/>
  <c r="BI268" i="8"/>
  <c r="BH268" i="8"/>
  <c r="BG268" i="8"/>
  <c r="BF268" i="8"/>
  <c r="T268" i="8"/>
  <c r="R268" i="8"/>
  <c r="P268" i="8"/>
  <c r="BI264" i="8"/>
  <c r="BH264" i="8"/>
  <c r="BG264" i="8"/>
  <c r="BF264" i="8"/>
  <c r="T264" i="8"/>
  <c r="R264" i="8"/>
  <c r="P264" i="8"/>
  <c r="BI260" i="8"/>
  <c r="BH260" i="8"/>
  <c r="BG260" i="8"/>
  <c r="BF260" i="8"/>
  <c r="T260" i="8"/>
  <c r="R260" i="8"/>
  <c r="P260" i="8"/>
  <c r="BI256" i="8"/>
  <c r="BH256" i="8"/>
  <c r="BG256" i="8"/>
  <c r="BF256" i="8"/>
  <c r="T256" i="8"/>
  <c r="R256" i="8"/>
  <c r="P256" i="8"/>
  <c r="BI252" i="8"/>
  <c r="BH252" i="8"/>
  <c r="BG252" i="8"/>
  <c r="BF252" i="8"/>
  <c r="T252" i="8"/>
  <c r="R252" i="8"/>
  <c r="P252" i="8"/>
  <c r="BI248" i="8"/>
  <c r="BH248" i="8"/>
  <c r="BG248" i="8"/>
  <c r="BF248" i="8"/>
  <c r="T248" i="8"/>
  <c r="R248" i="8"/>
  <c r="P248" i="8"/>
  <c r="BI244" i="8"/>
  <c r="BH244" i="8"/>
  <c r="BG244" i="8"/>
  <c r="BF244" i="8"/>
  <c r="T244" i="8"/>
  <c r="R244" i="8"/>
  <c r="P244" i="8"/>
  <c r="BI240" i="8"/>
  <c r="BH240" i="8"/>
  <c r="BG240" i="8"/>
  <c r="BF240" i="8"/>
  <c r="T240" i="8"/>
  <c r="R240" i="8"/>
  <c r="P240" i="8"/>
  <c r="BI236" i="8"/>
  <c r="BH236" i="8"/>
  <c r="BG236" i="8"/>
  <c r="BF236" i="8"/>
  <c r="T236" i="8"/>
  <c r="R236" i="8"/>
  <c r="P236" i="8"/>
  <c r="BI232" i="8"/>
  <c r="BH232" i="8"/>
  <c r="BG232" i="8"/>
  <c r="BF232" i="8"/>
  <c r="T232" i="8"/>
  <c r="R232" i="8"/>
  <c r="P232" i="8"/>
  <c r="BI228" i="8"/>
  <c r="BH228" i="8"/>
  <c r="BG228" i="8"/>
  <c r="BF228" i="8"/>
  <c r="T228" i="8"/>
  <c r="R228" i="8"/>
  <c r="P228" i="8"/>
  <c r="BI224" i="8"/>
  <c r="BH224" i="8"/>
  <c r="BG224" i="8"/>
  <c r="BF224" i="8"/>
  <c r="T224" i="8"/>
  <c r="R224" i="8"/>
  <c r="P224" i="8"/>
  <c r="BI221" i="8"/>
  <c r="BH221" i="8"/>
  <c r="BG221" i="8"/>
  <c r="BF221" i="8"/>
  <c r="T221" i="8"/>
  <c r="R221" i="8"/>
  <c r="P221" i="8"/>
  <c r="BI218" i="8"/>
  <c r="BH218" i="8"/>
  <c r="BG218" i="8"/>
  <c r="BF218" i="8"/>
  <c r="T218" i="8"/>
  <c r="R218" i="8"/>
  <c r="P218" i="8"/>
  <c r="BI215" i="8"/>
  <c r="BH215" i="8"/>
  <c r="BG215" i="8"/>
  <c r="BF215" i="8"/>
  <c r="T215" i="8"/>
  <c r="R215" i="8"/>
  <c r="P215" i="8"/>
  <c r="BI212" i="8"/>
  <c r="BH212" i="8"/>
  <c r="BG212" i="8"/>
  <c r="BF212" i="8"/>
  <c r="T212" i="8"/>
  <c r="R212" i="8"/>
  <c r="P212" i="8"/>
  <c r="BI209" i="8"/>
  <c r="BH209" i="8"/>
  <c r="BG209" i="8"/>
  <c r="BF209" i="8"/>
  <c r="T209" i="8"/>
  <c r="R209" i="8"/>
  <c r="P209" i="8"/>
  <c r="BI206" i="8"/>
  <c r="BH206" i="8"/>
  <c r="BG206" i="8"/>
  <c r="BF206" i="8"/>
  <c r="T206" i="8"/>
  <c r="R206" i="8"/>
  <c r="P206" i="8"/>
  <c r="BI203" i="8"/>
  <c r="BH203" i="8"/>
  <c r="BG203" i="8"/>
  <c r="BF203" i="8"/>
  <c r="T203" i="8"/>
  <c r="R203" i="8"/>
  <c r="P203" i="8"/>
  <c r="BI200" i="8"/>
  <c r="BH200" i="8"/>
  <c r="BG200" i="8"/>
  <c r="BF200" i="8"/>
  <c r="T200" i="8"/>
  <c r="R200" i="8"/>
  <c r="P200" i="8"/>
  <c r="BI197" i="8"/>
  <c r="BH197" i="8"/>
  <c r="BG197" i="8"/>
  <c r="BF197" i="8"/>
  <c r="T197" i="8"/>
  <c r="R197" i="8"/>
  <c r="P197" i="8"/>
  <c r="BI194" i="8"/>
  <c r="BH194" i="8"/>
  <c r="BG194" i="8"/>
  <c r="BF194" i="8"/>
  <c r="T194" i="8"/>
  <c r="R194" i="8"/>
  <c r="P194" i="8"/>
  <c r="BI191" i="8"/>
  <c r="BH191" i="8"/>
  <c r="BG191" i="8"/>
  <c r="BF191" i="8"/>
  <c r="T191" i="8"/>
  <c r="R191" i="8"/>
  <c r="P191" i="8"/>
  <c r="BI188" i="8"/>
  <c r="BH188" i="8"/>
  <c r="BG188" i="8"/>
  <c r="BF188" i="8"/>
  <c r="T188" i="8"/>
  <c r="R188" i="8"/>
  <c r="P188" i="8"/>
  <c r="BI184" i="8"/>
  <c r="BH184" i="8"/>
  <c r="BG184" i="8"/>
  <c r="BF184" i="8"/>
  <c r="T184" i="8"/>
  <c r="R184" i="8"/>
  <c r="P184" i="8"/>
  <c r="BI180" i="8"/>
  <c r="BH180" i="8"/>
  <c r="BG180" i="8"/>
  <c r="BF180" i="8"/>
  <c r="T180" i="8"/>
  <c r="R180" i="8"/>
  <c r="P180" i="8"/>
  <c r="BI176" i="8"/>
  <c r="BH176" i="8"/>
  <c r="BG176" i="8"/>
  <c r="BF176" i="8"/>
  <c r="T176" i="8"/>
  <c r="R176" i="8"/>
  <c r="P176" i="8"/>
  <c r="BI172" i="8"/>
  <c r="BH172" i="8"/>
  <c r="BG172" i="8"/>
  <c r="BF172" i="8"/>
  <c r="T172" i="8"/>
  <c r="R172" i="8"/>
  <c r="P172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2" i="8"/>
  <c r="BH162" i="8"/>
  <c r="BG162" i="8"/>
  <c r="BF162" i="8"/>
  <c r="T162" i="8"/>
  <c r="R162" i="8"/>
  <c r="P162" i="8"/>
  <c r="BI159" i="8"/>
  <c r="BH159" i="8"/>
  <c r="BG159" i="8"/>
  <c r="BF159" i="8"/>
  <c r="T159" i="8"/>
  <c r="R159" i="8"/>
  <c r="P159" i="8"/>
  <c r="BI156" i="8"/>
  <c r="BH156" i="8"/>
  <c r="BG156" i="8"/>
  <c r="BF156" i="8"/>
  <c r="T156" i="8"/>
  <c r="R156" i="8"/>
  <c r="P156" i="8"/>
  <c r="BI152" i="8"/>
  <c r="BH152" i="8"/>
  <c r="BG152" i="8"/>
  <c r="BF152" i="8"/>
  <c r="T152" i="8"/>
  <c r="R152" i="8"/>
  <c r="P152" i="8"/>
  <c r="BI149" i="8"/>
  <c r="BH149" i="8"/>
  <c r="BG149" i="8"/>
  <c r="BF149" i="8"/>
  <c r="T149" i="8"/>
  <c r="R149" i="8"/>
  <c r="P149" i="8"/>
  <c r="BI146" i="8"/>
  <c r="BH146" i="8"/>
  <c r="BG146" i="8"/>
  <c r="BF146" i="8"/>
  <c r="T146" i="8"/>
  <c r="R146" i="8"/>
  <c r="P146" i="8"/>
  <c r="BI142" i="8"/>
  <c r="BH142" i="8"/>
  <c r="BG142" i="8"/>
  <c r="BF142" i="8"/>
  <c r="T142" i="8"/>
  <c r="R142" i="8"/>
  <c r="P142" i="8"/>
  <c r="BI139" i="8"/>
  <c r="BH139" i="8"/>
  <c r="BG139" i="8"/>
  <c r="BF139" i="8"/>
  <c r="T139" i="8"/>
  <c r="R139" i="8"/>
  <c r="P139" i="8"/>
  <c r="BI136" i="8"/>
  <c r="BH136" i="8"/>
  <c r="BG136" i="8"/>
  <c r="BF136" i="8"/>
  <c r="T136" i="8"/>
  <c r="R136" i="8"/>
  <c r="P136" i="8"/>
  <c r="BI132" i="8"/>
  <c r="BH132" i="8"/>
  <c r="BG132" i="8"/>
  <c r="BF132" i="8"/>
  <c r="T132" i="8"/>
  <c r="R132" i="8"/>
  <c r="P132" i="8"/>
  <c r="BI128" i="8"/>
  <c r="BH128" i="8"/>
  <c r="BG128" i="8"/>
  <c r="BF128" i="8"/>
  <c r="T128" i="8"/>
  <c r="R128" i="8"/>
  <c r="P128" i="8"/>
  <c r="BI124" i="8"/>
  <c r="BH124" i="8"/>
  <c r="BG124" i="8"/>
  <c r="BF124" i="8"/>
  <c r="T124" i="8"/>
  <c r="R124" i="8"/>
  <c r="P124" i="8"/>
  <c r="BI120" i="8"/>
  <c r="BH120" i="8"/>
  <c r="BG120" i="8"/>
  <c r="BF120" i="8"/>
  <c r="T120" i="8"/>
  <c r="R120" i="8"/>
  <c r="P120" i="8"/>
  <c r="BI117" i="8"/>
  <c r="BH117" i="8"/>
  <c r="BG117" i="8"/>
  <c r="BF117" i="8"/>
  <c r="T117" i="8"/>
  <c r="R117" i="8"/>
  <c r="P117" i="8"/>
  <c r="BI114" i="8"/>
  <c r="BH114" i="8"/>
  <c r="BG114" i="8"/>
  <c r="BF114" i="8"/>
  <c r="T114" i="8"/>
  <c r="R114" i="8"/>
  <c r="P114" i="8"/>
  <c r="BI111" i="8"/>
  <c r="BH111" i="8"/>
  <c r="BG111" i="8"/>
  <c r="BF111" i="8"/>
  <c r="T111" i="8"/>
  <c r="R111" i="8"/>
  <c r="P111" i="8"/>
  <c r="BI108" i="8"/>
  <c r="BH108" i="8"/>
  <c r="BG108" i="8"/>
  <c r="BF108" i="8"/>
  <c r="T108" i="8"/>
  <c r="R108" i="8"/>
  <c r="P108" i="8"/>
  <c r="BI105" i="8"/>
  <c r="BH105" i="8"/>
  <c r="BG105" i="8"/>
  <c r="BF105" i="8"/>
  <c r="T105" i="8"/>
  <c r="R105" i="8"/>
  <c r="P105" i="8"/>
  <c r="BI101" i="8"/>
  <c r="BH101" i="8"/>
  <c r="BG101" i="8"/>
  <c r="BF101" i="8"/>
  <c r="T101" i="8"/>
  <c r="R101" i="8"/>
  <c r="P101" i="8"/>
  <c r="BI97" i="8"/>
  <c r="BH97" i="8"/>
  <c r="BG97" i="8"/>
  <c r="BF97" i="8"/>
  <c r="T97" i="8"/>
  <c r="R97" i="8"/>
  <c r="P97" i="8"/>
  <c r="BI93" i="8"/>
  <c r="BH93" i="8"/>
  <c r="BG93" i="8"/>
  <c r="BF93" i="8"/>
  <c r="T93" i="8"/>
  <c r="R93" i="8"/>
  <c r="P93" i="8"/>
  <c r="BI89" i="8"/>
  <c r="BH89" i="8"/>
  <c r="BG89" i="8"/>
  <c r="BF89" i="8"/>
  <c r="T89" i="8"/>
  <c r="R89" i="8"/>
  <c r="P89" i="8"/>
  <c r="BI86" i="8"/>
  <c r="BH86" i="8"/>
  <c r="BG86" i="8"/>
  <c r="BF86" i="8"/>
  <c r="T86" i="8"/>
  <c r="R86" i="8"/>
  <c r="P86" i="8"/>
  <c r="J82" i="8"/>
  <c r="F81" i="8"/>
  <c r="F79" i="8"/>
  <c r="E77" i="8"/>
  <c r="J59" i="8"/>
  <c r="F58" i="8"/>
  <c r="F56" i="8"/>
  <c r="E54" i="8"/>
  <c r="J23" i="8"/>
  <c r="E23" i="8"/>
  <c r="J58" i="8" s="1"/>
  <c r="J22" i="8"/>
  <c r="J20" i="8"/>
  <c r="E20" i="8"/>
  <c r="F59" i="8" s="1"/>
  <c r="J19" i="8"/>
  <c r="J14" i="8"/>
  <c r="J56" i="8"/>
  <c r="E7" i="8"/>
  <c r="E73" i="8" s="1"/>
  <c r="J39" i="7"/>
  <c r="J38" i="7"/>
  <c r="AY63" i="1" s="1"/>
  <c r="J37" i="7"/>
  <c r="AX63" i="1" s="1"/>
  <c r="BI97" i="7"/>
  <c r="BH97" i="7"/>
  <c r="BG97" i="7"/>
  <c r="BF97" i="7"/>
  <c r="T97" i="7"/>
  <c r="R97" i="7"/>
  <c r="P97" i="7"/>
  <c r="BI86" i="7"/>
  <c r="BH86" i="7"/>
  <c r="BG86" i="7"/>
  <c r="BF86" i="7"/>
  <c r="T86" i="7"/>
  <c r="T85" i="7"/>
  <c r="R86" i="7"/>
  <c r="P86" i="7"/>
  <c r="J82" i="7"/>
  <c r="F81" i="7"/>
  <c r="F79" i="7"/>
  <c r="E77" i="7"/>
  <c r="J59" i="7"/>
  <c r="F58" i="7"/>
  <c r="F56" i="7"/>
  <c r="E54" i="7"/>
  <c r="J23" i="7"/>
  <c r="E23" i="7"/>
  <c r="J58" i="7" s="1"/>
  <c r="J22" i="7"/>
  <c r="J20" i="7"/>
  <c r="E20" i="7"/>
  <c r="F82" i="7" s="1"/>
  <c r="J19" i="7"/>
  <c r="J14" i="7"/>
  <c r="J79" i="7"/>
  <c r="E7" i="7"/>
  <c r="E50" i="7" s="1"/>
  <c r="J39" i="6"/>
  <c r="J38" i="6"/>
  <c r="AY62" i="1" s="1"/>
  <c r="J37" i="6"/>
  <c r="AX62" i="1" s="1"/>
  <c r="BI301" i="6"/>
  <c r="BH301" i="6"/>
  <c r="BG301" i="6"/>
  <c r="BF301" i="6"/>
  <c r="T301" i="6"/>
  <c r="R301" i="6"/>
  <c r="P301" i="6"/>
  <c r="BI298" i="6"/>
  <c r="BH298" i="6"/>
  <c r="BG298" i="6"/>
  <c r="BF298" i="6"/>
  <c r="T298" i="6"/>
  <c r="R298" i="6"/>
  <c r="P298" i="6"/>
  <c r="BI294" i="6"/>
  <c r="BH294" i="6"/>
  <c r="BG294" i="6"/>
  <c r="BF294" i="6"/>
  <c r="T294" i="6"/>
  <c r="R294" i="6"/>
  <c r="P294" i="6"/>
  <c r="BI290" i="6"/>
  <c r="BH290" i="6"/>
  <c r="BG290" i="6"/>
  <c r="BF290" i="6"/>
  <c r="T290" i="6"/>
  <c r="R290" i="6"/>
  <c r="P290" i="6"/>
  <c r="BI286" i="6"/>
  <c r="BH286" i="6"/>
  <c r="BG286" i="6"/>
  <c r="BF286" i="6"/>
  <c r="T286" i="6"/>
  <c r="R286" i="6"/>
  <c r="P286" i="6"/>
  <c r="BI282" i="6"/>
  <c r="BH282" i="6"/>
  <c r="BG282" i="6"/>
  <c r="BF282" i="6"/>
  <c r="T282" i="6"/>
  <c r="R282" i="6"/>
  <c r="P282" i="6"/>
  <c r="BI278" i="6"/>
  <c r="BH278" i="6"/>
  <c r="BG278" i="6"/>
  <c r="BF278" i="6"/>
  <c r="T278" i="6"/>
  <c r="R278" i="6"/>
  <c r="P278" i="6"/>
  <c r="BI274" i="6"/>
  <c r="BH274" i="6"/>
  <c r="BG274" i="6"/>
  <c r="BF274" i="6"/>
  <c r="T274" i="6"/>
  <c r="R274" i="6"/>
  <c r="P274" i="6"/>
  <c r="BI270" i="6"/>
  <c r="BH270" i="6"/>
  <c r="BG270" i="6"/>
  <c r="BF270" i="6"/>
  <c r="T270" i="6"/>
  <c r="R270" i="6"/>
  <c r="P270" i="6"/>
  <c r="BI266" i="6"/>
  <c r="BH266" i="6"/>
  <c r="BG266" i="6"/>
  <c r="BF266" i="6"/>
  <c r="T266" i="6"/>
  <c r="R266" i="6"/>
  <c r="P266" i="6"/>
  <c r="BI262" i="6"/>
  <c r="BH262" i="6"/>
  <c r="BG262" i="6"/>
  <c r="BF262" i="6"/>
  <c r="T262" i="6"/>
  <c r="R262" i="6"/>
  <c r="P262" i="6"/>
  <c r="BI258" i="6"/>
  <c r="BH258" i="6"/>
  <c r="BG258" i="6"/>
  <c r="BF258" i="6"/>
  <c r="T258" i="6"/>
  <c r="R258" i="6"/>
  <c r="P258" i="6"/>
  <c r="BI254" i="6"/>
  <c r="BH254" i="6"/>
  <c r="BG254" i="6"/>
  <c r="BF254" i="6"/>
  <c r="T254" i="6"/>
  <c r="R254" i="6"/>
  <c r="P254" i="6"/>
  <c r="BI250" i="6"/>
  <c r="BH250" i="6"/>
  <c r="BG250" i="6"/>
  <c r="BF250" i="6"/>
  <c r="T250" i="6"/>
  <c r="R250" i="6"/>
  <c r="P250" i="6"/>
  <c r="BI246" i="6"/>
  <c r="BH246" i="6"/>
  <c r="BG246" i="6"/>
  <c r="BF246" i="6"/>
  <c r="T246" i="6"/>
  <c r="R246" i="6"/>
  <c r="P246" i="6"/>
  <c r="BI242" i="6"/>
  <c r="BH242" i="6"/>
  <c r="BG242" i="6"/>
  <c r="BF242" i="6"/>
  <c r="T242" i="6"/>
  <c r="R242" i="6"/>
  <c r="P242" i="6"/>
  <c r="BI238" i="6"/>
  <c r="BH238" i="6"/>
  <c r="BG238" i="6"/>
  <c r="BF238" i="6"/>
  <c r="T238" i="6"/>
  <c r="R238" i="6"/>
  <c r="P238" i="6"/>
  <c r="BI234" i="6"/>
  <c r="BH234" i="6"/>
  <c r="BG234" i="6"/>
  <c r="BF234" i="6"/>
  <c r="T234" i="6"/>
  <c r="R234" i="6"/>
  <c r="P234" i="6"/>
  <c r="BI231" i="6"/>
  <c r="BH231" i="6"/>
  <c r="BG231" i="6"/>
  <c r="BF231" i="6"/>
  <c r="T231" i="6"/>
  <c r="R231" i="6"/>
  <c r="P231" i="6"/>
  <c r="BI228" i="6"/>
  <c r="BH228" i="6"/>
  <c r="BG228" i="6"/>
  <c r="BF228" i="6"/>
  <c r="T228" i="6"/>
  <c r="R228" i="6"/>
  <c r="P228" i="6"/>
  <c r="BI225" i="6"/>
  <c r="BH225" i="6"/>
  <c r="BG225" i="6"/>
  <c r="BF225" i="6"/>
  <c r="T225" i="6"/>
  <c r="R225" i="6"/>
  <c r="P225" i="6"/>
  <c r="BI222" i="6"/>
  <c r="BH222" i="6"/>
  <c r="BG222" i="6"/>
  <c r="BF222" i="6"/>
  <c r="T222" i="6"/>
  <c r="R222" i="6"/>
  <c r="P222" i="6"/>
  <c r="BI219" i="6"/>
  <c r="BH219" i="6"/>
  <c r="BG219" i="6"/>
  <c r="BF219" i="6"/>
  <c r="T219" i="6"/>
  <c r="R219" i="6"/>
  <c r="P219" i="6"/>
  <c r="BI216" i="6"/>
  <c r="BH216" i="6"/>
  <c r="BG216" i="6"/>
  <c r="BF216" i="6"/>
  <c r="T216" i="6"/>
  <c r="R216" i="6"/>
  <c r="P216" i="6"/>
  <c r="BI213" i="6"/>
  <c r="BH213" i="6"/>
  <c r="BG213" i="6"/>
  <c r="BF213" i="6"/>
  <c r="T213" i="6"/>
  <c r="R213" i="6"/>
  <c r="P213" i="6"/>
  <c r="BI210" i="6"/>
  <c r="BH210" i="6"/>
  <c r="BG210" i="6"/>
  <c r="BF210" i="6"/>
  <c r="T210" i="6"/>
  <c r="R210" i="6"/>
  <c r="P210" i="6"/>
  <c r="BI207" i="6"/>
  <c r="BH207" i="6"/>
  <c r="BG207" i="6"/>
  <c r="BF207" i="6"/>
  <c r="T207" i="6"/>
  <c r="R207" i="6"/>
  <c r="P207" i="6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98" i="6"/>
  <c r="BH198" i="6"/>
  <c r="BG198" i="6"/>
  <c r="BF198" i="6"/>
  <c r="T198" i="6"/>
  <c r="R198" i="6"/>
  <c r="P198" i="6"/>
  <c r="BI194" i="6"/>
  <c r="BH194" i="6"/>
  <c r="BG194" i="6"/>
  <c r="BF194" i="6"/>
  <c r="T194" i="6"/>
  <c r="R194" i="6"/>
  <c r="P194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2" i="6"/>
  <c r="BH182" i="6"/>
  <c r="BG182" i="6"/>
  <c r="BF182" i="6"/>
  <c r="T182" i="6"/>
  <c r="R182" i="6"/>
  <c r="P182" i="6"/>
  <c r="BI178" i="6"/>
  <c r="BH178" i="6"/>
  <c r="BG178" i="6"/>
  <c r="BF178" i="6"/>
  <c r="T178" i="6"/>
  <c r="R178" i="6"/>
  <c r="P178" i="6"/>
  <c r="BI175" i="6"/>
  <c r="BH175" i="6"/>
  <c r="BG175" i="6"/>
  <c r="BF175" i="6"/>
  <c r="T175" i="6"/>
  <c r="R175" i="6"/>
  <c r="P175" i="6"/>
  <c r="BI172" i="6"/>
  <c r="BH172" i="6"/>
  <c r="BG172" i="6"/>
  <c r="BF172" i="6"/>
  <c r="T172" i="6"/>
  <c r="R172" i="6"/>
  <c r="P172" i="6"/>
  <c r="BI169" i="6"/>
  <c r="BH169" i="6"/>
  <c r="BG169" i="6"/>
  <c r="BF169" i="6"/>
  <c r="T169" i="6"/>
  <c r="R169" i="6"/>
  <c r="P169" i="6"/>
  <c r="BI164" i="6"/>
  <c r="BH164" i="6"/>
  <c r="BG164" i="6"/>
  <c r="BF164" i="6"/>
  <c r="T164" i="6"/>
  <c r="R164" i="6"/>
  <c r="P164" i="6"/>
  <c r="BI160" i="6"/>
  <c r="BH160" i="6"/>
  <c r="BG160" i="6"/>
  <c r="BF160" i="6"/>
  <c r="T160" i="6"/>
  <c r="R160" i="6"/>
  <c r="P160" i="6"/>
  <c r="BI156" i="6"/>
  <c r="BH156" i="6"/>
  <c r="BG156" i="6"/>
  <c r="BF156" i="6"/>
  <c r="T156" i="6"/>
  <c r="R156" i="6"/>
  <c r="P156" i="6"/>
  <c r="BI153" i="6"/>
  <c r="BH153" i="6"/>
  <c r="BG153" i="6"/>
  <c r="BF153" i="6"/>
  <c r="T153" i="6"/>
  <c r="R153" i="6"/>
  <c r="P153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R146" i="6"/>
  <c r="P146" i="6"/>
  <c r="BI143" i="6"/>
  <c r="BH143" i="6"/>
  <c r="BG143" i="6"/>
  <c r="BF143" i="6"/>
  <c r="T143" i="6"/>
  <c r="R143" i="6"/>
  <c r="P143" i="6"/>
  <c r="BI140" i="6"/>
  <c r="BH140" i="6"/>
  <c r="BG140" i="6"/>
  <c r="BF140" i="6"/>
  <c r="T140" i="6"/>
  <c r="R140" i="6"/>
  <c r="P140" i="6"/>
  <c r="BI136" i="6"/>
  <c r="BH136" i="6"/>
  <c r="BG136" i="6"/>
  <c r="BF136" i="6"/>
  <c r="T136" i="6"/>
  <c r="R136" i="6"/>
  <c r="P136" i="6"/>
  <c r="BI132" i="6"/>
  <c r="BH132" i="6"/>
  <c r="BG132" i="6"/>
  <c r="BF132" i="6"/>
  <c r="T132" i="6"/>
  <c r="R132" i="6"/>
  <c r="P132" i="6"/>
  <c r="BI128" i="6"/>
  <c r="BH128" i="6"/>
  <c r="BG128" i="6"/>
  <c r="BF128" i="6"/>
  <c r="T128" i="6"/>
  <c r="R128" i="6"/>
  <c r="P128" i="6"/>
  <c r="BI124" i="6"/>
  <c r="BH124" i="6"/>
  <c r="BG124" i="6"/>
  <c r="BF124" i="6"/>
  <c r="T124" i="6"/>
  <c r="R124" i="6"/>
  <c r="P124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5" i="6"/>
  <c r="BH115" i="6"/>
  <c r="BG115" i="6"/>
  <c r="BF115" i="6"/>
  <c r="T115" i="6"/>
  <c r="R115" i="6"/>
  <c r="P115" i="6"/>
  <c r="BI112" i="6"/>
  <c r="BH112" i="6"/>
  <c r="BG112" i="6"/>
  <c r="BF112" i="6"/>
  <c r="T112" i="6"/>
  <c r="R112" i="6"/>
  <c r="P112" i="6"/>
  <c r="BI109" i="6"/>
  <c r="BH109" i="6"/>
  <c r="BG109" i="6"/>
  <c r="BF109" i="6"/>
  <c r="T109" i="6"/>
  <c r="R109" i="6"/>
  <c r="P109" i="6"/>
  <c r="BI105" i="6"/>
  <c r="BH105" i="6"/>
  <c r="BG105" i="6"/>
  <c r="BF105" i="6"/>
  <c r="T105" i="6"/>
  <c r="R105" i="6"/>
  <c r="P105" i="6"/>
  <c r="BI101" i="6"/>
  <c r="BH101" i="6"/>
  <c r="BG101" i="6"/>
  <c r="BF101" i="6"/>
  <c r="T101" i="6"/>
  <c r="R101" i="6"/>
  <c r="P101" i="6"/>
  <c r="BI97" i="6"/>
  <c r="BH97" i="6"/>
  <c r="BG97" i="6"/>
  <c r="BF97" i="6"/>
  <c r="T97" i="6"/>
  <c r="R97" i="6"/>
  <c r="P97" i="6"/>
  <c r="BI93" i="6"/>
  <c r="BH93" i="6"/>
  <c r="BG93" i="6"/>
  <c r="BF93" i="6"/>
  <c r="T93" i="6"/>
  <c r="R93" i="6"/>
  <c r="P93" i="6"/>
  <c r="BI89" i="6"/>
  <c r="BH89" i="6"/>
  <c r="BG89" i="6"/>
  <c r="BF89" i="6"/>
  <c r="T89" i="6"/>
  <c r="R89" i="6"/>
  <c r="P89" i="6"/>
  <c r="BI86" i="6"/>
  <c r="BH86" i="6"/>
  <c r="BG86" i="6"/>
  <c r="BF86" i="6"/>
  <c r="T86" i="6"/>
  <c r="R86" i="6"/>
  <c r="P86" i="6"/>
  <c r="J82" i="6"/>
  <c r="F81" i="6"/>
  <c r="F79" i="6"/>
  <c r="E77" i="6"/>
  <c r="J59" i="6"/>
  <c r="F58" i="6"/>
  <c r="F56" i="6"/>
  <c r="E54" i="6"/>
  <c r="J23" i="6"/>
  <c r="E23" i="6"/>
  <c r="J58" i="6" s="1"/>
  <c r="J22" i="6"/>
  <c r="J20" i="6"/>
  <c r="E20" i="6"/>
  <c r="F59" i="6" s="1"/>
  <c r="J19" i="6"/>
  <c r="J14" i="6"/>
  <c r="J79" i="6" s="1"/>
  <c r="E7" i="6"/>
  <c r="E73" i="6" s="1"/>
  <c r="J39" i="5"/>
  <c r="J38" i="5"/>
  <c r="AY60" i="1"/>
  <c r="J37" i="5"/>
  <c r="AX60" i="1" s="1"/>
  <c r="BI90" i="5"/>
  <c r="BH90" i="5"/>
  <c r="BG90" i="5"/>
  <c r="BF90" i="5"/>
  <c r="T90" i="5"/>
  <c r="R90" i="5"/>
  <c r="P90" i="5"/>
  <c r="BI86" i="5"/>
  <c r="BH86" i="5"/>
  <c r="BG86" i="5"/>
  <c r="BF86" i="5"/>
  <c r="T86" i="5"/>
  <c r="R86" i="5"/>
  <c r="P86" i="5"/>
  <c r="J82" i="5"/>
  <c r="F81" i="5"/>
  <c r="F79" i="5"/>
  <c r="E77" i="5"/>
  <c r="J59" i="5"/>
  <c r="F58" i="5"/>
  <c r="F56" i="5"/>
  <c r="E54" i="5"/>
  <c r="J23" i="5"/>
  <c r="E23" i="5"/>
  <c r="J81" i="5" s="1"/>
  <c r="J22" i="5"/>
  <c r="J20" i="5"/>
  <c r="E20" i="5"/>
  <c r="F59" i="5" s="1"/>
  <c r="J19" i="5"/>
  <c r="J14" i="5"/>
  <c r="J79" i="5" s="1"/>
  <c r="E7" i="5"/>
  <c r="E73" i="5" s="1"/>
  <c r="J39" i="4"/>
  <c r="J38" i="4"/>
  <c r="AY59" i="1" s="1"/>
  <c r="J37" i="4"/>
  <c r="AX59" i="1" s="1"/>
  <c r="BI275" i="4"/>
  <c r="BH275" i="4"/>
  <c r="BG275" i="4"/>
  <c r="BF275" i="4"/>
  <c r="T275" i="4"/>
  <c r="R275" i="4"/>
  <c r="P275" i="4"/>
  <c r="BI272" i="4"/>
  <c r="BH272" i="4"/>
  <c r="BG272" i="4"/>
  <c r="BF272" i="4"/>
  <c r="T272" i="4"/>
  <c r="R272" i="4"/>
  <c r="P272" i="4"/>
  <c r="BI268" i="4"/>
  <c r="BH268" i="4"/>
  <c r="BG268" i="4"/>
  <c r="BF268" i="4"/>
  <c r="T268" i="4"/>
  <c r="R268" i="4"/>
  <c r="P268" i="4"/>
  <c r="BI264" i="4"/>
  <c r="BH264" i="4"/>
  <c r="BG264" i="4"/>
  <c r="BF264" i="4"/>
  <c r="T264" i="4"/>
  <c r="R264" i="4"/>
  <c r="P264" i="4"/>
  <c r="BI260" i="4"/>
  <c r="BH260" i="4"/>
  <c r="BG260" i="4"/>
  <c r="BF260" i="4"/>
  <c r="T260" i="4"/>
  <c r="R260" i="4"/>
  <c r="P260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48" i="4"/>
  <c r="BH248" i="4"/>
  <c r="BG248" i="4"/>
  <c r="BF248" i="4"/>
  <c r="T248" i="4"/>
  <c r="R248" i="4"/>
  <c r="P248" i="4"/>
  <c r="BI244" i="4"/>
  <c r="BH244" i="4"/>
  <c r="BG244" i="4"/>
  <c r="BF244" i="4"/>
  <c r="T244" i="4"/>
  <c r="R244" i="4"/>
  <c r="P244" i="4"/>
  <c r="BI240" i="4"/>
  <c r="BH240" i="4"/>
  <c r="BG240" i="4"/>
  <c r="BF240" i="4"/>
  <c r="T240" i="4"/>
  <c r="R240" i="4"/>
  <c r="P240" i="4"/>
  <c r="BI236" i="4"/>
  <c r="BH236" i="4"/>
  <c r="BG236" i="4"/>
  <c r="BF236" i="4"/>
  <c r="T236" i="4"/>
  <c r="R236" i="4"/>
  <c r="P236" i="4"/>
  <c r="BI232" i="4"/>
  <c r="BH232" i="4"/>
  <c r="BG232" i="4"/>
  <c r="BF232" i="4"/>
  <c r="T232" i="4"/>
  <c r="R232" i="4"/>
  <c r="P232" i="4"/>
  <c r="BI228" i="4"/>
  <c r="BH228" i="4"/>
  <c r="BG228" i="4"/>
  <c r="BF228" i="4"/>
  <c r="T228" i="4"/>
  <c r="R228" i="4"/>
  <c r="P228" i="4"/>
  <c r="BI224" i="4"/>
  <c r="BH224" i="4"/>
  <c r="BG224" i="4"/>
  <c r="BF224" i="4"/>
  <c r="T224" i="4"/>
  <c r="R224" i="4"/>
  <c r="P224" i="4"/>
  <c r="BI220" i="4"/>
  <c r="BH220" i="4"/>
  <c r="BG220" i="4"/>
  <c r="BF220" i="4"/>
  <c r="T220" i="4"/>
  <c r="R220" i="4"/>
  <c r="P220" i="4"/>
  <c r="BI216" i="4"/>
  <c r="BH216" i="4"/>
  <c r="BG216" i="4"/>
  <c r="BF216" i="4"/>
  <c r="T216" i="4"/>
  <c r="R216" i="4"/>
  <c r="P216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200" i="4"/>
  <c r="BH200" i="4"/>
  <c r="BG200" i="4"/>
  <c r="BF200" i="4"/>
  <c r="T200" i="4"/>
  <c r="R200" i="4"/>
  <c r="P200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7" i="4"/>
  <c r="BH157" i="4"/>
  <c r="BG157" i="4"/>
  <c r="BF157" i="4"/>
  <c r="T157" i="4"/>
  <c r="R157" i="4"/>
  <c r="P157" i="4"/>
  <c r="BI154" i="4"/>
  <c r="BH154" i="4"/>
  <c r="BG154" i="4"/>
  <c r="BF154" i="4"/>
  <c r="T154" i="4"/>
  <c r="R154" i="4"/>
  <c r="P154" i="4"/>
  <c r="BI151" i="4"/>
  <c r="BH151" i="4"/>
  <c r="BG151" i="4"/>
  <c r="BF151" i="4"/>
  <c r="T151" i="4"/>
  <c r="R151" i="4"/>
  <c r="P151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7" i="4"/>
  <c r="BH127" i="4"/>
  <c r="BG127" i="4"/>
  <c r="BF127" i="4"/>
  <c r="T127" i="4"/>
  <c r="R127" i="4"/>
  <c r="P127" i="4"/>
  <c r="BI124" i="4"/>
  <c r="BH124" i="4"/>
  <c r="BG124" i="4"/>
  <c r="BF124" i="4"/>
  <c r="T124" i="4"/>
  <c r="R124" i="4"/>
  <c r="P124" i="4"/>
  <c r="BI120" i="4"/>
  <c r="BH120" i="4"/>
  <c r="BG120" i="4"/>
  <c r="BF120" i="4"/>
  <c r="T120" i="4"/>
  <c r="R120" i="4"/>
  <c r="P120" i="4"/>
  <c r="BI116" i="4"/>
  <c r="BH116" i="4"/>
  <c r="BG116" i="4"/>
  <c r="BF116" i="4"/>
  <c r="T116" i="4"/>
  <c r="R116" i="4"/>
  <c r="P116" i="4"/>
  <c r="BI112" i="4"/>
  <c r="BH112" i="4"/>
  <c r="BG112" i="4"/>
  <c r="BF112" i="4"/>
  <c r="T112" i="4"/>
  <c r="R112" i="4"/>
  <c r="P112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2" i="4"/>
  <c r="BH102" i="4"/>
  <c r="BG102" i="4"/>
  <c r="BF102" i="4"/>
  <c r="T102" i="4"/>
  <c r="R102" i="4"/>
  <c r="P102" i="4"/>
  <c r="BI99" i="4"/>
  <c r="BH99" i="4"/>
  <c r="BG99" i="4"/>
  <c r="BF99" i="4"/>
  <c r="T99" i="4"/>
  <c r="R99" i="4"/>
  <c r="P99" i="4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89" i="4"/>
  <c r="BH89" i="4"/>
  <c r="BG89" i="4"/>
  <c r="BF89" i="4"/>
  <c r="T89" i="4"/>
  <c r="R89" i="4"/>
  <c r="P89" i="4"/>
  <c r="BI86" i="4"/>
  <c r="BH86" i="4"/>
  <c r="BG86" i="4"/>
  <c r="BF86" i="4"/>
  <c r="T86" i="4"/>
  <c r="R86" i="4"/>
  <c r="P86" i="4"/>
  <c r="J82" i="4"/>
  <c r="F81" i="4"/>
  <c r="F79" i="4"/>
  <c r="E77" i="4"/>
  <c r="J59" i="4"/>
  <c r="F58" i="4"/>
  <c r="F56" i="4"/>
  <c r="E54" i="4"/>
  <c r="J23" i="4"/>
  <c r="E23" i="4"/>
  <c r="J81" i="4" s="1"/>
  <c r="J22" i="4"/>
  <c r="J20" i="4"/>
  <c r="E20" i="4"/>
  <c r="F82" i="4" s="1"/>
  <c r="J19" i="4"/>
  <c r="J14" i="4"/>
  <c r="J79" i="4"/>
  <c r="E7" i="4"/>
  <c r="E50" i="4" s="1"/>
  <c r="J39" i="3"/>
  <c r="J38" i="3"/>
  <c r="AY57" i="1" s="1"/>
  <c r="J37" i="3"/>
  <c r="AX57" i="1"/>
  <c r="BI101" i="3"/>
  <c r="BH101" i="3"/>
  <c r="BG101" i="3"/>
  <c r="BF101" i="3"/>
  <c r="T101" i="3"/>
  <c r="R101" i="3"/>
  <c r="P101" i="3"/>
  <c r="BI97" i="3"/>
  <c r="BH97" i="3"/>
  <c r="BG97" i="3"/>
  <c r="BF97" i="3"/>
  <c r="T97" i="3"/>
  <c r="R97" i="3"/>
  <c r="P97" i="3"/>
  <c r="BI86" i="3"/>
  <c r="BH86" i="3"/>
  <c r="BG86" i="3"/>
  <c r="BF86" i="3"/>
  <c r="T86" i="3"/>
  <c r="R86" i="3"/>
  <c r="P86" i="3"/>
  <c r="J82" i="3"/>
  <c r="F81" i="3"/>
  <c r="F79" i="3"/>
  <c r="E77" i="3"/>
  <c r="J59" i="3"/>
  <c r="F58" i="3"/>
  <c r="F56" i="3"/>
  <c r="E54" i="3"/>
  <c r="J23" i="3"/>
  <c r="E23" i="3"/>
  <c r="J81" i="3"/>
  <c r="J22" i="3"/>
  <c r="J20" i="3"/>
  <c r="E20" i="3"/>
  <c r="F82" i="3"/>
  <c r="J19" i="3"/>
  <c r="J14" i="3"/>
  <c r="J79" i="3"/>
  <c r="E7" i="3"/>
  <c r="E73" i="3"/>
  <c r="J39" i="2"/>
  <c r="J38" i="2"/>
  <c r="AY56" i="1"/>
  <c r="J37" i="2"/>
  <c r="AX56" i="1" s="1"/>
  <c r="BI351" i="2"/>
  <c r="BH351" i="2"/>
  <c r="BG351" i="2"/>
  <c r="BF351" i="2"/>
  <c r="T351" i="2"/>
  <c r="R351" i="2"/>
  <c r="P351" i="2"/>
  <c r="BI348" i="2"/>
  <c r="BH348" i="2"/>
  <c r="BG348" i="2"/>
  <c r="BF348" i="2"/>
  <c r="T348" i="2"/>
  <c r="R348" i="2"/>
  <c r="P348" i="2"/>
  <c r="BI344" i="2"/>
  <c r="BH344" i="2"/>
  <c r="BG344" i="2"/>
  <c r="BF344" i="2"/>
  <c r="T344" i="2"/>
  <c r="R344" i="2"/>
  <c r="P344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2" i="2"/>
  <c r="BH332" i="2"/>
  <c r="BG332" i="2"/>
  <c r="BF332" i="2"/>
  <c r="T332" i="2"/>
  <c r="R332" i="2"/>
  <c r="P332" i="2"/>
  <c r="BI328" i="2"/>
  <c r="BH328" i="2"/>
  <c r="BG328" i="2"/>
  <c r="BF328" i="2"/>
  <c r="T328" i="2"/>
  <c r="R328" i="2"/>
  <c r="P328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4" i="2"/>
  <c r="BH304" i="2"/>
  <c r="BG304" i="2"/>
  <c r="BF304" i="2"/>
  <c r="T304" i="2"/>
  <c r="R304" i="2"/>
  <c r="P304" i="2"/>
  <c r="BI300" i="2"/>
  <c r="BH300" i="2"/>
  <c r="BG300" i="2"/>
  <c r="BF300" i="2"/>
  <c r="T300" i="2"/>
  <c r="R300" i="2"/>
  <c r="P300" i="2"/>
  <c r="BI296" i="2"/>
  <c r="BH296" i="2"/>
  <c r="BG296" i="2"/>
  <c r="BF296" i="2"/>
  <c r="T296" i="2"/>
  <c r="R296" i="2"/>
  <c r="P296" i="2"/>
  <c r="BI292" i="2"/>
  <c r="BH292" i="2"/>
  <c r="BG292" i="2"/>
  <c r="BF292" i="2"/>
  <c r="T292" i="2"/>
  <c r="R292" i="2"/>
  <c r="P292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0" i="2"/>
  <c r="BH280" i="2"/>
  <c r="BG280" i="2"/>
  <c r="BF280" i="2"/>
  <c r="T280" i="2"/>
  <c r="R280" i="2"/>
  <c r="P280" i="2"/>
  <c r="BI276" i="2"/>
  <c r="BH276" i="2"/>
  <c r="BG276" i="2"/>
  <c r="BF276" i="2"/>
  <c r="T276" i="2"/>
  <c r="R276" i="2"/>
  <c r="P276" i="2"/>
  <c r="BI272" i="2"/>
  <c r="BH272" i="2"/>
  <c r="BG272" i="2"/>
  <c r="BF272" i="2"/>
  <c r="T272" i="2"/>
  <c r="R272" i="2"/>
  <c r="P272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48" i="2"/>
  <c r="BH248" i="2"/>
  <c r="BG248" i="2"/>
  <c r="BF248" i="2"/>
  <c r="T248" i="2"/>
  <c r="R248" i="2"/>
  <c r="P248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7" i="2"/>
  <c r="BH237" i="2"/>
  <c r="BG237" i="2"/>
  <c r="BF237" i="2"/>
  <c r="T237" i="2"/>
  <c r="R237" i="2"/>
  <c r="P237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7" i="2"/>
  <c r="BH227" i="2"/>
  <c r="BG227" i="2"/>
  <c r="BF227" i="2"/>
  <c r="T227" i="2"/>
  <c r="R227" i="2"/>
  <c r="P227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4" i="2"/>
  <c r="BH214" i="2"/>
  <c r="BG214" i="2"/>
  <c r="BF214" i="2"/>
  <c r="T214" i="2"/>
  <c r="R214" i="2"/>
  <c r="P214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199" i="2"/>
  <c r="BH199" i="2"/>
  <c r="BG199" i="2"/>
  <c r="BF199" i="2"/>
  <c r="T199" i="2"/>
  <c r="R199" i="2"/>
  <c r="P199" i="2"/>
  <c r="BI196" i="2"/>
  <c r="BH196" i="2"/>
  <c r="BG196" i="2"/>
  <c r="BF196" i="2"/>
  <c r="T196" i="2"/>
  <c r="R196" i="2"/>
  <c r="P196" i="2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0" i="2"/>
  <c r="BH150" i="2"/>
  <c r="BG150" i="2"/>
  <c r="BF150" i="2"/>
  <c r="T150" i="2"/>
  <c r="R150" i="2"/>
  <c r="P150" i="2"/>
  <c r="BI146" i="2"/>
  <c r="BH146" i="2"/>
  <c r="BG146" i="2"/>
  <c r="BF146" i="2"/>
  <c r="T146" i="2"/>
  <c r="R146" i="2"/>
  <c r="P146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1" i="2"/>
  <c r="BH121" i="2"/>
  <c r="BG121" i="2"/>
  <c r="BF121" i="2"/>
  <c r="T121" i="2"/>
  <c r="R121" i="2"/>
  <c r="P121" i="2"/>
  <c r="BI118" i="2"/>
  <c r="BH118" i="2"/>
  <c r="BG118" i="2"/>
  <c r="BF118" i="2"/>
  <c r="T118" i="2"/>
  <c r="R118" i="2"/>
  <c r="P118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BI89" i="2"/>
  <c r="BH89" i="2"/>
  <c r="BG89" i="2"/>
  <c r="BF89" i="2"/>
  <c r="T89" i="2"/>
  <c r="R89" i="2"/>
  <c r="P89" i="2"/>
  <c r="BI86" i="2"/>
  <c r="BH86" i="2"/>
  <c r="BG86" i="2"/>
  <c r="BF86" i="2"/>
  <c r="T86" i="2"/>
  <c r="R86" i="2"/>
  <c r="P86" i="2"/>
  <c r="J82" i="2"/>
  <c r="F81" i="2"/>
  <c r="F79" i="2"/>
  <c r="E77" i="2"/>
  <c r="J59" i="2"/>
  <c r="F58" i="2"/>
  <c r="F56" i="2"/>
  <c r="E54" i="2"/>
  <c r="J23" i="2"/>
  <c r="E23" i="2"/>
  <c r="J58" i="2"/>
  <c r="J22" i="2"/>
  <c r="J20" i="2"/>
  <c r="E20" i="2"/>
  <c r="F59" i="2" s="1"/>
  <c r="J19" i="2"/>
  <c r="J14" i="2"/>
  <c r="J79" i="2"/>
  <c r="E7" i="2"/>
  <c r="E73" i="2" s="1"/>
  <c r="L50" i="1"/>
  <c r="AM50" i="1"/>
  <c r="AM49" i="1"/>
  <c r="L49" i="1"/>
  <c r="AM47" i="1"/>
  <c r="L47" i="1"/>
  <c r="L45" i="1"/>
  <c r="L44" i="1"/>
  <c r="J86" i="2"/>
  <c r="AS64" i="1"/>
  <c r="BK124" i="4"/>
  <c r="BK116" i="4"/>
  <c r="BK196" i="4"/>
  <c r="J142" i="4"/>
  <c r="BK220" i="4"/>
  <c r="BK154" i="4"/>
  <c r="J93" i="4"/>
  <c r="BK108" i="4"/>
  <c r="BK254" i="6"/>
  <c r="BK274" i="6"/>
  <c r="J210" i="6"/>
  <c r="BK286" i="6"/>
  <c r="BK270" i="6"/>
  <c r="J97" i="6"/>
  <c r="J225" i="6"/>
  <c r="J146" i="6"/>
  <c r="J213" i="6"/>
  <c r="BK86" i="7"/>
  <c r="BK194" i="8"/>
  <c r="BK206" i="8"/>
  <c r="J152" i="8"/>
  <c r="J188" i="8"/>
  <c r="J260" i="8"/>
  <c r="BK136" i="8"/>
  <c r="J111" i="8"/>
  <c r="BK203" i="8"/>
  <c r="BK86" i="9"/>
  <c r="BK140" i="10"/>
  <c r="J205" i="10"/>
  <c r="BK89" i="10"/>
  <c r="J180" i="10"/>
  <c r="J249" i="10"/>
  <c r="BK209" i="12"/>
  <c r="BK93" i="12"/>
  <c r="BK151" i="12"/>
  <c r="BK256" i="12"/>
  <c r="J260" i="14"/>
  <c r="BK197" i="14"/>
  <c r="BK127" i="14"/>
  <c r="BK167" i="14"/>
  <c r="BK102" i="14"/>
  <c r="J209" i="14"/>
  <c r="J120" i="14"/>
  <c r="J89" i="14"/>
  <c r="J105" i="14"/>
  <c r="BK128" i="16"/>
  <c r="BK136" i="16"/>
  <c r="BK92" i="16"/>
  <c r="BK112" i="16"/>
  <c r="J86" i="16"/>
  <c r="J80" i="17"/>
  <c r="BK80" i="17"/>
  <c r="J154" i="2"/>
  <c r="J167" i="2"/>
  <c r="J97" i="2"/>
  <c r="BK244" i="2"/>
  <c r="J223" i="2"/>
  <c r="J272" i="4"/>
  <c r="J204" i="4"/>
  <c r="J248" i="4"/>
  <c r="J166" i="4"/>
  <c r="BK248" i="4"/>
  <c r="BK204" i="4"/>
  <c r="BK134" i="4"/>
  <c r="J96" i="4"/>
  <c r="BK139" i="4"/>
  <c r="J278" i="6"/>
  <c r="J282" i="6"/>
  <c r="BK201" i="6"/>
  <c r="J140" i="6"/>
  <c r="BK89" i="6"/>
  <c r="BK228" i="6"/>
  <c r="J109" i="6"/>
  <c r="BK242" i="6"/>
  <c r="BK204" i="6"/>
  <c r="BK128" i="6"/>
  <c r="J250" i="6"/>
  <c r="BK136" i="6"/>
  <c r="BK301" i="6"/>
  <c r="BK238" i="6"/>
  <c r="BK178" i="6"/>
  <c r="BK146" i="6"/>
  <c r="J86" i="7"/>
  <c r="BK276" i="8"/>
  <c r="J206" i="8"/>
  <c r="BK117" i="8"/>
  <c r="BK221" i="8"/>
  <c r="J128" i="8"/>
  <c r="BK256" i="8"/>
  <c r="BK232" i="8"/>
  <c r="J132" i="8"/>
  <c r="J86" i="8"/>
  <c r="BK264" i="8"/>
  <c r="BK209" i="8"/>
  <c r="BK111" i="8"/>
  <c r="J268" i="8"/>
  <c r="J105" i="8"/>
  <c r="BK252" i="8"/>
  <c r="BK248" i="8"/>
  <c r="J184" i="8"/>
  <c r="BK108" i="8"/>
  <c r="BK225" i="10"/>
  <c r="J96" i="10"/>
  <c r="J120" i="10"/>
  <c r="J221" i="10"/>
  <c r="J134" i="10"/>
  <c r="J177" i="10"/>
  <c r="BK162" i="10"/>
  <c r="J127" i="10"/>
  <c r="BK108" i="10"/>
  <c r="BK205" i="10"/>
  <c r="BK221" i="10"/>
  <c r="BK177" i="10"/>
  <c r="BK124" i="10"/>
  <c r="J252" i="10"/>
  <c r="BK171" i="10"/>
  <c r="J86" i="11"/>
  <c r="J197" i="12"/>
  <c r="J169" i="12"/>
  <c r="BK143" i="12"/>
  <c r="BK172" i="12"/>
  <c r="BK105" i="12"/>
  <c r="J205" i="12"/>
  <c r="J225" i="12"/>
  <c r="J143" i="12"/>
  <c r="BK225" i="12"/>
  <c r="J157" i="12"/>
  <c r="J184" i="12"/>
  <c r="BK187" i="12"/>
  <c r="J96" i="12"/>
  <c r="BK241" i="12"/>
  <c r="J139" i="12"/>
  <c r="J89" i="12"/>
  <c r="J86" i="13"/>
  <c r="F37" i="13"/>
  <c r="BB72" i="1" s="1"/>
  <c r="J146" i="14"/>
  <c r="BK120" i="14"/>
  <c r="BK249" i="14"/>
  <c r="BK213" i="14"/>
  <c r="BK170" i="14"/>
  <c r="J241" i="14"/>
  <c r="BK155" i="14"/>
  <c r="BK176" i="14"/>
  <c r="BK257" i="14"/>
  <c r="J182" i="14"/>
  <c r="J102" i="14"/>
  <c r="J86" i="15"/>
  <c r="BK80" i="16"/>
  <c r="J108" i="16"/>
  <c r="J80" i="16"/>
  <c r="J112" i="16"/>
  <c r="BK86" i="17"/>
  <c r="J97" i="17"/>
  <c r="J83" i="17"/>
  <c r="BK324" i="2"/>
  <c r="BK284" i="2"/>
  <c r="BK193" i="2"/>
  <c r="BK154" i="2"/>
  <c r="BK121" i="2"/>
  <c r="BK97" i="2"/>
  <c r="J348" i="2"/>
  <c r="BK340" i="2"/>
  <c r="BK332" i="2"/>
  <c r="BK316" i="2"/>
  <c r="BK300" i="2"/>
  <c r="J280" i="2"/>
  <c r="J256" i="2"/>
  <c r="J234" i="2"/>
  <c r="J205" i="2"/>
  <c r="BK146" i="2"/>
  <c r="BK124" i="2"/>
  <c r="BK304" i="2"/>
  <c r="BK112" i="2"/>
  <c r="BK344" i="2"/>
  <c r="J332" i="2"/>
  <c r="J304" i="2"/>
  <c r="BK280" i="2"/>
  <c r="J272" i="2"/>
  <c r="J237" i="2"/>
  <c r="BK205" i="2"/>
  <c r="BK184" i="2"/>
  <c r="J121" i="2"/>
  <c r="J227" i="2"/>
  <c r="BK252" i="2"/>
  <c r="J208" i="2"/>
  <c r="J175" i="2"/>
  <c r="BK128" i="2"/>
  <c r="J112" i="2"/>
  <c r="BK264" i="2"/>
  <c r="BK248" i="2"/>
  <c r="BK234" i="2"/>
  <c r="J193" i="2"/>
  <c r="BK167" i="2"/>
  <c r="J196" i="2"/>
  <c r="BK172" i="2"/>
  <c r="BK86" i="3"/>
  <c r="J190" i="4"/>
  <c r="BK275" i="4"/>
  <c r="BK252" i="4"/>
  <c r="J193" i="4"/>
  <c r="BK105" i="4"/>
  <c r="J268" i="4"/>
  <c r="BK236" i="4"/>
  <c r="J212" i="4"/>
  <c r="J184" i="4"/>
  <c r="J127" i="4"/>
  <c r="BK198" i="6"/>
  <c r="BK112" i="6"/>
  <c r="J258" i="6"/>
  <c r="J182" i="6"/>
  <c r="J190" i="6"/>
  <c r="BK97" i="6"/>
  <c r="BK216" i="6"/>
  <c r="BK124" i="6"/>
  <c r="BK262" i="6"/>
  <c r="BK210" i="6"/>
  <c r="J136" i="6"/>
  <c r="J234" i="6"/>
  <c r="J178" i="6"/>
  <c r="J86" i="6"/>
  <c r="BK143" i="6"/>
  <c r="BK298" i="6"/>
  <c r="BK182" i="6"/>
  <c r="BK288" i="8"/>
  <c r="BK218" i="8"/>
  <c r="J156" i="8"/>
  <c r="J248" i="8"/>
  <c r="J194" i="8"/>
  <c r="J101" i="8"/>
  <c r="BK120" i="8"/>
  <c r="J221" i="8"/>
  <c r="J139" i="8"/>
  <c r="BK284" i="8"/>
  <c r="J218" i="8"/>
  <c r="BK149" i="8"/>
  <c r="BK296" i="8"/>
  <c r="J124" i="8"/>
  <c r="J296" i="8"/>
  <c r="J209" i="8"/>
  <c r="J232" i="8"/>
  <c r="BK180" i="8"/>
  <c r="BK128" i="8"/>
  <c r="J86" i="9"/>
  <c r="BK112" i="10"/>
  <c r="J241" i="10"/>
  <c r="BK174" i="10"/>
  <c r="BK93" i="10"/>
  <c r="J197" i="10"/>
  <c r="J159" i="10"/>
  <c r="J245" i="10"/>
  <c r="J217" i="10"/>
  <c r="J147" i="10"/>
  <c r="BK86" i="10"/>
  <c r="BK237" i="10"/>
  <c r="BK183" i="10"/>
  <c r="J130" i="10"/>
  <c r="F39" i="11"/>
  <c r="BD69" i="1" s="1"/>
  <c r="J160" i="12"/>
  <c r="J245" i="12"/>
  <c r="BK197" i="12"/>
  <c r="BK213" i="12"/>
  <c r="J130" i="12"/>
  <c r="BK193" i="12"/>
  <c r="J148" i="12"/>
  <c r="BK96" i="12"/>
  <c r="J86" i="12"/>
  <c r="BK112" i="12"/>
  <c r="BK237" i="12"/>
  <c r="J233" i="12"/>
  <c r="J229" i="12"/>
  <c r="BK221" i="12"/>
  <c r="J217" i="12"/>
  <c r="J213" i="12"/>
  <c r="BK205" i="12"/>
  <c r="J172" i="12"/>
  <c r="J127" i="12"/>
  <c r="J152" i="14"/>
  <c r="J96" i="14"/>
  <c r="BK221" i="14"/>
  <c r="J173" i="14"/>
  <c r="J257" i="14"/>
  <c r="BK194" i="14"/>
  <c r="J112" i="14"/>
  <c r="BK182" i="14"/>
  <c r="J253" i="14"/>
  <c r="BK205" i="14"/>
  <c r="BK130" i="14"/>
  <c r="J99" i="14"/>
  <c r="J130" i="14"/>
  <c r="J120" i="16"/>
  <c r="BK108" i="16"/>
  <c r="J92" i="16"/>
  <c r="J91" i="17"/>
  <c r="J199" i="2"/>
  <c r="AS58" i="1"/>
  <c r="J86" i="3"/>
  <c r="J102" i="4"/>
  <c r="BK169" i="4"/>
  <c r="BK264" i="4"/>
  <c r="J169" i="4"/>
  <c r="BK99" i="4"/>
  <c r="J216" i="4"/>
  <c r="BK166" i="4"/>
  <c r="BK112" i="4"/>
  <c r="BK142" i="4"/>
  <c r="J90" i="5"/>
  <c r="BK225" i="6"/>
  <c r="J270" i="6"/>
  <c r="BK140" i="6"/>
  <c r="J286" i="6"/>
  <c r="J254" i="6"/>
  <c r="BK213" i="6"/>
  <c r="J246" i="6"/>
  <c r="J121" i="6"/>
  <c r="BK114" i="8"/>
  <c r="BK156" i="8"/>
  <c r="J200" i="8"/>
  <c r="J288" i="8"/>
  <c r="BK191" i="8"/>
  <c r="J300" i="8"/>
  <c r="J284" i="8"/>
  <c r="J142" i="8"/>
  <c r="J108" i="10"/>
  <c r="BK245" i="10"/>
  <c r="J201" i="10"/>
  <c r="BK130" i="10"/>
  <c r="BK150" i="10"/>
  <c r="BK102" i="10"/>
  <c r="BK147" i="10"/>
  <c r="J178" i="12"/>
  <c r="BK178" i="12"/>
  <c r="BK86" i="12"/>
  <c r="J237" i="12"/>
  <c r="J134" i="12"/>
  <c r="J102" i="12"/>
  <c r="J155" i="14"/>
  <c r="J237" i="14"/>
  <c r="J167" i="14"/>
  <c r="J213" i="14"/>
  <c r="BK134" i="14"/>
  <c r="J217" i="14"/>
  <c r="J139" i="14"/>
  <c r="BK179" i="14"/>
  <c r="J108" i="14"/>
  <c r="BK97" i="15"/>
  <c r="BK83" i="16"/>
  <c r="BK116" i="16"/>
  <c r="J132" i="16"/>
  <c r="BK100" i="16"/>
  <c r="J248" i="2"/>
  <c r="J211" i="2"/>
  <c r="AS70" i="1"/>
  <c r="BK101" i="3"/>
  <c r="BK256" i="4"/>
  <c r="J264" i="4"/>
  <c r="BK181" i="4"/>
  <c r="J130" i="4"/>
  <c r="J228" i="4"/>
  <c r="BK184" i="4"/>
  <c r="J124" i="4"/>
  <c r="J172" i="4"/>
  <c r="J153" i="6"/>
  <c r="BK246" i="6"/>
  <c r="J105" i="6"/>
  <c r="J169" i="6"/>
  <c r="BK132" i="6"/>
  <c r="BK250" i="6"/>
  <c r="J93" i="6"/>
  <c r="BK222" i="6"/>
  <c r="J164" i="6"/>
  <c r="J115" i="6"/>
  <c r="J156" i="6"/>
  <c r="BK101" i="6"/>
  <c r="J298" i="6"/>
  <c r="J201" i="6"/>
  <c r="J124" i="6"/>
  <c r="BK97" i="7"/>
  <c r="J224" i="8"/>
  <c r="J172" i="8"/>
  <c r="J292" i="8"/>
  <c r="J197" i="8"/>
  <c r="BK152" i="8"/>
  <c r="BK260" i="8"/>
  <c r="J240" i="8"/>
  <c r="J117" i="8"/>
  <c r="BK300" i="8"/>
  <c r="BK224" i="8"/>
  <c r="BK159" i="8"/>
  <c r="J108" i="8"/>
  <c r="J256" i="8"/>
  <c r="BK89" i="8"/>
  <c r="J276" i="8"/>
  <c r="BK168" i="8"/>
  <c r="J191" i="8"/>
  <c r="J136" i="8"/>
  <c r="BK97" i="9"/>
  <c r="BK201" i="10"/>
  <c r="J150" i="10"/>
  <c r="J213" i="10"/>
  <c r="J144" i="10"/>
  <c r="BK99" i="10"/>
  <c r="J174" i="10"/>
  <c r="J140" i="10"/>
  <c r="J112" i="10"/>
  <c r="J209" i="10"/>
  <c r="BK209" i="10"/>
  <c r="J165" i="10"/>
  <c r="J89" i="10"/>
  <c r="BK197" i="10"/>
  <c r="J168" i="10"/>
  <c r="J137" i="10"/>
  <c r="BK86" i="11"/>
  <c r="BK184" i="12"/>
  <c r="BK160" i="12"/>
  <c r="BK181" i="12"/>
  <c r="BK127" i="12"/>
  <c r="BK229" i="12"/>
  <c r="J249" i="12"/>
  <c r="BK175" i="12"/>
  <c r="BK89" i="12"/>
  <c r="J190" i="12"/>
  <c r="BK130" i="12"/>
  <c r="BK139" i="12"/>
  <c r="BK120" i="12"/>
  <c r="J256" i="12"/>
  <c r="J175" i="12"/>
  <c r="J116" i="12"/>
  <c r="BK229" i="14"/>
  <c r="J188" i="14"/>
  <c r="BK173" i="14"/>
  <c r="J142" i="14"/>
  <c r="J86" i="14"/>
  <c r="BK237" i="14"/>
  <c r="J201" i="14"/>
  <c r="J93" i="14"/>
  <c r="J229" i="14"/>
  <c r="BK99" i="14"/>
  <c r="BK146" i="14"/>
  <c r="BK96" i="14"/>
  <c r="BK142" i="14"/>
  <c r="J176" i="14"/>
  <c r="J97" i="15"/>
  <c r="BK104" i="16"/>
  <c r="J104" i="16"/>
  <c r="BK96" i="16"/>
  <c r="BK120" i="16"/>
  <c r="BK88" i="17"/>
  <c r="BK91" i="17"/>
  <c r="BK320" i="2"/>
  <c r="BK268" i="2"/>
  <c r="J172" i="2"/>
  <c r="BK132" i="2"/>
  <c r="BK86" i="2"/>
  <c r="J351" i="2"/>
  <c r="J344" i="2"/>
  <c r="BK336" i="2"/>
  <c r="BK328" i="2"/>
  <c r="BK308" i="2"/>
  <c r="BK296" i="2"/>
  <c r="BK272" i="2"/>
  <c r="BK237" i="2"/>
  <c r="BK223" i="2"/>
  <c r="BK190" i="2"/>
  <c r="BK136" i="2"/>
  <c r="J105" i="2"/>
  <c r="J288" i="2"/>
  <c r="BK348" i="2"/>
  <c r="J336" i="2"/>
  <c r="J320" i="2"/>
  <c r="BK292" i="2"/>
  <c r="J268" i="2"/>
  <c r="BK227" i="2"/>
  <c r="J190" i="2"/>
  <c r="BK143" i="2"/>
  <c r="BK105" i="2"/>
  <c r="AS73" i="1"/>
  <c r="J124" i="2"/>
  <c r="BK101" i="2"/>
  <c r="BK256" i="2"/>
  <c r="J241" i="2"/>
  <c r="J202" i="2"/>
  <c r="BK163" i="2"/>
  <c r="J220" i="2"/>
  <c r="BK178" i="2"/>
  <c r="J97" i="3"/>
  <c r="BK260" i="4"/>
  <c r="BK272" i="4"/>
  <c r="BK228" i="4"/>
  <c r="J175" i="4"/>
  <c r="J108" i="4"/>
  <c r="BK268" i="4"/>
  <c r="J244" i="4"/>
  <c r="BK216" i="4"/>
  <c r="BK175" i="4"/>
  <c r="J151" i="4"/>
  <c r="J112" i="4"/>
  <c r="J252" i="4"/>
  <c r="BK232" i="4"/>
  <c r="J196" i="4"/>
  <c r="J178" i="4"/>
  <c r="BK146" i="4"/>
  <c r="BK127" i="4"/>
  <c r="J99" i="4"/>
  <c r="J200" i="4"/>
  <c r="J160" i="4"/>
  <c r="BK93" i="4"/>
  <c r="BK90" i="5"/>
  <c r="J290" i="6"/>
  <c r="BK150" i="6"/>
  <c r="BK109" i="6"/>
  <c r="BK231" i="6"/>
  <c r="J186" i="6"/>
  <c r="BK86" i="6"/>
  <c r="J198" i="6"/>
  <c r="J101" i="6"/>
  <c r="J242" i="6"/>
  <c r="J175" i="6"/>
  <c r="J274" i="6"/>
  <c r="BK169" i="6"/>
  <c r="BK266" i="6"/>
  <c r="BK160" i="6"/>
  <c r="J112" i="6"/>
  <c r="J132" i="6"/>
  <c r="J301" i="6"/>
  <c r="J231" i="6"/>
  <c r="BK156" i="6"/>
  <c r="BK93" i="6"/>
  <c r="J97" i="7"/>
  <c r="J212" i="8"/>
  <c r="BK142" i="8"/>
  <c r="BK236" i="8"/>
  <c r="BK176" i="8"/>
  <c r="J93" i="8"/>
  <c r="J89" i="8"/>
  <c r="BK215" i="8"/>
  <c r="J165" i="8"/>
  <c r="J97" i="8"/>
  <c r="BK268" i="8"/>
  <c r="BK200" i="8"/>
  <c r="BK93" i="8"/>
  <c r="J264" i="8"/>
  <c r="J114" i="8"/>
  <c r="BK272" i="8"/>
  <c r="BK146" i="8"/>
  <c r="BK212" i="8"/>
  <c r="J176" i="8"/>
  <c r="J97" i="9"/>
  <c r="J124" i="10"/>
  <c r="J105" i="10"/>
  <c r="BK180" i="10"/>
  <c r="BK105" i="10"/>
  <c r="BK229" i="10"/>
  <c r="J171" i="10"/>
  <c r="J153" i="10"/>
  <c r="BK213" i="10"/>
  <c r="BK241" i="10"/>
  <c r="BK186" i="10"/>
  <c r="BK159" i="10"/>
  <c r="BK96" i="10"/>
  <c r="BK249" i="10"/>
  <c r="J189" i="10"/>
  <c r="J156" i="10"/>
  <c r="F38" i="11"/>
  <c r="BC69" i="1" s="1"/>
  <c r="J154" i="12"/>
  <c r="J241" i="12"/>
  <c r="J93" i="12"/>
  <c r="BK217" i="12"/>
  <c r="BK134" i="12"/>
  <c r="J209" i="12"/>
  <c r="J181" i="12"/>
  <c r="BK124" i="12"/>
  <c r="BK148" i="12"/>
  <c r="BK169" i="12"/>
  <c r="BK253" i="12"/>
  <c r="J201" i="12"/>
  <c r="BK102" i="12"/>
  <c r="J90" i="13"/>
  <c r="F38" i="13"/>
  <c r="BC72" i="1" s="1"/>
  <c r="J161" i="14"/>
  <c r="BK124" i="14"/>
  <c r="J245" i="14"/>
  <c r="J205" i="14"/>
  <c r="J134" i="14"/>
  <c r="BK225" i="14"/>
  <c r="BK164" i="14"/>
  <c r="BK161" i="14"/>
  <c r="BK233" i="14"/>
  <c r="J179" i="14"/>
  <c r="BK105" i="14"/>
  <c r="BK158" i="14"/>
  <c r="BK93" i="14"/>
  <c r="BK86" i="15"/>
  <c r="BK132" i="16"/>
  <c r="BK124" i="16"/>
  <c r="J89" i="16"/>
  <c r="J128" i="16"/>
  <c r="BK94" i="17"/>
  <c r="J86" i="17"/>
  <c r="J312" i="2"/>
  <c r="BK288" i="2"/>
  <c r="J214" i="2"/>
  <c r="J157" i="2"/>
  <c r="J128" i="2"/>
  <c r="J109" i="2"/>
  <c r="AS61" i="1"/>
  <c r="J292" i="2"/>
  <c r="J252" i="2"/>
  <c r="BK214" i="2"/>
  <c r="J150" i="2"/>
  <c r="J132" i="2"/>
  <c r="J89" i="2"/>
  <c r="BK196" i="2"/>
  <c r="BK351" i="2"/>
  <c r="J328" i="2"/>
  <c r="BK312" i="2"/>
  <c r="J284" i="2"/>
  <c r="BK260" i="2"/>
  <c r="BK217" i="2"/>
  <c r="J163" i="2"/>
  <c r="J136" i="2"/>
  <c r="J115" i="2"/>
  <c r="BK241" i="2"/>
  <c r="BK187" i="2"/>
  <c r="J140" i="2"/>
  <c r="BK109" i="2"/>
  <c r="AS67" i="1"/>
  <c r="BK211" i="2"/>
  <c r="BK181" i="2"/>
  <c r="BK140" i="2"/>
  <c r="BK202" i="2"/>
  <c r="BK97" i="3"/>
  <c r="J146" i="4"/>
  <c r="J275" i="4"/>
  <c r="J236" i="4"/>
  <c r="BK160" i="4"/>
  <c r="J89" i="4"/>
  <c r="J240" i="4"/>
  <c r="J220" i="4"/>
  <c r="BK193" i="4"/>
  <c r="J163" i="4"/>
  <c r="BK89" i="4"/>
  <c r="BK244" i="4"/>
  <c r="BK224" i="4"/>
  <c r="BK200" i="4"/>
  <c r="J181" i="4"/>
  <c r="J157" i="4"/>
  <c r="BK130" i="4"/>
  <c r="J116" i="4"/>
  <c r="BK86" i="4"/>
  <c r="J187" i="4"/>
  <c r="BK157" i="4"/>
  <c r="J105" i="4"/>
  <c r="BK86" i="5"/>
  <c r="J266" i="6"/>
  <c r="J128" i="6"/>
  <c r="J238" i="6"/>
  <c r="J143" i="6"/>
  <c r="BK278" i="6"/>
  <c r="J89" i="6"/>
  <c r="BK190" i="6"/>
  <c r="J160" i="6"/>
  <c r="BK282" i="6"/>
  <c r="BK234" i="6"/>
  <c r="BK194" i="6"/>
  <c r="BK105" i="6"/>
  <c r="J207" i="6"/>
  <c r="J150" i="6"/>
  <c r="J228" i="6"/>
  <c r="BK118" i="6"/>
  <c r="BK172" i="6"/>
  <c r="BK132" i="8"/>
  <c r="J228" i="8"/>
  <c r="BK165" i="8"/>
  <c r="J280" i="8"/>
  <c r="BK244" i="8"/>
  <c r="BK172" i="8"/>
  <c r="BK105" i="8"/>
  <c r="BK280" i="8"/>
  <c r="J252" i="8"/>
  <c r="BK197" i="8"/>
  <c r="BK124" i="8"/>
  <c r="J303" i="8"/>
  <c r="BK139" i="8"/>
  <c r="BK101" i="8"/>
  <c r="BK292" i="8"/>
  <c r="BK188" i="8"/>
  <c r="J215" i="8"/>
  <c r="J146" i="8"/>
  <c r="J99" i="10"/>
  <c r="BK137" i="10"/>
  <c r="J229" i="10"/>
  <c r="BK153" i="10"/>
  <c r="J102" i="10"/>
  <c r="J183" i="10"/>
  <c r="BK156" i="10"/>
  <c r="BK217" i="10"/>
  <c r="BK233" i="10"/>
  <c r="BK168" i="10"/>
  <c r="J93" i="10"/>
  <c r="J225" i="10"/>
  <c r="J186" i="10"/>
  <c r="BK144" i="10"/>
  <c r="F37" i="11"/>
  <c r="BB69" i="1" s="1"/>
  <c r="J108" i="12"/>
  <c r="BK157" i="12"/>
  <c r="J221" i="12"/>
  <c r="BK233" i="12"/>
  <c r="J166" i="12"/>
  <c r="BK249" i="12"/>
  <c r="BK163" i="12"/>
  <c r="J99" i="12"/>
  <c r="J124" i="12"/>
  <c r="J163" i="12"/>
  <c r="BK245" i="12"/>
  <c r="J151" i="12"/>
  <c r="J105" i="12"/>
  <c r="BK86" i="13"/>
  <c r="J249" i="14"/>
  <c r="J194" i="14"/>
  <c r="J185" i="14"/>
  <c r="J170" i="14"/>
  <c r="J164" i="14"/>
  <c r="J127" i="14"/>
  <c r="BK253" i="14"/>
  <c r="J233" i="14"/>
  <c r="BK209" i="14"/>
  <c r="BK86" i="14"/>
  <c r="BK201" i="14"/>
  <c r="J197" i="14"/>
  <c r="BK116" i="14"/>
  <c r="BK241" i="14"/>
  <c r="BK152" i="14"/>
  <c r="J221" i="14"/>
  <c r="J124" i="14"/>
  <c r="BK86" i="16"/>
  <c r="BK89" i="16"/>
  <c r="J116" i="16"/>
  <c r="J83" i="16"/>
  <c r="BK97" i="17"/>
  <c r="BK83" i="17"/>
  <c r="J316" i="2"/>
  <c r="J296" i="2"/>
  <c r="J264" i="2"/>
  <c r="J178" i="2"/>
  <c r="J143" i="2"/>
  <c r="J118" i="2"/>
  <c r="AS55" i="1"/>
  <c r="BK276" i="2"/>
  <c r="J244" i="2"/>
  <c r="BK220" i="2"/>
  <c r="J184" i="2"/>
  <c r="BK115" i="2"/>
  <c r="J300" i="2"/>
  <c r="J101" i="2"/>
  <c r="J340" i="2"/>
  <c r="J324" i="2"/>
  <c r="J308" i="2"/>
  <c r="J276" i="2"/>
  <c r="J231" i="2"/>
  <c r="BK199" i="2"/>
  <c r="J146" i="2"/>
  <c r="J93" i="2"/>
  <c r="BK93" i="2"/>
  <c r="J217" i="2"/>
  <c r="J181" i="2"/>
  <c r="BK150" i="2"/>
  <c r="BK118" i="2"/>
  <c r="BK89" i="2"/>
  <c r="J260" i="2"/>
  <c r="BK231" i="2"/>
  <c r="J187" i="2"/>
  <c r="BK157" i="2"/>
  <c r="BK208" i="2"/>
  <c r="BK175" i="2"/>
  <c r="J101" i="3"/>
  <c r="BK212" i="4"/>
  <c r="J260" i="4"/>
  <c r="J224" i="4"/>
  <c r="J134" i="4"/>
  <c r="BK96" i="4"/>
  <c r="J256" i="4"/>
  <c r="J232" i="4"/>
  <c r="J208" i="4"/>
  <c r="BK172" i="4"/>
  <c r="J154" i="4"/>
  <c r="BK102" i="4"/>
  <c r="J86" i="4"/>
  <c r="BK240" i="4"/>
  <c r="BK208" i="4"/>
  <c r="BK187" i="4"/>
  <c r="BK163" i="4"/>
  <c r="J139" i="4"/>
  <c r="J120" i="4"/>
  <c r="BK190" i="4"/>
  <c r="BK178" i="4"/>
  <c r="BK151" i="4"/>
  <c r="BK120" i="4"/>
  <c r="J86" i="5"/>
  <c r="BK294" i="6"/>
  <c r="J222" i="6"/>
  <c r="BK115" i="6"/>
  <c r="J262" i="6"/>
  <c r="J216" i="6"/>
  <c r="BK164" i="6"/>
  <c r="BK290" i="6"/>
  <c r="BK175" i="6"/>
  <c r="BK219" i="6"/>
  <c r="BK207" i="6"/>
  <c r="J294" i="6"/>
  <c r="J219" i="6"/>
  <c r="J172" i="6"/>
  <c r="BK258" i="6"/>
  <c r="BK186" i="6"/>
  <c r="J118" i="6"/>
  <c r="J194" i="6"/>
  <c r="BK121" i="6"/>
  <c r="J204" i="6"/>
  <c r="BK153" i="6"/>
  <c r="J272" i="8"/>
  <c r="BK184" i="8"/>
  <c r="J244" i="8"/>
  <c r="J180" i="8"/>
  <c r="J120" i="8"/>
  <c r="J162" i="8"/>
  <c r="BK228" i="8"/>
  <c r="J159" i="8"/>
  <c r="BK303" i="8"/>
  <c r="BK240" i="8"/>
  <c r="J168" i="8"/>
  <c r="BK97" i="8"/>
  <c r="BK162" i="8"/>
  <c r="BK86" i="8"/>
  <c r="J203" i="8"/>
  <c r="J236" i="8"/>
  <c r="J149" i="8"/>
  <c r="BK116" i="10"/>
  <c r="BK189" i="10"/>
  <c r="BK127" i="10"/>
  <c r="J233" i="10"/>
  <c r="BK165" i="10"/>
  <c r="BK120" i="10"/>
  <c r="J86" i="10"/>
  <c r="J237" i="10"/>
  <c r="J193" i="10"/>
  <c r="BK134" i="10"/>
  <c r="BK252" i="10"/>
  <c r="BK193" i="10"/>
  <c r="J162" i="10"/>
  <c r="J116" i="10"/>
  <c r="J36" i="11"/>
  <c r="AW69" i="1"/>
  <c r="J187" i="12"/>
  <c r="BK116" i="12"/>
  <c r="BK201" i="12"/>
  <c r="J193" i="12"/>
  <c r="BK108" i="12"/>
  <c r="BK166" i="12"/>
  <c r="J120" i="12"/>
  <c r="J112" i="12"/>
  <c r="BK154" i="12"/>
  <c r="J253" i="12"/>
  <c r="BK190" i="12"/>
  <c r="BK99" i="12"/>
  <c r="BK90" i="13"/>
  <c r="J36" i="13"/>
  <c r="AW72" i="1" s="1"/>
  <c r="BK139" i="14"/>
  <c r="BK260" i="14"/>
  <c r="J225" i="14"/>
  <c r="BK191" i="14"/>
  <c r="J116" i="14"/>
  <c r="BK217" i="14"/>
  <c r="J158" i="14"/>
  <c r="BK188" i="14"/>
  <c r="BK245" i="14"/>
  <c r="BK185" i="14"/>
  <c r="BK108" i="14"/>
  <c r="J191" i="14"/>
  <c r="BK112" i="14"/>
  <c r="BK89" i="14"/>
  <c r="J96" i="16"/>
  <c r="J124" i="16"/>
  <c r="J136" i="16"/>
  <c r="J100" i="16"/>
  <c r="J88" i="17"/>
  <c r="J94" i="17"/>
  <c r="F39" i="13" l="1"/>
  <c r="BD72" i="1" s="1"/>
  <c r="R85" i="3"/>
  <c r="T85" i="4"/>
  <c r="BK85" i="5"/>
  <c r="J85" i="5" s="1"/>
  <c r="R85" i="7"/>
  <c r="BK85" i="12"/>
  <c r="J85" i="12" s="1"/>
  <c r="P85" i="14"/>
  <c r="AU74" i="1" s="1"/>
  <c r="R79" i="16"/>
  <c r="BK85" i="2"/>
  <c r="J85" i="2" s="1"/>
  <c r="P85" i="6"/>
  <c r="AU62" i="1" s="1"/>
  <c r="P85" i="8"/>
  <c r="AU65" i="1" s="1"/>
  <c r="R85" i="9"/>
  <c r="T85" i="10"/>
  <c r="R85" i="15"/>
  <c r="T85" i="2"/>
  <c r="T85" i="3"/>
  <c r="P85" i="5"/>
  <c r="AU60" i="1"/>
  <c r="BK85" i="7"/>
  <c r="J85" i="7" s="1"/>
  <c r="T85" i="14"/>
  <c r="P85" i="15"/>
  <c r="AU75" i="1"/>
  <c r="P79" i="16"/>
  <c r="AU76" i="1"/>
  <c r="T85" i="6"/>
  <c r="R85" i="8"/>
  <c r="R85" i="12"/>
  <c r="BK85" i="4"/>
  <c r="J85" i="4" s="1"/>
  <c r="BK85" i="8"/>
  <c r="J85" i="8" s="1"/>
  <c r="R85" i="10"/>
  <c r="BK79" i="16"/>
  <c r="J79" i="16" s="1"/>
  <c r="BK79" i="17"/>
  <c r="J79" i="17" s="1"/>
  <c r="J30" i="17" s="1"/>
  <c r="R85" i="2"/>
  <c r="P85" i="3"/>
  <c r="AU57" i="1"/>
  <c r="R85" i="4"/>
  <c r="T85" i="5"/>
  <c r="BK85" i="6"/>
  <c r="J85" i="6" s="1"/>
  <c r="P85" i="7"/>
  <c r="AU63" i="1"/>
  <c r="BK85" i="9"/>
  <c r="J85" i="9" s="1"/>
  <c r="BK85" i="14"/>
  <c r="J85" i="14" s="1"/>
  <c r="P79" i="17"/>
  <c r="AU77" i="1" s="1"/>
  <c r="P85" i="9"/>
  <c r="AU66" i="1"/>
  <c r="P85" i="10"/>
  <c r="AU68" i="1"/>
  <c r="P85" i="12"/>
  <c r="AU71" i="1" s="1"/>
  <c r="AU70" i="1" s="1"/>
  <c r="R85" i="14"/>
  <c r="BK85" i="15"/>
  <c r="J85" i="15" s="1"/>
  <c r="T79" i="16"/>
  <c r="R79" i="17"/>
  <c r="P85" i="2"/>
  <c r="AU56" i="1" s="1"/>
  <c r="BK85" i="3"/>
  <c r="J85" i="3" s="1"/>
  <c r="P85" i="4"/>
  <c r="AU59" i="1" s="1"/>
  <c r="R85" i="5"/>
  <c r="R85" i="6"/>
  <c r="T85" i="8"/>
  <c r="BK85" i="10"/>
  <c r="J85" i="10" s="1"/>
  <c r="T85" i="12"/>
  <c r="T85" i="15"/>
  <c r="T79" i="17"/>
  <c r="BK85" i="11"/>
  <c r="J85" i="11" s="1"/>
  <c r="BK85" i="13"/>
  <c r="J85" i="13" s="1"/>
  <c r="BE83" i="17"/>
  <c r="J54" i="17"/>
  <c r="J73" i="17"/>
  <c r="BE86" i="17"/>
  <c r="BE97" i="17"/>
  <c r="E48" i="17"/>
  <c r="F55" i="17"/>
  <c r="BE80" i="17"/>
  <c r="BE88" i="17"/>
  <c r="BE91" i="17"/>
  <c r="BE94" i="17"/>
  <c r="J52" i="16"/>
  <c r="BE100" i="16"/>
  <c r="BE116" i="16"/>
  <c r="BE124" i="16"/>
  <c r="BE136" i="16"/>
  <c r="E69" i="16"/>
  <c r="F55" i="16"/>
  <c r="J75" i="16"/>
  <c r="BE83" i="16"/>
  <c r="BE89" i="16"/>
  <c r="BE92" i="16"/>
  <c r="BE96" i="16"/>
  <c r="BE104" i="16"/>
  <c r="BE132" i="16"/>
  <c r="BE80" i="16"/>
  <c r="BE86" i="16"/>
  <c r="BE112" i="16"/>
  <c r="BE120" i="16"/>
  <c r="BE128" i="16"/>
  <c r="BE108" i="16"/>
  <c r="F59" i="15"/>
  <c r="J58" i="15"/>
  <c r="BE97" i="15"/>
  <c r="E50" i="15"/>
  <c r="J56" i="15"/>
  <c r="BE86" i="15"/>
  <c r="F59" i="14"/>
  <c r="J79" i="14"/>
  <c r="BE86" i="14"/>
  <c r="BE102" i="14"/>
  <c r="BE120" i="14"/>
  <c r="BE188" i="14"/>
  <c r="E50" i="14"/>
  <c r="J58" i="14"/>
  <c r="BE124" i="14"/>
  <c r="BE127" i="14"/>
  <c r="BE197" i="14"/>
  <c r="BE260" i="14"/>
  <c r="BE93" i="14"/>
  <c r="BE99" i="14"/>
  <c r="BE112" i="14"/>
  <c r="BE130" i="14"/>
  <c r="BE139" i="14"/>
  <c r="BE142" i="14"/>
  <c r="BE158" i="14"/>
  <c r="BE164" i="14"/>
  <c r="BE170" i="14"/>
  <c r="BE173" i="14"/>
  <c r="BE185" i="14"/>
  <c r="BE221" i="14"/>
  <c r="BE191" i="14"/>
  <c r="BE89" i="14"/>
  <c r="BE105" i="14"/>
  <c r="BE108" i="14"/>
  <c r="BE161" i="14"/>
  <c r="BE176" i="14"/>
  <c r="BE182" i="14"/>
  <c r="BE205" i="14"/>
  <c r="BE213" i="14"/>
  <c r="BE217" i="14"/>
  <c r="BE229" i="14"/>
  <c r="BE245" i="14"/>
  <c r="BE253" i="14"/>
  <c r="BE257" i="14"/>
  <c r="BE96" i="14"/>
  <c r="BE146" i="14"/>
  <c r="BE152" i="14"/>
  <c r="BE167" i="14"/>
  <c r="BE179" i="14"/>
  <c r="BE194" i="14"/>
  <c r="BE201" i="14"/>
  <c r="BE225" i="14"/>
  <c r="BE237" i="14"/>
  <c r="BE249" i="14"/>
  <c r="BE116" i="14"/>
  <c r="BE134" i="14"/>
  <c r="BE155" i="14"/>
  <c r="BE209" i="14"/>
  <c r="BE233" i="14"/>
  <c r="BE241" i="14"/>
  <c r="F59" i="13"/>
  <c r="E73" i="13"/>
  <c r="J79" i="13"/>
  <c r="J81" i="13"/>
  <c r="BE86" i="13"/>
  <c r="BE90" i="13"/>
  <c r="J58" i="12"/>
  <c r="BE184" i="12"/>
  <c r="BE187" i="12"/>
  <c r="BE197" i="12"/>
  <c r="BE249" i="12"/>
  <c r="BE253" i="12"/>
  <c r="BE256" i="12"/>
  <c r="J56" i="12"/>
  <c r="BE127" i="12"/>
  <c r="BE130" i="12"/>
  <c r="BE139" i="12"/>
  <c r="BE148" i="12"/>
  <c r="BE175" i="12"/>
  <c r="BE217" i="12"/>
  <c r="E50" i="12"/>
  <c r="BE102" i="12"/>
  <c r="BE105" i="12"/>
  <c r="BE160" i="12"/>
  <c r="BE163" i="12"/>
  <c r="BE166" i="12"/>
  <c r="BE209" i="12"/>
  <c r="BE229" i="12"/>
  <c r="F59" i="12"/>
  <c r="BE112" i="12"/>
  <c r="BE172" i="12"/>
  <c r="BE205" i="12"/>
  <c r="BE213" i="12"/>
  <c r="BE221" i="12"/>
  <c r="BE241" i="12"/>
  <c r="BE116" i="12"/>
  <c r="BE178" i="12"/>
  <c r="BE181" i="12"/>
  <c r="BE237" i="12"/>
  <c r="BE245" i="12"/>
  <c r="BE96" i="12"/>
  <c r="BE99" i="12"/>
  <c r="BE108" i="12"/>
  <c r="BE143" i="12"/>
  <c r="BE193" i="12"/>
  <c r="BE233" i="12"/>
  <c r="BE86" i="12"/>
  <c r="BE89" i="12"/>
  <c r="BE169" i="12"/>
  <c r="BE190" i="12"/>
  <c r="BE93" i="12"/>
  <c r="BE120" i="12"/>
  <c r="BE124" i="12"/>
  <c r="BE134" i="12"/>
  <c r="BE151" i="12"/>
  <c r="BE154" i="12"/>
  <c r="BE157" i="12"/>
  <c r="BE201" i="12"/>
  <c r="BE225" i="12"/>
  <c r="J58" i="11"/>
  <c r="E73" i="11"/>
  <c r="J79" i="11"/>
  <c r="F82" i="11"/>
  <c r="BE86" i="11"/>
  <c r="J35" i="11" s="1"/>
  <c r="AV69" i="1" s="1"/>
  <c r="AT69" i="1" s="1"/>
  <c r="BE105" i="10"/>
  <c r="BE112" i="10"/>
  <c r="BE140" i="10"/>
  <c r="BE153" i="10"/>
  <c r="BE186" i="10"/>
  <c r="BE193" i="10"/>
  <c r="BE209" i="10"/>
  <c r="BE213" i="10"/>
  <c r="BE221" i="10"/>
  <c r="BE233" i="10"/>
  <c r="BE241" i="10"/>
  <c r="BE245" i="10"/>
  <c r="BE249" i="10"/>
  <c r="BE252" i="10"/>
  <c r="BE93" i="10"/>
  <c r="BE99" i="10"/>
  <c r="BE156" i="10"/>
  <c r="BE183" i="10"/>
  <c r="BE205" i="10"/>
  <c r="BE229" i="10"/>
  <c r="J58" i="10"/>
  <c r="BE108" i="10"/>
  <c r="BE127" i="10"/>
  <c r="BE137" i="10"/>
  <c r="BE165" i="10"/>
  <c r="BE197" i="10"/>
  <c r="J56" i="10"/>
  <c r="BE102" i="10"/>
  <c r="BE116" i="10"/>
  <c r="BE147" i="10"/>
  <c r="BE168" i="10"/>
  <c r="BE180" i="10"/>
  <c r="BE225" i="10"/>
  <c r="BE86" i="10"/>
  <c r="BE120" i="10"/>
  <c r="BE134" i="10"/>
  <c r="BE171" i="10"/>
  <c r="BE201" i="10"/>
  <c r="BE217" i="10"/>
  <c r="E73" i="10"/>
  <c r="BE130" i="10"/>
  <c r="BE150" i="10"/>
  <c r="BE162" i="10"/>
  <c r="BE237" i="10"/>
  <c r="F59" i="10"/>
  <c r="BE89" i="10"/>
  <c r="BE96" i="10"/>
  <c r="BE124" i="10"/>
  <c r="BE159" i="10"/>
  <c r="BE177" i="10"/>
  <c r="BE144" i="10"/>
  <c r="BE174" i="10"/>
  <c r="BE189" i="10"/>
  <c r="J56" i="9"/>
  <c r="E50" i="9"/>
  <c r="J58" i="9"/>
  <c r="BE86" i="9"/>
  <c r="F59" i="9"/>
  <c r="BE97" i="9"/>
  <c r="E50" i="8"/>
  <c r="J81" i="8"/>
  <c r="BE172" i="8"/>
  <c r="BE188" i="8"/>
  <c r="J79" i="8"/>
  <c r="BE114" i="8"/>
  <c r="BE124" i="8"/>
  <c r="BE139" i="8"/>
  <c r="BE162" i="8"/>
  <c r="BE176" i="8"/>
  <c r="BE218" i="8"/>
  <c r="BE248" i="8"/>
  <c r="BE268" i="8"/>
  <c r="BE280" i="8"/>
  <c r="BE292" i="8"/>
  <c r="BE296" i="8"/>
  <c r="BE300" i="8"/>
  <c r="BE303" i="8"/>
  <c r="BE97" i="8"/>
  <c r="BE156" i="8"/>
  <c r="BE159" i="8"/>
  <c r="BE252" i="8"/>
  <c r="F82" i="8"/>
  <c r="BE86" i="8"/>
  <c r="BE89" i="8"/>
  <c r="BE117" i="8"/>
  <c r="BE120" i="8"/>
  <c r="BE132" i="8"/>
  <c r="BE142" i="8"/>
  <c r="BE146" i="8"/>
  <c r="BE165" i="8"/>
  <c r="BE194" i="8"/>
  <c r="BE206" i="8"/>
  <c r="BE215" i="8"/>
  <c r="BE221" i="8"/>
  <c r="BE256" i="8"/>
  <c r="BE260" i="8"/>
  <c r="BE272" i="8"/>
  <c r="BE284" i="8"/>
  <c r="BE93" i="8"/>
  <c r="BE101" i="8"/>
  <c r="BE136" i="8"/>
  <c r="BE168" i="8"/>
  <c r="BE180" i="8"/>
  <c r="BE184" i="8"/>
  <c r="BE197" i="8"/>
  <c r="BE212" i="8"/>
  <c r="BE276" i="8"/>
  <c r="BE128" i="8"/>
  <c r="BE264" i="8"/>
  <c r="BE288" i="8"/>
  <c r="BE105" i="8"/>
  <c r="BE191" i="8"/>
  <c r="BE232" i="8"/>
  <c r="BE240" i="8"/>
  <c r="BE244" i="8"/>
  <c r="BE108" i="8"/>
  <c r="BE111" i="8"/>
  <c r="BE149" i="8"/>
  <c r="BE152" i="8"/>
  <c r="BE200" i="8"/>
  <c r="BE203" i="8"/>
  <c r="BE209" i="8"/>
  <c r="BE224" i="8"/>
  <c r="BE228" i="8"/>
  <c r="BE236" i="8"/>
  <c r="F59" i="7"/>
  <c r="E73" i="7"/>
  <c r="J81" i="7"/>
  <c r="BE86" i="7"/>
  <c r="BE97" i="7"/>
  <c r="J56" i="7"/>
  <c r="BE86" i="6"/>
  <c r="BE105" i="6"/>
  <c r="BE109" i="6"/>
  <c r="BE112" i="6"/>
  <c r="BE115" i="6"/>
  <c r="BE136" i="6"/>
  <c r="BE194" i="6"/>
  <c r="BE207" i="6"/>
  <c r="BE216" i="6"/>
  <c r="BE222" i="6"/>
  <c r="BE258" i="6"/>
  <c r="BE290" i="6"/>
  <c r="BE298" i="6"/>
  <c r="BE301" i="6"/>
  <c r="F82" i="6"/>
  <c r="BE124" i="6"/>
  <c r="BE150" i="6"/>
  <c r="BE172" i="6"/>
  <c r="BE178" i="6"/>
  <c r="BE186" i="6"/>
  <c r="E50" i="6"/>
  <c r="BE121" i="6"/>
  <c r="BE228" i="6"/>
  <c r="BE238" i="6"/>
  <c r="BE254" i="6"/>
  <c r="BE101" i="6"/>
  <c r="BE140" i="6"/>
  <c r="BE143" i="6"/>
  <c r="BE146" i="6"/>
  <c r="BE153" i="6"/>
  <c r="BE156" i="6"/>
  <c r="BE225" i="6"/>
  <c r="BE246" i="6"/>
  <c r="BE262" i="6"/>
  <c r="BE266" i="6"/>
  <c r="BE270" i="6"/>
  <c r="BE278" i="6"/>
  <c r="BE182" i="6"/>
  <c r="BE198" i="6"/>
  <c r="BE201" i="6"/>
  <c r="BE213" i="6"/>
  <c r="BE231" i="6"/>
  <c r="J81" i="6"/>
  <c r="BE118" i="6"/>
  <c r="BE204" i="6"/>
  <c r="BE219" i="6"/>
  <c r="BE274" i="6"/>
  <c r="BE282" i="6"/>
  <c r="J56" i="6"/>
  <c r="BE93" i="6"/>
  <c r="BE97" i="6"/>
  <c r="BE128" i="6"/>
  <c r="BE132" i="6"/>
  <c r="BE234" i="6"/>
  <c r="BE242" i="6"/>
  <c r="BE89" i="6"/>
  <c r="BE160" i="6"/>
  <c r="BE164" i="6"/>
  <c r="BE169" i="6"/>
  <c r="BE175" i="6"/>
  <c r="BE190" i="6"/>
  <c r="BE210" i="6"/>
  <c r="BE250" i="6"/>
  <c r="BE286" i="6"/>
  <c r="BE294" i="6"/>
  <c r="E50" i="5"/>
  <c r="J58" i="5"/>
  <c r="F82" i="5"/>
  <c r="J56" i="5"/>
  <c r="BE86" i="5"/>
  <c r="BE90" i="5"/>
  <c r="J56" i="4"/>
  <c r="F59" i="4"/>
  <c r="BE89" i="4"/>
  <c r="BE116" i="4"/>
  <c r="BE169" i="4"/>
  <c r="BE181" i="4"/>
  <c r="BE212" i="4"/>
  <c r="BE216" i="4"/>
  <c r="J58" i="4"/>
  <c r="E73" i="4"/>
  <c r="BE96" i="4"/>
  <c r="BE99" i="4"/>
  <c r="BE142" i="4"/>
  <c r="BE160" i="4"/>
  <c r="BE163" i="4"/>
  <c r="BE175" i="4"/>
  <c r="BE220" i="4"/>
  <c r="BE236" i="4"/>
  <c r="BE240" i="4"/>
  <c r="BE244" i="4"/>
  <c r="BE105" i="4"/>
  <c r="BE108" i="4"/>
  <c r="BE120" i="4"/>
  <c r="BE124" i="4"/>
  <c r="BE134" i="4"/>
  <c r="BE146" i="4"/>
  <c r="BE151" i="4"/>
  <c r="BE154" i="4"/>
  <c r="BE157" i="4"/>
  <c r="BE166" i="4"/>
  <c r="BE178" i="4"/>
  <c r="BE184" i="4"/>
  <c r="BE187" i="4"/>
  <c r="BE204" i="4"/>
  <c r="BE208" i="4"/>
  <c r="BE228" i="4"/>
  <c r="BE248" i="4"/>
  <c r="BE86" i="4"/>
  <c r="BE93" i="4"/>
  <c r="BE102" i="4"/>
  <c r="BE112" i="4"/>
  <c r="BE127" i="4"/>
  <c r="BE130" i="4"/>
  <c r="BE172" i="4"/>
  <c r="BE190" i="4"/>
  <c r="BE196" i="4"/>
  <c r="BE200" i="4"/>
  <c r="BE224" i="4"/>
  <c r="BE232" i="4"/>
  <c r="BE252" i="4"/>
  <c r="BE260" i="4"/>
  <c r="BE264" i="4"/>
  <c r="BE268" i="4"/>
  <c r="BE272" i="4"/>
  <c r="BE139" i="4"/>
  <c r="BE193" i="4"/>
  <c r="BE256" i="4"/>
  <c r="BE275" i="4"/>
  <c r="BE86" i="3"/>
  <c r="E50" i="3"/>
  <c r="J56" i="3"/>
  <c r="J58" i="3"/>
  <c r="BE101" i="3"/>
  <c r="F59" i="3"/>
  <c r="BE97" i="3"/>
  <c r="BE143" i="2"/>
  <c r="BE146" i="2"/>
  <c r="BE231" i="2"/>
  <c r="F82" i="2"/>
  <c r="BE89" i="2"/>
  <c r="BE93" i="2"/>
  <c r="BE97" i="2"/>
  <c r="BE121" i="2"/>
  <c r="BE124" i="2"/>
  <c r="BE136" i="2"/>
  <c r="BE154" i="2"/>
  <c r="BE205" i="2"/>
  <c r="BE208" i="2"/>
  <c r="BE227" i="2"/>
  <c r="BE268" i="2"/>
  <c r="E50" i="2"/>
  <c r="BE86" i="2"/>
  <c r="BE105" i="2"/>
  <c r="BE132" i="2"/>
  <c r="BE193" i="2"/>
  <c r="BE260" i="2"/>
  <c r="BE272" i="2"/>
  <c r="J81" i="2"/>
  <c r="BE109" i="2"/>
  <c r="BE118" i="2"/>
  <c r="BE150" i="2"/>
  <c r="BE163" i="2"/>
  <c r="BE178" i="2"/>
  <c r="BE211" i="2"/>
  <c r="BE237" i="2"/>
  <c r="BE101" i="2"/>
  <c r="BE112" i="2"/>
  <c r="BE140" i="2"/>
  <c r="BE214" i="2"/>
  <c r="BE223" i="2"/>
  <c r="BE241" i="2"/>
  <c r="BE252" i="2"/>
  <c r="BE256" i="2"/>
  <c r="BE264" i="2"/>
  <c r="BE284" i="2"/>
  <c r="BE288" i="2"/>
  <c r="BE308" i="2"/>
  <c r="BE316" i="2"/>
  <c r="BE320" i="2"/>
  <c r="BE324" i="2"/>
  <c r="BE328" i="2"/>
  <c r="BE332" i="2"/>
  <c r="BE340" i="2"/>
  <c r="BE344" i="2"/>
  <c r="BE348" i="2"/>
  <c r="BE190" i="2"/>
  <c r="BE202" i="2"/>
  <c r="BE217" i="2"/>
  <c r="BE244" i="2"/>
  <c r="BE276" i="2"/>
  <c r="BE292" i="2"/>
  <c r="J56" i="2"/>
  <c r="BE128" i="2"/>
  <c r="BE157" i="2"/>
  <c r="BE172" i="2"/>
  <c r="BE181" i="2"/>
  <c r="BE187" i="2"/>
  <c r="BE199" i="2"/>
  <c r="BE234" i="2"/>
  <c r="BE248" i="2"/>
  <c r="BE300" i="2"/>
  <c r="BE304" i="2"/>
  <c r="BE312" i="2"/>
  <c r="BE336" i="2"/>
  <c r="BE351" i="2"/>
  <c r="BE115" i="2"/>
  <c r="BE167" i="2"/>
  <c r="BE175" i="2"/>
  <c r="BE184" i="2"/>
  <c r="BE196" i="2"/>
  <c r="BE220" i="2"/>
  <c r="BE280" i="2"/>
  <c r="BE296" i="2"/>
  <c r="F38" i="2"/>
  <c r="BC56" i="1" s="1"/>
  <c r="F38" i="6"/>
  <c r="BC62" i="1" s="1"/>
  <c r="F38" i="8"/>
  <c r="BC65" i="1" s="1"/>
  <c r="F36" i="12"/>
  <c r="BA71" i="1" s="1"/>
  <c r="J36" i="14"/>
  <c r="AW74" i="1" s="1"/>
  <c r="F35" i="17"/>
  <c r="BB77" i="1" s="1"/>
  <c r="AS54" i="1"/>
  <c r="J36" i="3"/>
  <c r="AW57" i="1" s="1"/>
  <c r="F36" i="4"/>
  <c r="BA59" i="1"/>
  <c r="F39" i="4"/>
  <c r="BD59" i="1" s="1"/>
  <c r="F39" i="7"/>
  <c r="BD63" i="1"/>
  <c r="J36" i="8"/>
  <c r="AW65" i="1"/>
  <c r="F36" i="11"/>
  <c r="BA69" i="1"/>
  <c r="F38" i="12"/>
  <c r="BC71" i="1" s="1"/>
  <c r="BC70" i="1" s="1"/>
  <c r="AY70" i="1" s="1"/>
  <c r="F36" i="15"/>
  <c r="BA75" i="1" s="1"/>
  <c r="F37" i="15"/>
  <c r="BB75" i="1" s="1"/>
  <c r="F35" i="16"/>
  <c r="BB76" i="1" s="1"/>
  <c r="F34" i="17"/>
  <c r="BA77" i="1"/>
  <c r="F36" i="2"/>
  <c r="BA56" i="1"/>
  <c r="J36" i="5"/>
  <c r="AW60" i="1" s="1"/>
  <c r="F37" i="7"/>
  <c r="BB63" i="1"/>
  <c r="J36" i="7"/>
  <c r="AW63" i="1" s="1"/>
  <c r="F39" i="8"/>
  <c r="BD65" i="1"/>
  <c r="F38" i="10"/>
  <c r="BC68" i="1"/>
  <c r="BC67" i="1" s="1"/>
  <c r="AY67" i="1" s="1"/>
  <c r="F39" i="12"/>
  <c r="BD71" i="1" s="1"/>
  <c r="BD70" i="1" s="1"/>
  <c r="F38" i="14"/>
  <c r="BC74" i="1" s="1"/>
  <c r="F36" i="17"/>
  <c r="BC77" i="1"/>
  <c r="F39" i="3"/>
  <c r="BD57" i="1" s="1"/>
  <c r="F37" i="3"/>
  <c r="BB57" i="1" s="1"/>
  <c r="F38" i="4"/>
  <c r="BC59" i="1"/>
  <c r="F39" i="5"/>
  <c r="BD60" i="1" s="1"/>
  <c r="F36" i="5"/>
  <c r="BA60" i="1"/>
  <c r="F37" i="5"/>
  <c r="BB60" i="1" s="1"/>
  <c r="F38" i="5"/>
  <c r="BC60" i="1" s="1"/>
  <c r="F39" i="6"/>
  <c r="BD62" i="1"/>
  <c r="F37" i="8"/>
  <c r="BB65" i="1"/>
  <c r="F37" i="12"/>
  <c r="BB71" i="1" s="1"/>
  <c r="BB70" i="1" s="1"/>
  <c r="AX70" i="1" s="1"/>
  <c r="F39" i="15"/>
  <c r="BD75" i="1" s="1"/>
  <c r="J34" i="16"/>
  <c r="AW76" i="1"/>
  <c r="F34" i="16"/>
  <c r="BA76" i="1" s="1"/>
  <c r="J36" i="2"/>
  <c r="AW56" i="1"/>
  <c r="J36" i="6"/>
  <c r="AW62" i="1" s="1"/>
  <c r="F39" i="9"/>
  <c r="BD66" i="1" s="1"/>
  <c r="F37" i="9"/>
  <c r="BB66" i="1" s="1"/>
  <c r="F39" i="10"/>
  <c r="BD68" i="1" s="1"/>
  <c r="BD67" i="1" s="1"/>
  <c r="F36" i="13"/>
  <c r="BA72" i="1" s="1"/>
  <c r="F39" i="14"/>
  <c r="BD74" i="1"/>
  <c r="F37" i="17"/>
  <c r="BD77" i="1" s="1"/>
  <c r="AU67" i="1"/>
  <c r="F39" i="2"/>
  <c r="BD56" i="1" s="1"/>
  <c r="F37" i="6"/>
  <c r="BB62" i="1" s="1"/>
  <c r="J36" i="9"/>
  <c r="AW66" i="1" s="1"/>
  <c r="F36" i="10"/>
  <c r="BA68" i="1"/>
  <c r="F36" i="14"/>
  <c r="BA74" i="1"/>
  <c r="F37" i="2"/>
  <c r="BB56" i="1"/>
  <c r="F36" i="6"/>
  <c r="BA62" i="1"/>
  <c r="F36" i="9"/>
  <c r="BA66" i="1" s="1"/>
  <c r="F38" i="9"/>
  <c r="BC66" i="1" s="1"/>
  <c r="J36" i="10"/>
  <c r="AW68" i="1"/>
  <c r="F37" i="14"/>
  <c r="BB74" i="1" s="1"/>
  <c r="J34" i="17"/>
  <c r="AW77" i="1" s="1"/>
  <c r="F36" i="3"/>
  <c r="BA57" i="1" s="1"/>
  <c r="F38" i="3"/>
  <c r="BC57" i="1"/>
  <c r="J36" i="4"/>
  <c r="AW59" i="1" s="1"/>
  <c r="F37" i="4"/>
  <c r="BB59" i="1" s="1"/>
  <c r="F36" i="7"/>
  <c r="BA63" i="1"/>
  <c r="F38" i="7"/>
  <c r="BC63" i="1"/>
  <c r="F36" i="8"/>
  <c r="BA65" i="1" s="1"/>
  <c r="F37" i="10"/>
  <c r="BB68" i="1" s="1"/>
  <c r="BB67" i="1" s="1"/>
  <c r="AX67" i="1" s="1"/>
  <c r="J36" i="12"/>
  <c r="AW71" i="1"/>
  <c r="F38" i="15"/>
  <c r="BC75" i="1"/>
  <c r="J36" i="15"/>
  <c r="AW75" i="1" s="1"/>
  <c r="F37" i="16"/>
  <c r="BD76" i="1" s="1"/>
  <c r="F36" i="16"/>
  <c r="BC76" i="1" s="1"/>
  <c r="F35" i="13" l="1"/>
  <c r="AZ72" i="1" s="1"/>
  <c r="J63" i="13"/>
  <c r="J32" i="13"/>
  <c r="J63" i="11"/>
  <c r="J32" i="11"/>
  <c r="J41" i="11" s="1"/>
  <c r="J63" i="9"/>
  <c r="J32" i="9"/>
  <c r="J63" i="5"/>
  <c r="J32" i="5"/>
  <c r="J32" i="3"/>
  <c r="AG57" i="1" s="1"/>
  <c r="AG55" i="1" s="1"/>
  <c r="J63" i="3"/>
  <c r="J59" i="16"/>
  <c r="J30" i="16"/>
  <c r="J63" i="6"/>
  <c r="J32" i="6"/>
  <c r="AG62" i="1" s="1"/>
  <c r="J32" i="12"/>
  <c r="J63" i="12"/>
  <c r="J63" i="8"/>
  <c r="J32" i="8"/>
  <c r="J32" i="10"/>
  <c r="J63" i="10"/>
  <c r="J63" i="4"/>
  <c r="J32" i="4"/>
  <c r="AG59" i="1" s="1"/>
  <c r="J32" i="15"/>
  <c r="AG75" i="1" s="1"/>
  <c r="J63" i="15"/>
  <c r="J63" i="14"/>
  <c r="J32" i="14"/>
  <c r="J63" i="7"/>
  <c r="J32" i="7"/>
  <c r="AG63" i="1" s="1"/>
  <c r="J32" i="2"/>
  <c r="J63" i="2"/>
  <c r="AG74" i="1"/>
  <c r="AG77" i="1"/>
  <c r="AG66" i="1"/>
  <c r="AG69" i="1"/>
  <c r="AN69" i="1" s="1"/>
  <c r="AG56" i="1"/>
  <c r="AG71" i="1"/>
  <c r="AG65" i="1"/>
  <c r="AG68" i="1"/>
  <c r="AG60" i="1"/>
  <c r="J59" i="17"/>
  <c r="AG76" i="1"/>
  <c r="AG72" i="1"/>
  <c r="AG70" i="1" s="1"/>
  <c r="AU58" i="1"/>
  <c r="BD55" i="1"/>
  <c r="BB55" i="1"/>
  <c r="AX55" i="1" s="1"/>
  <c r="F35" i="4"/>
  <c r="AZ59" i="1" s="1"/>
  <c r="BB64" i="1"/>
  <c r="AX64" i="1"/>
  <c r="J35" i="9"/>
  <c r="AV66" i="1" s="1"/>
  <c r="AT66" i="1" s="1"/>
  <c r="AN66" i="1" s="1"/>
  <c r="BA67" i="1"/>
  <c r="AW67" i="1" s="1"/>
  <c r="F35" i="12"/>
  <c r="AZ71" i="1"/>
  <c r="AU61" i="1"/>
  <c r="F35" i="3"/>
  <c r="AZ57" i="1" s="1"/>
  <c r="BD58" i="1"/>
  <c r="J35" i="5"/>
  <c r="AV60" i="1" s="1"/>
  <c r="AT60" i="1" s="1"/>
  <c r="J35" i="7"/>
  <c r="AV63" i="1" s="1"/>
  <c r="AT63" i="1" s="1"/>
  <c r="BC61" i="1"/>
  <c r="AY61" i="1" s="1"/>
  <c r="J35" i="8"/>
  <c r="AV65" i="1" s="1"/>
  <c r="AT65" i="1" s="1"/>
  <c r="AN65" i="1" s="1"/>
  <c r="BD73" i="1"/>
  <c r="F35" i="15"/>
  <c r="AZ75" i="1" s="1"/>
  <c r="BB73" i="1"/>
  <c r="AX73" i="1" s="1"/>
  <c r="J33" i="16"/>
  <c r="AV76" i="1" s="1"/>
  <c r="AT76" i="1" s="1"/>
  <c r="AN76" i="1" s="1"/>
  <c r="AU73" i="1"/>
  <c r="BC55" i="1"/>
  <c r="J35" i="4"/>
  <c r="AV59" i="1" s="1"/>
  <c r="AT59" i="1" s="1"/>
  <c r="BC64" i="1"/>
  <c r="AY64" i="1" s="1"/>
  <c r="BA64" i="1"/>
  <c r="AW64" i="1" s="1"/>
  <c r="BD64" i="1"/>
  <c r="J35" i="10"/>
  <c r="AV68" i="1" s="1"/>
  <c r="AT68" i="1" s="1"/>
  <c r="AN68" i="1" s="1"/>
  <c r="F33" i="17"/>
  <c r="AZ77" i="1" s="1"/>
  <c r="AU64" i="1"/>
  <c r="J35" i="2"/>
  <c r="AV56" i="1" s="1"/>
  <c r="AT56" i="1" s="1"/>
  <c r="AN56" i="1" s="1"/>
  <c r="F35" i="10"/>
  <c r="AZ68" i="1"/>
  <c r="J33" i="17"/>
  <c r="AV77" i="1" s="1"/>
  <c r="AT77" i="1" s="1"/>
  <c r="AN77" i="1" s="1"/>
  <c r="AU55" i="1"/>
  <c r="AU54" i="1" s="1"/>
  <c r="F35" i="2"/>
  <c r="AZ56" i="1" s="1"/>
  <c r="F35" i="9"/>
  <c r="AZ66" i="1" s="1"/>
  <c r="F35" i="11"/>
  <c r="AZ69" i="1"/>
  <c r="J35" i="14"/>
  <c r="AV74" i="1"/>
  <c r="AT74" i="1" s="1"/>
  <c r="AN74" i="1" s="1"/>
  <c r="BA55" i="1"/>
  <c r="AW55" i="1" s="1"/>
  <c r="BB58" i="1"/>
  <c r="AX58" i="1" s="1"/>
  <c r="F35" i="5"/>
  <c r="AZ60" i="1" s="1"/>
  <c r="F35" i="6"/>
  <c r="AZ62" i="1" s="1"/>
  <c r="J35" i="12"/>
  <c r="AV71" i="1"/>
  <c r="AT71" i="1"/>
  <c r="AN71" i="1" s="1"/>
  <c r="J35" i="3"/>
  <c r="AV57" i="1" s="1"/>
  <c r="AT57" i="1" s="1"/>
  <c r="BC58" i="1"/>
  <c r="AY58" i="1"/>
  <c r="BD61" i="1"/>
  <c r="BB61" i="1"/>
  <c r="AX61" i="1"/>
  <c r="F35" i="7"/>
  <c r="AZ63" i="1" s="1"/>
  <c r="BA61" i="1"/>
  <c r="AW61" i="1" s="1"/>
  <c r="F35" i="8"/>
  <c r="AZ65" i="1" s="1"/>
  <c r="BC73" i="1"/>
  <c r="AY73" i="1" s="1"/>
  <c r="J35" i="15"/>
  <c r="AV75" i="1" s="1"/>
  <c r="AT75" i="1" s="1"/>
  <c r="BA73" i="1"/>
  <c r="AW73" i="1" s="1"/>
  <c r="F33" i="16"/>
  <c r="AZ76" i="1"/>
  <c r="BA58" i="1"/>
  <c r="AW58" i="1"/>
  <c r="J35" i="6"/>
  <c r="AV62" i="1" s="1"/>
  <c r="AT62" i="1" s="1"/>
  <c r="BA70" i="1"/>
  <c r="AW70" i="1" s="1"/>
  <c r="J35" i="13"/>
  <c r="AV72" i="1" s="1"/>
  <c r="AT72" i="1" s="1"/>
  <c r="F35" i="14"/>
  <c r="AZ74" i="1" s="1"/>
  <c r="AZ70" i="1" l="1"/>
  <c r="AV70" i="1" s="1"/>
  <c r="AT70" i="1" s="1"/>
  <c r="AN72" i="1"/>
  <c r="AN63" i="1"/>
  <c r="AN60" i="1"/>
  <c r="AN57" i="1"/>
  <c r="AN75" i="1"/>
  <c r="AG73" i="1"/>
  <c r="AN59" i="1"/>
  <c r="AG61" i="1"/>
  <c r="AN62" i="1"/>
  <c r="J39" i="17"/>
  <c r="J39" i="16"/>
  <c r="J41" i="15"/>
  <c r="J41" i="14"/>
  <c r="J41" i="13"/>
  <c r="J41" i="12"/>
  <c r="J41" i="10"/>
  <c r="J41" i="9"/>
  <c r="J41" i="8"/>
  <c r="J41" i="7"/>
  <c r="J41" i="6"/>
  <c r="J41" i="5"/>
  <c r="J41" i="4"/>
  <c r="J41" i="3"/>
  <c r="J41" i="2"/>
  <c r="AG58" i="1"/>
  <c r="AG67" i="1"/>
  <c r="AZ55" i="1"/>
  <c r="BA54" i="1"/>
  <c r="AW54" i="1" s="1"/>
  <c r="AK30" i="1" s="1"/>
  <c r="BC54" i="1"/>
  <c r="AY54" i="1" s="1"/>
  <c r="AG64" i="1"/>
  <c r="AY55" i="1"/>
  <c r="AZ73" i="1"/>
  <c r="AV73" i="1" s="1"/>
  <c r="AT73" i="1" s="1"/>
  <c r="AZ61" i="1"/>
  <c r="AV61" i="1" s="1"/>
  <c r="AT61" i="1" s="1"/>
  <c r="AZ67" i="1"/>
  <c r="AV67" i="1" s="1"/>
  <c r="AT67" i="1" s="1"/>
  <c r="AZ58" i="1"/>
  <c r="AV58" i="1"/>
  <c r="AT58" i="1" s="1"/>
  <c r="BD54" i="1"/>
  <c r="W33" i="1" s="1"/>
  <c r="BB54" i="1"/>
  <c r="W31" i="1" s="1"/>
  <c r="AZ64" i="1"/>
  <c r="AV64" i="1"/>
  <c r="AT64" i="1" s="1"/>
  <c r="AN73" i="1" l="1"/>
  <c r="AN67" i="1"/>
  <c r="AN64" i="1"/>
  <c r="AN61" i="1"/>
  <c r="AN58" i="1"/>
  <c r="AN70" i="1"/>
  <c r="AG54" i="1"/>
  <c r="AK26" i="1" s="1"/>
  <c r="W32" i="1"/>
  <c r="W30" i="1"/>
  <c r="AX54" i="1"/>
  <c r="AV55" i="1"/>
  <c r="AT55" i="1" s="1"/>
  <c r="AN55" i="1" s="1"/>
  <c r="AZ54" i="1"/>
  <c r="AV54" i="1" s="1"/>
  <c r="AK29" i="1" s="1"/>
  <c r="AK35" i="1" l="1"/>
  <c r="W29" i="1"/>
  <c r="AT54" i="1"/>
  <c r="AN54" i="1" l="1"/>
</calcChain>
</file>

<file path=xl/comments1.xml><?xml version="1.0" encoding="utf-8"?>
<comments xmlns="http://schemas.openxmlformats.org/spreadsheetml/2006/main">
  <authors>
    <author>Brabenec Libor</author>
  </authors>
  <commentList>
    <comment ref="I8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01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Brabenec Libor</author>
  </authors>
  <commentList>
    <comment ref="I8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Brabenec Libor</author>
  </authors>
  <commentList>
    <comment ref="I8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Brabenec Libor</author>
  </authors>
  <commentList>
    <comment ref="I8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Brabenec Libor</author>
  </authors>
  <commentList>
    <comment ref="I8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Brabenec Libor</author>
  </authors>
  <commentList>
    <comment ref="I8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0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Brabenec Libor</author>
  </authors>
  <commentList>
    <comment ref="I86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7" authorId="0" shapeId="0">
      <text>
        <r>
          <rPr>
            <b/>
            <sz val="14"/>
            <color indexed="81"/>
            <rFont val="Tahoma"/>
            <family val="2"/>
            <charset val="238"/>
          </rPr>
          <t xml:space="preserve">
NEOCEŇOVAT!
Tuto položku dodává zadavatel!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<sst xmlns="http://schemas.openxmlformats.org/spreadsheetml/2006/main" count="15031" uniqueCount="1115">
  <si>
    <t>Export Komplet</t>
  </si>
  <si>
    <t>VZ</t>
  </si>
  <si>
    <t>2.0</t>
  </si>
  <si>
    <t>ZAMOK</t>
  </si>
  <si>
    <t>False</t>
  </si>
  <si>
    <t>{44848887-182c-48a4-b6d4-03d44141e54c}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</si>
  <si>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</si>
  <si>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</si>
  <si>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</si>
  <si>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</si>
  <si>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</si>
  <si>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</si>
  <si>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</si>
  <si>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</si>
  <si>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65423085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</si>
  <si>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</si>
  <si>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</si>
  <si>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KSO:</t>
  </si>
  <si>
    <t>824</t>
  </si>
  <si>
    <t>CC-CZ:</t>
  </si>
  <si>
    <t>212</t>
  </si>
  <si>
    <t>Místo:</t>
  </si>
  <si>
    <t>trať 198 dle JŘ, TÚ  Bohumilice v Čech. - Vimperk</t>
  </si>
  <si>
    <t>Datum:</t>
  </si>
  <si>
    <t>17. 1. 2024</t>
  </si>
  <si>
    <t>Zadavatel:</t>
  </si>
  <si>
    <t>IČ:</t>
  </si>
  <si>
    <t>70994234</t>
  </si>
  <si>
    <t>Správa železnic, státní organizace, OŘ Plzeň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</si>
  <si>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</si>
  <si>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</si>
  <si>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</si>
  <si>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</si>
  <si>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</si>
  <si>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</si>
  <si>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</si>
  <si>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</si>
  <si>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</si>
  <si>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</si>
  <si>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</si>
  <si>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</si>
  <si>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</si>
  <si>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</si>
  <si>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</si>
  <si>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</si>
  <si>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</si>
  <si>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</si>
  <si>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</si>
  <si>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</si>
  <si>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</si>
  <si>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</si>
  <si>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</si>
  <si>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</si>
  <si>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</si>
  <si>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</si>
  <si>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</si>
  <si>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</si>
  <si>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</si>
  <si>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</si>
  <si>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</si>
  <si>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</si>
  <si>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</si>
  <si>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</si>
  <si>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</si>
  <si>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</si>
  <si>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</si>
  <si>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</si>
  <si>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</si>
  <si>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</si>
  <si>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</si>
  <si>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</si>
  <si>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</si>
  <si>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</si>
  <si>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</si>
  <si>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</si>
  <si>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</si>
  <si>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</si>
  <si>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</si>
  <si>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</si>
  <si>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</si>
  <si>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SVK, SVP, BK, km 15,084 - 15,900, TÚ Volyně - Čkyně</t>
  </si>
  <si>
    <t>STA</t>
  </si>
  <si>
    <t>1</t>
  </si>
  <si>
    <t>{ab05e287-84e2-45a5-92ee-70d5754fae00}</t>
  </si>
  <si>
    <t>2</t>
  </si>
  <si>
    <t>/</t>
  </si>
  <si>
    <t>SO 01.1</t>
  </si>
  <si>
    <t>Železniční svršek</t>
  </si>
  <si>
    <t>Soupis</t>
  </si>
  <si>
    <t>{a4cabf12-999a-4ea8-8433-f9d4a81c1d98}</t>
  </si>
  <si>
    <t>SO 01.2</t>
  </si>
  <si>
    <t>Materiál a práce dodávané zadavatelem -  NEOCEŇOVAT!</t>
  </si>
  <si>
    <t>{1a3b8ab7-21c1-4217-861a-722bde2afd91}</t>
  </si>
  <si>
    <t>SO 02</t>
  </si>
  <si>
    <t>SVK, SVP, BK, km 23,675 - 24,825, TÚ Čkyně - Bohumilice v Čechách</t>
  </si>
  <si>
    <t>{0f13dc1f-5246-4201-b62f-3be6d51c54be}</t>
  </si>
  <si>
    <t>SO 02.1</t>
  </si>
  <si>
    <t>{8cb97272-706f-42ed-a688-e452ac5dae0f}</t>
  </si>
  <si>
    <t>SO 02.2</t>
  </si>
  <si>
    <t>{1b89205f-bb95-445d-938b-aa7dbe23e69d}</t>
  </si>
  <si>
    <t>SO 03</t>
  </si>
  <si>
    <t>SVK, SVP, BK, km 27,225 - 28,130, TÚ Bohumilice v Čechách - Vimperk</t>
  </si>
  <si>
    <t>{07c9d5ba-b6a9-448e-af65-6bed3538412b}</t>
  </si>
  <si>
    <t>SO 03.1</t>
  </si>
  <si>
    <t>{2115d8ff-f47b-43d7-bcf8-cf1f5356fad5}</t>
  </si>
  <si>
    <t>SO 03.2</t>
  </si>
  <si>
    <t>{c59a4f3f-7872-4050-a3d9-7480a6f8cb22}</t>
  </si>
  <si>
    <t>SO 04</t>
  </si>
  <si>
    <t>SVK, SVP, BK, km 28,140 - 28,400, TÚ Bohumilice v Čechách - Vimperk</t>
  </si>
  <si>
    <t>{b7811314-78d6-455c-9430-ff7509980a6c}</t>
  </si>
  <si>
    <t>SO 04.1</t>
  </si>
  <si>
    <t>{bfa34ce3-3dc1-48d6-827a-e509a6bca50a}</t>
  </si>
  <si>
    <t>SO 04.2</t>
  </si>
  <si>
    <t>{a6e34fd2-3318-481b-8815-49835aef4571}</t>
  </si>
  <si>
    <t>SO 05</t>
  </si>
  <si>
    <t>SVK, SVP, BK, km 28,489 - 28,625, TÚ Bohumilice v Čechách - Vimperk</t>
  </si>
  <si>
    <t>{e2a05b5b-2b99-48b2-9b85-3abd0bb48b48}</t>
  </si>
  <si>
    <t>SO 05.1</t>
  </si>
  <si>
    <t>{9385942e-bc37-4782-8f65-0ae3258548c7}</t>
  </si>
  <si>
    <t>SO 05.2</t>
  </si>
  <si>
    <t>{4b8d6d82-2d32-4ef3-bad9-e3e95b2e9b12}</t>
  </si>
  <si>
    <t>SO 06</t>
  </si>
  <si>
    <t>SVK, SVP, BK, km 28,650 - 29,300, TÚ Bohumilice v Čechách - Vimperk</t>
  </si>
  <si>
    <t>{4491aabb-6c03-4f68-ab3c-57800777df3a}</t>
  </si>
  <si>
    <t>SO 06.1</t>
  </si>
  <si>
    <t>{9aed1fdc-1592-47af-b4d8-b7867d49ee3a}</t>
  </si>
  <si>
    <t>SO 06.2</t>
  </si>
  <si>
    <t>{5b28ef56-a7e7-4f71-9d31-1ffc57054ace}</t>
  </si>
  <si>
    <t>SO 07</t>
  </si>
  <si>
    <t>SVK, SVP, BK, km 30,300 - 30,650, TÚ Bohumilice v Čechách - Vimperk</t>
  </si>
  <si>
    <t>{3586e02e-5ca7-46bb-8e0e-11e2414e9bb2}</t>
  </si>
  <si>
    <t>SO 07.1</t>
  </si>
  <si>
    <t>{f586ea19-e8e0-40cc-8dba-55e7dc6fe3ad}</t>
  </si>
  <si>
    <t>SO 07.2</t>
  </si>
  <si>
    <t>{14656ccf-5c33-4ad3-b596-799eac06ca28}</t>
  </si>
  <si>
    <t>SO 08</t>
  </si>
  <si>
    <t>Následné propracování</t>
  </si>
  <si>
    <t>{5b48f760-4bf4-4873-8839-bc8837fe2bd0}</t>
  </si>
  <si>
    <t>VON</t>
  </si>
  <si>
    <t>Vedlejší a ostatní náklady</t>
  </si>
  <si>
    <t>{5a18117a-d001-4d76-90a5-ff5905475e88}</t>
  </si>
  <si>
    <t>KRYCÍ LIST SOUPISU PRACÍ</t>
  </si>
  <si>
    <t>Objekt:</t>
  </si>
  <si>
    <t>SO 01 - SVK, SVP, BK, km 15,084 - 15,900, TÚ Volyně - Čkyně</t>
  </si>
  <si>
    <t>Soupis:</t>
  </si>
  <si>
    <t>SO 01.1 - Železniční svršek</t>
  </si>
  <si>
    <t>trať 198 dle JŘ, TÚ Nišovice - Malenice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</si>
  <si>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</si>
  <si>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</si>
  <si>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</si>
  <si>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</si>
  <si>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</si>
  <si>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</si>
  <si>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</si>
  <si>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</si>
  <si>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</si>
  <si>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</si>
  <si>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</si>
  <si>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</si>
  <si>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</si>
  <si>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</si>
  <si>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</si>
  <si>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</si>
  <si>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</si>
  <si>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</si>
  <si>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5955101000</t>
  </si>
  <si>
    <t>Kamenivo drcené štěrk frakce 31,5/63 (32/63) třídy BI</t>
  </si>
  <si>
    <t>t</t>
  </si>
  <si>
    <t>8</t>
  </si>
  <si>
    <t>ROZPOCET</t>
  </si>
  <si>
    <t>4</t>
  </si>
  <si>
    <t>1399832929</t>
  </si>
  <si>
    <t>PP</t>
  </si>
  <si>
    <t>VV</t>
  </si>
  <si>
    <t>8*36*1,5</t>
  </si>
  <si>
    <t>5955101020</t>
  </si>
  <si>
    <t>Kamenivo drcené štěrkodrť frakce 0/32</t>
  </si>
  <si>
    <t>-584373362</t>
  </si>
  <si>
    <t>P</t>
  </si>
  <si>
    <t>Poznámka k položce:_x000D_
2 m3 DOSYP pro obě strany P969 v km 8,012</t>
  </si>
  <si>
    <t>(1+1)*1,8</t>
  </si>
  <si>
    <t>3</t>
  </si>
  <si>
    <t>5960101000</t>
  </si>
  <si>
    <t>Pražcové kotvy TDHB pro pražec betonový B 91S/1, B 91S/2, B 91P</t>
  </si>
  <si>
    <t>kus</t>
  </si>
  <si>
    <t>-1518956268</t>
  </si>
  <si>
    <t>Poznámka k položce:_x000D_
v km 15,084 - 15,422 - 472 ks (rozdělení,,d“ na každém pražci do ½ přechodnic)_x000D_
v km 15,625 - 15,898 - 368 ks (rozdělení,,d“ na každém pražci do ½ přechodnic)</t>
  </si>
  <si>
    <t>472+368</t>
  </si>
  <si>
    <t>5963102093</t>
  </si>
  <si>
    <t>Pryžová přejezdová konstrukce Rosehill Baseplated Rail nebo Rodded Raid - pouze vnitřní panel  - STANDARD</t>
  </si>
  <si>
    <t>m</t>
  </si>
  <si>
    <t>2123204183</t>
  </si>
  <si>
    <t>Poznámka k položce:_x000D_
P969 v km 15,816 ... 5,4 m_x000D_
_x000D_
oblouk R199 +16 mm</t>
  </si>
  <si>
    <t>5,4*1</t>
  </si>
  <si>
    <t>5</t>
  </si>
  <si>
    <t>5963102180</t>
  </si>
  <si>
    <t>Pryžová přejezdová konstrukce Rosehill Rodded Rail pro zatížené komunikace spínaný šrouby, náběhový klín</t>
  </si>
  <si>
    <t>386573657</t>
  </si>
  <si>
    <t xml:space="preserve">Poznámka k položce:_x000D_
P969 v km 15,816 ... 5,4 m_x000D_
</t>
  </si>
  <si>
    <t>1+1</t>
  </si>
  <si>
    <t>6</t>
  </si>
  <si>
    <t>5958125000</t>
  </si>
  <si>
    <t>Komplety s antikorozní úpravou Skl 14 (svěrka Skl14, vrtule R1, podložka Uls7)</t>
  </si>
  <si>
    <t>-1519560999</t>
  </si>
  <si>
    <t>Poznámka k položce:_x000D_
P969 v km 15,816 ... 5,4 m</t>
  </si>
  <si>
    <t>10*4</t>
  </si>
  <si>
    <t>7</t>
  </si>
  <si>
    <t>5958134140</t>
  </si>
  <si>
    <t>Součásti upevňovací vložka M k upevnění šroubu T</t>
  </si>
  <si>
    <t>-1566078739</t>
  </si>
  <si>
    <t>265*4</t>
  </si>
  <si>
    <t>5958134115</t>
  </si>
  <si>
    <t>Součásti upevňovací matice M24</t>
  </si>
  <si>
    <t>908696124</t>
  </si>
  <si>
    <t>9</t>
  </si>
  <si>
    <t>5958134040</t>
  </si>
  <si>
    <t>Součásti upevňovací kroužek pružný dvojitý Fe 6</t>
  </si>
  <si>
    <t>-641150279</t>
  </si>
  <si>
    <t>10</t>
  </si>
  <si>
    <t>5958134041</t>
  </si>
  <si>
    <t>Součásti upevňovací šroub svěrkový T5 (M24x75)</t>
  </si>
  <si>
    <t>1226222794</t>
  </si>
  <si>
    <t>11</t>
  </si>
  <si>
    <t>5958158005</t>
  </si>
  <si>
    <t>Podložka pryžová pod patu kolejnice S49 183/126/6</t>
  </si>
  <si>
    <t>1890155784</t>
  </si>
  <si>
    <t>265*2</t>
  </si>
  <si>
    <t>5964104005</t>
  </si>
  <si>
    <t>Kanalizační díly plastové trubka hladká DN 200</t>
  </si>
  <si>
    <t>-1138870531</t>
  </si>
  <si>
    <t xml:space="preserve">Poznámka k položce:_x000D_
pro 8 ks ZAJIŠŤOVACÍCH ZNAČEK (0,5 m pro 1 ks ZZ) "_x000D_
</t>
  </si>
  <si>
    <t>8*0,5</t>
  </si>
  <si>
    <t>13</t>
  </si>
  <si>
    <t>13021017-R</t>
  </si>
  <si>
    <t>tyč ocelová kruhová žebírková DIN 488 jakost B500B (10 505) výztuž do betonu D 20mm</t>
  </si>
  <si>
    <t>-1017860367</t>
  </si>
  <si>
    <t xml:space="preserve">Poznámka k položce:_x000D_
pro 8 ks ZAJIŠŤOVACÍCH ZNAČEK (1,5 m pro 1 kus ZZ)_x000D_
hmotnost 2,46 kg / 1 m"_x000D_
</t>
  </si>
  <si>
    <t>8*1,5*0,00246</t>
  </si>
  <si>
    <t>14</t>
  </si>
  <si>
    <t>5962119035</t>
  </si>
  <si>
    <t>Zajištění PPK značka konzolová zajišťovací komplet</t>
  </si>
  <si>
    <t>1386526196</t>
  </si>
  <si>
    <t xml:space="preserve">Poznámka k položce:_x000D_
pro 8 ks ZAJIŠŤOVACÍCH ZNAČEK"_x000D_
</t>
  </si>
  <si>
    <t>8*1</t>
  </si>
  <si>
    <t>15</t>
  </si>
  <si>
    <t>5964161015</t>
  </si>
  <si>
    <t>Beton lehce zhutnitelný C 20/25;XC2 vyhovuje i XC1 F5 2 365 2 862</t>
  </si>
  <si>
    <t>m3</t>
  </si>
  <si>
    <t>1323422114</t>
  </si>
  <si>
    <t xml:space="preserve">Poznámka k položce:_x000D_
pro 8 ks ZAJIŠŤOVACÍCH ZNAČEK (0,03 m3 pro 1 m hloubku - pro 1 kus ZZ)_x000D_
"_x000D_
</t>
  </si>
  <si>
    <t>(8*0,03)+0,06" vč. zaokrouhlení</t>
  </si>
  <si>
    <t>16</t>
  </si>
  <si>
    <t>K</t>
  </si>
  <si>
    <t>5905105030</t>
  </si>
  <si>
    <t>Doplnění KL kamenivem souvisle strojně v koleji</t>
  </si>
  <si>
    <t>215380990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</si>
  <si>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</si>
  <si>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6*36</t>
  </si>
  <si>
    <t>17</t>
  </si>
  <si>
    <t>5905115010</t>
  </si>
  <si>
    <t>Příplatek za úpravu nadvýšení KL v oblouku o malém poloměru</t>
  </si>
  <si>
    <t>1952853167</t>
  </si>
  <si>
    <t>Příplatek za úpravu nadvýšení KL v oblouku o malém poloměru Poznámka: 1. V cenách jsou započteny náklady na úpravu nadvýšení KL ručně. 2. V cenách nejsou obsaženy náklady na doplnění a zřízení nadvýšení z vozů a na dodávku kameniva.</t>
  </si>
  <si>
    <t>25+238+25+24+177+24</t>
  </si>
  <si>
    <t>18</t>
  </si>
  <si>
    <t>5906020120</t>
  </si>
  <si>
    <t>Souvislá výměna pražců v KL otevřeném i zapuštěném pražce betonové příčné vystrojené</t>
  </si>
  <si>
    <t>1657245326</t>
  </si>
  <si>
    <t>Souvislá výměna pražců v KL otevřeném i zapuštěném pražce betonové příčné vystrojené Poznámka: 1. V cenách jsou započteny náklady na souvislou výměnu pražců, demontáž upevňovadel, odstranění KL a části stezky, vysunutí a výměnu pražců, montáž upevňovadel, úpravu KL a části stezky, ošetření součástí mazivem a naložení výzisku na dopravní prostředek. U nevystrojených a výhybkových pražců dřevěných vrtání otvorů pro vrtule, impregnaci otvorů včetně impregnačního materiálu. 2. V cenách nejsou obsaženy náklady na podbití pražců, snížení KL pod patou kolejnice, dodávku materiálu, dopravu výzisku na skládku a skládkovné.</t>
  </si>
  <si>
    <t>Poznámka k položce:_x000D_
SB5 užité vystrojené z žst. Veselí n/L.</t>
  </si>
  <si>
    <t>119*1</t>
  </si>
  <si>
    <t>19</t>
  </si>
  <si>
    <t>57675860</t>
  </si>
  <si>
    <t>Poznámka k položce:_x000D_
B91 S/2 … 1008 ks (rozdělění ,,d“ km 15,084-15,425+15,625-15,900 )</t>
  </si>
  <si>
    <t>1008*1</t>
  </si>
  <si>
    <t>20</t>
  </si>
  <si>
    <t>5907030016</t>
  </si>
  <si>
    <t>Záměna kolejnic stávající upevnění, tvar S49, T, 49E1</t>
  </si>
  <si>
    <t>457452245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</si>
  <si>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</si>
  <si>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2*(15125-15100)</t>
  </si>
  <si>
    <t>5907020016</t>
  </si>
  <si>
    <t>Souvislá výměna kolejnic stávající upevnění, tvar S49, T, 49E1</t>
  </si>
  <si>
    <t>-1517037659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</si>
  <si>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</si>
  <si>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2*(15400-15125)</t>
  </si>
  <si>
    <t>2*(15875-15650)</t>
  </si>
  <si>
    <t>50</t>
  </si>
  <si>
    <t>Součet</t>
  </si>
  <si>
    <t>22</t>
  </si>
  <si>
    <t>5910136010</t>
  </si>
  <si>
    <t>Montáž pražcové kotvy v koleji</t>
  </si>
  <si>
    <t>-409815632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</si>
  <si>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</si>
  <si>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23</t>
  </si>
  <si>
    <t>5907040031</t>
  </si>
  <si>
    <t>Posun kolejnic před svařováním tvar kolejnic S49, T, 49E1</t>
  </si>
  <si>
    <t>-1605584501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</si>
  <si>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</si>
  <si>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2*(15100-15075)</t>
  </si>
  <si>
    <t>2*(15650-15400)</t>
  </si>
  <si>
    <t>24</t>
  </si>
  <si>
    <t>5908005425</t>
  </si>
  <si>
    <t>Oprava kolejnicového styku demontáž spojek tvar S49, T, A</t>
  </si>
  <si>
    <t>styk</t>
  </si>
  <si>
    <t>-1163085368</t>
  </si>
  <si>
    <t>Oprava kolejnicového styku demontáž spojek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</si>
  <si>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2*32</t>
  </si>
  <si>
    <t>25</t>
  </si>
  <si>
    <t>5907050020</t>
  </si>
  <si>
    <t>Dělení kolejnic řezáním nebo rozbroušením, soustavy S49 nebo T</t>
  </si>
  <si>
    <t>1958119489</t>
  </si>
  <si>
    <t>Dělení kolejnic řezáním nebo rozbroušením, soustavy S49 nebo T Poznámka: 1. V cenách jsou započteny náklady na manipulaci, podložení, označení a provedení řezu kolejnice.</t>
  </si>
  <si>
    <t>2*33</t>
  </si>
  <si>
    <t>26</t>
  </si>
  <si>
    <t>5906105010</t>
  </si>
  <si>
    <t>Demontáž pražce dřevěný</t>
  </si>
  <si>
    <t>-948789236</t>
  </si>
  <si>
    <t>Demontáž pražce dřevěný Poznámka: 1. V cenách jsou započteny náklady na manipulaci, demontáž, odstrojení do součástí a uložení pražců.</t>
  </si>
  <si>
    <t>1127*1</t>
  </si>
  <si>
    <t>27</t>
  </si>
  <si>
    <t>5910020130</t>
  </si>
  <si>
    <t>Svařování kolejnic termitem plný předehřev standardní spára svar jednotlivý tv. S49</t>
  </si>
  <si>
    <t>svar</t>
  </si>
  <si>
    <t>384868799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</si>
  <si>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</si>
  <si>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28</t>
  </si>
  <si>
    <t>5910040315</t>
  </si>
  <si>
    <t>Umožnění volné dilatace kolejnice demontáž upevňovadel s osazením kluzných podložek</t>
  </si>
  <si>
    <t>-1987048556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</si>
  <si>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</si>
  <si>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2*1060</t>
  </si>
  <si>
    <t>29</t>
  </si>
  <si>
    <t>5910040415</t>
  </si>
  <si>
    <t>Umožnění volné dilatace kolejnice montáž upevňovadel s odstraněním kluzných podložek</t>
  </si>
  <si>
    <t>1920881527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</si>
  <si>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</si>
  <si>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30</t>
  </si>
  <si>
    <t>5910035030</t>
  </si>
  <si>
    <t>Dosažení dovolené upínací teploty v BK prodloužením kolejnicového pásu v koleji tv. S49</t>
  </si>
  <si>
    <t>865118008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</si>
  <si>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</si>
  <si>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3+3</t>
  </si>
  <si>
    <t>31</t>
  </si>
  <si>
    <t>5908052010</t>
  </si>
  <si>
    <t>Výměna podložky pryžové pod patu kolejnice</t>
  </si>
  <si>
    <t>-542555144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</si>
  <si>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</si>
  <si>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530*1</t>
  </si>
  <si>
    <t>32</t>
  </si>
  <si>
    <t>5909031020</t>
  </si>
  <si>
    <t>Úprava GPK koleje směrové a výškové uspořádání pražce betonové</t>
  </si>
  <si>
    <t>km</t>
  </si>
  <si>
    <t>-1221612353</t>
  </si>
  <si>
    <t>Úprava GPK koleje směrové a výškové uspořádání pražce betonové Poznámka: 1. V cenách jsou započteny náklady na úpravu směrového avýškového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</si>
  <si>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2*1,1</t>
  </si>
  <si>
    <t>33</t>
  </si>
  <si>
    <t>5905110010</t>
  </si>
  <si>
    <t>Snížení KL pod patou kolejnice v koleji</t>
  </si>
  <si>
    <t>-1445812093</t>
  </si>
  <si>
    <t>Snížení KL pod patou kolejnice v koleji Poznámka: 1. V cenách jsou započteny náklady na snížení KL pod patou kolejnice ručně vidlemi. 2. V cenách nejsou obsaženy náklady na doplnění a dodávku kameniva.</t>
  </si>
  <si>
    <t>1,1*1</t>
  </si>
  <si>
    <t>34</t>
  </si>
  <si>
    <t>5912065115</t>
  </si>
  <si>
    <t>Montáž zajišťovací značky ocelové sloupkové betonovaná na místě</t>
  </si>
  <si>
    <t>1129467147</t>
  </si>
  <si>
    <t>Montáž zajišťovací značky ocelové sloupkové betonovaná na místě Poznámka: 1. V cenách jsou započteny náklady na montáž součástí značky včetně zemních prací a úpravy terénu. 2. V cenách nejsou obsaženy náklady na dodávku materiálu.</t>
  </si>
  <si>
    <t>4+4</t>
  </si>
  <si>
    <t>35</t>
  </si>
  <si>
    <t>7592007050</t>
  </si>
  <si>
    <t>Demontáž počítacího bodu (senzoru) RSR 180</t>
  </si>
  <si>
    <t>447404600</t>
  </si>
  <si>
    <t>36</t>
  </si>
  <si>
    <t>7592005050</t>
  </si>
  <si>
    <t>Montáž počítacího bodu (senzoru) RSR 180</t>
  </si>
  <si>
    <t>455781726</t>
  </si>
  <si>
    <t>Montáž počítacího bodu (senzoru) RSR 180 - uložení a připevnění na určené místo, seřízení polohy, přezkoušení</t>
  </si>
  <si>
    <t>37</t>
  </si>
  <si>
    <t>5908050005</t>
  </si>
  <si>
    <t>Výměna upevnění podkladnicového komplet</t>
  </si>
  <si>
    <t>993412775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</si>
  <si>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</si>
  <si>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1060*1</t>
  </si>
  <si>
    <t>38</t>
  </si>
  <si>
    <t>5908053270</t>
  </si>
  <si>
    <t>Výměna drobného kolejiva vložka "M"</t>
  </si>
  <si>
    <t>-1035329661</t>
  </si>
  <si>
    <t>Výměna drobného kolejiva vložka "M" Poznámka: 1. V cenách jsou započteny náklady na demontáž upevňovadel, výměnu součásti, montáž upevňovadel a ošetření součástí mazivem. 2. V cenách nejsou obsaženy náklady na dodávku materiálu.</t>
  </si>
  <si>
    <t>39</t>
  </si>
  <si>
    <t>5908055010</t>
  </si>
  <si>
    <t>Příplatek za výměnu částí upevňovadel deformovaného šroubu</t>
  </si>
  <si>
    <t>1617192173</t>
  </si>
  <si>
    <t>Příplatek za výměnu částí upevňovadel deformovaného šroubu Poznámka: 1. V cenách jsou započteny náklady na ošetření závitů antikorozním přípravkem, demontáž, výměnu a montáž nové součásti.</t>
  </si>
  <si>
    <t>100*1</t>
  </si>
  <si>
    <t>40</t>
  </si>
  <si>
    <t>5908055030</t>
  </si>
  <si>
    <t>Příplatek za výměnu kompletu T5 nebo T6 v případě vývratu</t>
  </si>
  <si>
    <t>365477115</t>
  </si>
  <si>
    <t>Příplatek za výměnu kompletu T5 nebo T6 v případě vývratu Poznámka: 1. V ceně jsou započteny náklady na montáž, manipulaci a demontáž kompletu v přípravku.</t>
  </si>
  <si>
    <t>200*1</t>
  </si>
  <si>
    <t>41</t>
  </si>
  <si>
    <t>5913060020</t>
  </si>
  <si>
    <t>Demontáž dílů betonové přejezdové konstrukce vnitřního panelu</t>
  </si>
  <si>
    <t>1636056052</t>
  </si>
  <si>
    <t>Demontáž dílů betonové přejezdové konstrukce vnitřního panelu Poznámka: 1. V cenách jsou započteny náklady na demontáž konstrukce a naložení na dopravní prostředek.</t>
  </si>
  <si>
    <t>Poznámka k položce:_x000D_
P969 v km 15,816</t>
  </si>
  <si>
    <t>2+2</t>
  </si>
  <si>
    <t>42</t>
  </si>
  <si>
    <t>5915010010</t>
  </si>
  <si>
    <t>Těžení zeminy nebo horniny železničního spodku třídy těžitelnosti I skupiny 1</t>
  </si>
  <si>
    <t>1295629319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</si>
  <si>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</si>
  <si>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>Poznámka k položce:_x000D_
P969 v km 15,816 - Obě strany přejezdu</t>
  </si>
  <si>
    <t>43</t>
  </si>
  <si>
    <t>5905055010</t>
  </si>
  <si>
    <t>Odstranění stávajícího kolejového lože odtěžením v koleji</t>
  </si>
  <si>
    <t>229706132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</si>
  <si>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</si>
  <si>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10*1</t>
  </si>
  <si>
    <t>44</t>
  </si>
  <si>
    <t>5913040020</t>
  </si>
  <si>
    <t>Montáž celopryžové přejezdové konstrukce málo zatížené v koleji část vnitřní</t>
  </si>
  <si>
    <t>589125746</t>
  </si>
  <si>
    <t>Montáž celopryžové přejezdové konstrukce málo zatížené v koleji část vnitřní Poznámka: 1. V cenách jsou započteny náklady na montáž konstrukce. 2. V cenách nejsou obsaženy náklady na dodávku materiálu.</t>
  </si>
  <si>
    <t>45</t>
  </si>
  <si>
    <t>5915007020</t>
  </si>
  <si>
    <t>Zásyp jam nebo rýh sypaninou na železničním spodku se zhutněním</t>
  </si>
  <si>
    <t>436820727</t>
  </si>
  <si>
    <t>Zásyp jam nebo rýh sypaninou na železničním spodku se zhutněním Poznámka: 1. Ceny zásypu jam a rýh se zhutněním jsou určeny pro jakoukoliv míru zhutnění.</t>
  </si>
  <si>
    <t>Poznámka k položce:_x000D_
P969 v km 15,816 obě strany</t>
  </si>
  <si>
    <t>46</t>
  </si>
  <si>
    <t>5913030030</t>
  </si>
  <si>
    <t>Montáž dílů přejezdu celopryžového v koleji náběhový klín</t>
  </si>
  <si>
    <t>2107983434</t>
  </si>
  <si>
    <t>Montáž dílů přejezdu celopryžového v koleji náběhový klín Poznámka: 1. V cenách jsou započteny náklady na montáž dílů. 2. V cenách nejsou obsaženy náklady na dodávku materiálu.</t>
  </si>
  <si>
    <t>47</t>
  </si>
  <si>
    <t>9903100100</t>
  </si>
  <si>
    <t>Přeprava mechanizace na místo prováděných prací o hmotnosti do 12 t přes 50 do 100 km</t>
  </si>
  <si>
    <t>-607711735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</si>
  <si>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</si>
  <si>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Malá mechanizace_x000D_
_x000D_
Pro CELOU stavbu!</t>
  </si>
  <si>
    <t>48</t>
  </si>
  <si>
    <t>9903200100</t>
  </si>
  <si>
    <t>Přeprava mechanizace na místo prováděných prací o hmotnosti přes 12 t přes 50 do 100 km</t>
  </si>
  <si>
    <t>-699469625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</si>
  <si>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</si>
  <si>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Poznámka k položce:_x000D_
_x000D_
Pro CELOU stavbu!</t>
  </si>
  <si>
    <t>1+1+1+1</t>
  </si>
  <si>
    <t>49</t>
  </si>
  <si>
    <t>9903200200</t>
  </si>
  <si>
    <t>Přeprava mechanizace na místo prováděných prací o hmotnosti přes 12 t do 200 km</t>
  </si>
  <si>
    <t>1130843306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</si>
  <si>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</si>
  <si>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9902200100</t>
  </si>
  <si>
    <t>Doprava materiálu mechanizací o nosnosti přes 3,5 t objemnějšího kusového materiálu (prefabrikátů, stožárů, výhybek, rozvaděčů, vybouraných hmot atd.) do 10 km</t>
  </si>
  <si>
    <t>-523274843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</si>
  <si>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</si>
  <si>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NOVÉ pražce + kolejnice do žkm stavby</t>
  </si>
  <si>
    <t>329,616+51,860</t>
  </si>
  <si>
    <t>51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</si>
  <si>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</si>
  <si>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</si>
  <si>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-2005532996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</si>
  <si>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</si>
  <si>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1*(329,616+51,860)</t>
  </si>
  <si>
    <t>52</t>
  </si>
  <si>
    <t>9902900200</t>
  </si>
  <si>
    <t>Naložení objemnějšího kusového materiálu, vybouraných hmot</t>
  </si>
  <si>
    <t>94631328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</si>
  <si>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</si>
  <si>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 xml:space="preserve">Poznámka k položce:_x000D_
Nakládka 119 ks SB5 už. vystrojených z žst. Veselí nad Lužnicí do žkm stavby zajišťuje zhotovitel _x000D_
</t>
  </si>
  <si>
    <t>34,153*1</t>
  </si>
  <si>
    <t>53</t>
  </si>
  <si>
    <t>226260992</t>
  </si>
  <si>
    <t xml:space="preserve">Poznámka k položce:_x000D_
Doprava a vykládka 119 ks SB5 už. vystrojených z žst. Veselí nad Lužnicí do žkm stavby zajišťuje zhotovitel _x000D_
</t>
  </si>
  <si>
    <t>34,153</t>
  </si>
  <si>
    <t>54</t>
  </si>
  <si>
    <t>1057315290</t>
  </si>
  <si>
    <t>34,153*9</t>
  </si>
  <si>
    <t>55</t>
  </si>
  <si>
    <t>1573305893</t>
  </si>
  <si>
    <t>Poznámka k položce:_x000D_
Staré dřev. pražce vč. upevnění a kolejnice ze žkm stavby na deponii žst. Čkyně</t>
  </si>
  <si>
    <t>(1127*(0,085+0,027))+51,860</t>
  </si>
  <si>
    <t>56</t>
  </si>
  <si>
    <t>-193248097</t>
  </si>
  <si>
    <t>Poznámka k položce:_x000D_
Přejezdová konstrukce</t>
  </si>
  <si>
    <t>1,5*1</t>
  </si>
  <si>
    <t>57</t>
  </si>
  <si>
    <t>-478769785</t>
  </si>
  <si>
    <t>1,5*24</t>
  </si>
  <si>
    <t>58</t>
  </si>
  <si>
    <t>9901000100</t>
  </si>
  <si>
    <t>Doprava materiálu mechanizací o nosnosti do 3,5 t elektrosoučástek, montážního materiálu, kameniva, písku, dlažebních kostek, suti, atd. do 10 km</t>
  </si>
  <si>
    <t>-597149157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</si>
  <si>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</si>
  <si>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Drobný mat.</t>
  </si>
  <si>
    <t>1*1</t>
  </si>
  <si>
    <t>59</t>
  </si>
  <si>
    <t>9901009200</t>
  </si>
  <si>
    <t>Doprava materiálu mechanizací o nosnosti do 3,5 t elektrosoučástek, montážního materiálu, kameniva, písku, dlažebních kostek, suti, atd. příplatek za každých dalších 10 km</t>
  </si>
  <si>
    <t>1563075944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</si>
  <si>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</si>
  <si>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1*9</t>
  </si>
  <si>
    <t>60</t>
  </si>
  <si>
    <t>-358339526</t>
  </si>
  <si>
    <t>Poznámka k položce:_x000D_
Pražcové kotvy</t>
  </si>
  <si>
    <t>61</t>
  </si>
  <si>
    <t>1892735619</t>
  </si>
  <si>
    <t>1*24</t>
  </si>
  <si>
    <t>62</t>
  </si>
  <si>
    <t>9902100100</t>
  </si>
  <si>
    <t>Doprava materiálu mechanizací o nosnosti přes 3,5 t sypanin (kameniva, písku, suti, dlažebních kostek, atd.) do 10 km</t>
  </si>
  <si>
    <t>-34680501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</si>
  <si>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</si>
  <si>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NOVÝ beton</t>
  </si>
  <si>
    <t>0,729*1</t>
  </si>
  <si>
    <t>63</t>
  </si>
  <si>
    <t>9902109200</t>
  </si>
  <si>
    <t>Doprava materiálu mechanizací o nosnosti přes 3,5 t sypanin (kameniva, písku, suti, dlažebních kostek, atd.) příplatek za každých dalších 10 km</t>
  </si>
  <si>
    <t>-117217740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</si>
  <si>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</si>
  <si>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0,729*2</t>
  </si>
  <si>
    <t>64</t>
  </si>
  <si>
    <t>-1626195823</t>
  </si>
  <si>
    <t>Poznámka k položce:_x000D_
NOVÉ kamenivo</t>
  </si>
  <si>
    <t>(8*36*1,5)+3,6</t>
  </si>
  <si>
    <t>65</t>
  </si>
  <si>
    <t>-90428490</t>
  </si>
  <si>
    <t>Poznámka k položce:_x000D_
STARÉ pražce + bet. panely + plasty na skládku</t>
  </si>
  <si>
    <t>95,795+1,6+0,683</t>
  </si>
  <si>
    <t>66</t>
  </si>
  <si>
    <t>1176494917</t>
  </si>
  <si>
    <t>Poznámka k položce:_x000D_
STARÉ pražce na skládku</t>
  </si>
  <si>
    <t>95,795</t>
  </si>
  <si>
    <t>67</t>
  </si>
  <si>
    <t>1586937827</t>
  </si>
  <si>
    <t>95,795*3</t>
  </si>
  <si>
    <t>68</t>
  </si>
  <si>
    <t>-727645625</t>
  </si>
  <si>
    <t>Poznámka k položce:_x000D_
betonové panely z P969  na skládku</t>
  </si>
  <si>
    <t>1,6</t>
  </si>
  <si>
    <t>69</t>
  </si>
  <si>
    <t>-789288147</t>
  </si>
  <si>
    <t>1,6*3</t>
  </si>
  <si>
    <t>70</t>
  </si>
  <si>
    <t>1107895167</t>
  </si>
  <si>
    <t>Poznámka k položce:_x000D_
STARÝ plast na skládku</t>
  </si>
  <si>
    <t>0,683*1</t>
  </si>
  <si>
    <t>71</t>
  </si>
  <si>
    <t>-109366951</t>
  </si>
  <si>
    <t>0,683*3</t>
  </si>
  <si>
    <t>72</t>
  </si>
  <si>
    <t>9909000500</t>
  </si>
  <si>
    <t>Poplatek uložení odpadu betonových prefabrikátů</t>
  </si>
  <si>
    <t>-198280295</t>
  </si>
  <si>
    <t>Poplatek uložení odpadu betonových prefabrikátů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</si>
  <si>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4*0,4</t>
  </si>
  <si>
    <t>73</t>
  </si>
  <si>
    <t>9909000300</t>
  </si>
  <si>
    <t>Poplatek za likvidaci dřevěných kolejnicových podpor</t>
  </si>
  <si>
    <t>-222662637</t>
  </si>
  <si>
    <t>Poplatek za likvidaci dřevěných kolejnicových podpor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</si>
  <si>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1127*0,085</t>
  </si>
  <si>
    <t>74</t>
  </si>
  <si>
    <t>9909000400</t>
  </si>
  <si>
    <t>Poplatek za likvidaci plastových součástí</t>
  </si>
  <si>
    <t>1131850757</t>
  </si>
  <si>
    <t>Poplatek za likvidaci plastových součástí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</si>
  <si>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(1127*0,000522)+0,095</t>
  </si>
  <si>
    <t>SO 01.2 - Materiál a práce dodávané zadavatelem -  NEOCEŇOVAT!</t>
  </si>
  <si>
    <t>5956140030</t>
  </si>
  <si>
    <t>Pražec betonový příčný vystrojený včetně kompletů pro pružné bezpodkladnicové upevnění, dl. 2,6 m, upevnění W14, pro kolejnici 49E1 v úklonu 1:40</t>
  </si>
  <si>
    <t>451792785</t>
  </si>
  <si>
    <t xml:space="preserve">Poznámka k položce:_x000D_
Dodá zadavatel SŽ, s. o., OŘ Plzeň!  N E O C E Ň O V A T !_x000D__x000D_
_x000D_
Místo dodání: žst. Strakonice_x000D_
_x000D_
Přepravu z žst. Strakonice do žkm stavby zajišťuje zhotovitel </t>
  </si>
  <si>
    <t>"rozšíření 0 ... " 188*1</t>
  </si>
  <si>
    <t>"rozšíření + 2,5 mm ... " 28*1</t>
  </si>
  <si>
    <t>"rozšíření + 5,0 mm ... " 28*1</t>
  </si>
  <si>
    <t>"rozšíření + 7,5 mm ... "28*1</t>
  </si>
  <si>
    <t>"rozšíření + 10,0 mm ... "28*1</t>
  </si>
  <si>
    <t>"rozšíření + 12,5 mm ... "28*1</t>
  </si>
  <si>
    <t>"rozšíření + 15,0 mm ... "680*1</t>
  </si>
  <si>
    <t>5957104025</t>
  </si>
  <si>
    <t>Kolejnicové pásy třídy R260 tv. 49 E1 délky 75 metrů</t>
  </si>
  <si>
    <t>1645859835</t>
  </si>
  <si>
    <t>14*1</t>
  </si>
  <si>
    <t>5956213035</t>
  </si>
  <si>
    <t>Pražec betonový příčný vystrojený  užitý SB5</t>
  </si>
  <si>
    <t>495867932</t>
  </si>
  <si>
    <t xml:space="preserve">Poznámka k položce:_x000D_
Dodá zadavatel SŽ, s. o., OŘ Plzeň!  N E O C E Ň O V A T !_x000D_
_x000D_
Nakládku a dopravu z žst. Veselí nad Lužnicí do žkm stavby zajišťuje zhotovitel _x000D_
</t>
  </si>
  <si>
    <t>SO 02 - SVK, SVP, BK, km 23,675 - 24,825, TÚ Čkyně - Bohumilice v Čechách</t>
  </si>
  <si>
    <t>SO 02.1 - Železniční svršek</t>
  </si>
  <si>
    <t>trať 198 dle JŘ, TÚ Čkyně - Bohumilice v Čech.</t>
  </si>
  <si>
    <t>210764537</t>
  </si>
  <si>
    <t>5960101015</t>
  </si>
  <si>
    <t>Pražcové kotvy TDHB pro pražec betonový SB 5</t>
  </si>
  <si>
    <t>-1451272171</t>
  </si>
  <si>
    <t xml:space="preserve">Poznámka k položce:_x000D_
v km 23,777-23,882 - 33 ks (rozdělení,,d“ na každém pražci do ½ přechodnic)_x000D_
v km 23,955-24,075 - 42 ks (rozdělení,,d“ na každém pražci do ½ přechodnic)_x000D_
v km 24,075-24,235 - 186 ks (rozdělení,,d“ na každém pražci do ½ přechodnic)_x000D_
v km 24,575-24,825 - 173 ks (rozdělení,,d“ na každém 2 pražci do ½ přechodnic)_x000D_
</t>
  </si>
  <si>
    <t>33+42+186+173</t>
  </si>
  <si>
    <t>-744771307</t>
  </si>
  <si>
    <t>1888*4</t>
  </si>
  <si>
    <t>-1607050753</t>
  </si>
  <si>
    <t>-900668011</t>
  </si>
  <si>
    <t>171121355</t>
  </si>
  <si>
    <t>-1746594116</t>
  </si>
  <si>
    <t>1888*2</t>
  </si>
  <si>
    <t>-810239915</t>
  </si>
  <si>
    <t xml:space="preserve">Poznámka k položce:_x000D_
pro 19 ks ZAJIŠŤOVACÍCH ZNAČEK (0,5 m pro 1 ks ZZ) "_x000D_
</t>
  </si>
  <si>
    <t>19*0,5</t>
  </si>
  <si>
    <t>-1981215799</t>
  </si>
  <si>
    <t xml:space="preserve">Poznámka k položce:_x000D_
pro 19 ks ZAJIŠŤOVACÍCH ZNAČEK (1,5 m pro 1 kus ZZ)_x000D_
hmotnost 2,46 kg / 1 m"_x000D_
</t>
  </si>
  <si>
    <t>19*1,5*0,00246</t>
  </si>
  <si>
    <t>-995099529</t>
  </si>
  <si>
    <t xml:space="preserve">Poznámka k položce:_x000D_
pro 19 ks ZAJIŠŤOVACÍCH ZNAČEK"_x000D_
</t>
  </si>
  <si>
    <t>19*1</t>
  </si>
  <si>
    <t>127556397</t>
  </si>
  <si>
    <t xml:space="preserve">Poznámka k položce:_x000D_
pro 19 ks ZAJIŠŤOVACÍCH ZNAČEK (0,03 m3 pro 1 m hloubku - pro 1 kus ZZ)_x000D_
"_x000D_
</t>
  </si>
  <si>
    <t>(19*0,03)+0,03" vč. zaokrouhlení</t>
  </si>
  <si>
    <t>-1557821972</t>
  </si>
  <si>
    <t>8*36</t>
  </si>
  <si>
    <t>-1871378353</t>
  </si>
  <si>
    <t>15+60,1+14+14+29+24+31+20,5+28+66,55+19+340+15+173,5+23</t>
  </si>
  <si>
    <t>-758965350</t>
  </si>
  <si>
    <t>Poznámka k položce:_x000D_
rozdělení ,,d“ km 23,970-24,230 a 24,600-24,815-778 ks SB5 (vzít z Veselí nad Lužnicí)</t>
  </si>
  <si>
    <t>778*1</t>
  </si>
  <si>
    <t>-1548626446</t>
  </si>
  <si>
    <t>2*(24050-24000)</t>
  </si>
  <si>
    <t>2*(24815-24200)</t>
  </si>
  <si>
    <t>1190270927</t>
  </si>
  <si>
    <t>2*(24200-24125) +2*75"+ za putování kolejnic</t>
  </si>
  <si>
    <t>430367810</t>
  </si>
  <si>
    <t>-1641669682</t>
  </si>
  <si>
    <t>2*(24000-23650)</t>
  </si>
  <si>
    <t>2*(24125-24050)</t>
  </si>
  <si>
    <t>-2112601217</t>
  </si>
  <si>
    <t>2*46</t>
  </si>
  <si>
    <t>-601274547</t>
  </si>
  <si>
    <t>3883938</t>
  </si>
  <si>
    <t>-1656868528</t>
  </si>
  <si>
    <t>2*47</t>
  </si>
  <si>
    <t>-1798336843</t>
  </si>
  <si>
    <t>2*1225</t>
  </si>
  <si>
    <t>-568616549</t>
  </si>
  <si>
    <t>-1360259652</t>
  </si>
  <si>
    <t>694365388</t>
  </si>
  <si>
    <t>3776*1</t>
  </si>
  <si>
    <t>-669187387</t>
  </si>
  <si>
    <t>-1580929130</t>
  </si>
  <si>
    <t>1849889855</t>
  </si>
  <si>
    <t>254897744</t>
  </si>
  <si>
    <t>7552*1</t>
  </si>
  <si>
    <t>-963963038</t>
  </si>
  <si>
    <t>-1037431082</t>
  </si>
  <si>
    <t>400*1</t>
  </si>
  <si>
    <t>-1822648472</t>
  </si>
  <si>
    <t>600*1</t>
  </si>
  <si>
    <t>5915010020</t>
  </si>
  <si>
    <t>Těžení zeminy nebo horniny železničního spodku třídy těžitelnosti I skupiny 2</t>
  </si>
  <si>
    <t>-1021782762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</si>
  <si>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</si>
  <si>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Poznámka k položce:_x000D_
km 24,150 LS</t>
  </si>
  <si>
    <t>15*1</t>
  </si>
  <si>
    <t>-1603879531</t>
  </si>
  <si>
    <t>Poznámka k položce:_x000D_
NOVÉ kolejnice do žkm stavby</t>
  </si>
  <si>
    <t>14,817*1</t>
  </si>
  <si>
    <t>2129213755</t>
  </si>
  <si>
    <t>876827029</t>
  </si>
  <si>
    <t xml:space="preserve">Poznámka k položce:_x000D_
Nakládka 778 ks SB5 už. vystrojených z žst. Veselí nad Lužnicí do žkm stavby zajišťuje zhotovitel _x000D_
</t>
  </si>
  <si>
    <t>223,286*1</t>
  </si>
  <si>
    <t>604124754</t>
  </si>
  <si>
    <t xml:space="preserve">Poznámka k položce:_x000D_
Doprava a vykládka 778 ks SB5 už. vystrojených z žst. Veselí nad Lužnicí do žkm stavby zajišťuje zhotovitel _x000D_
</t>
  </si>
  <si>
    <t>1391325960</t>
  </si>
  <si>
    <t>223,286*9</t>
  </si>
  <si>
    <t>1381059531</t>
  </si>
  <si>
    <t>(778*(0,085+0,027))+14,817</t>
  </si>
  <si>
    <t>432970263</t>
  </si>
  <si>
    <t>1138166644</t>
  </si>
  <si>
    <t>-2098948289</t>
  </si>
  <si>
    <t>-1686449117</t>
  </si>
  <si>
    <t>-455350610</t>
  </si>
  <si>
    <t>0,600*1</t>
  </si>
  <si>
    <t>-923610081</t>
  </si>
  <si>
    <t>0,600*2</t>
  </si>
  <si>
    <t>-225735503</t>
  </si>
  <si>
    <t>336122278</t>
  </si>
  <si>
    <t>Poznámka k položce:_x000D_
STARÉ pražce + plasty na skládku</t>
  </si>
  <si>
    <t>66,130+0,806</t>
  </si>
  <si>
    <t>-125705805</t>
  </si>
  <si>
    <t>66,13*1</t>
  </si>
  <si>
    <t>1962958612</t>
  </si>
  <si>
    <t>66,13*3</t>
  </si>
  <si>
    <t>2021520391</t>
  </si>
  <si>
    <t>0,806*1</t>
  </si>
  <si>
    <t>1201097089</t>
  </si>
  <si>
    <t>0,806*3</t>
  </si>
  <si>
    <t>871188527</t>
  </si>
  <si>
    <t>778*0,085</t>
  </si>
  <si>
    <t>552062286</t>
  </si>
  <si>
    <t>(778*0,000522)+0,400</t>
  </si>
  <si>
    <t>SO 02.2 - Materiál a práce dodávané zadavatelem -  NEOCEŇOVAT!</t>
  </si>
  <si>
    <t>-887585189</t>
  </si>
  <si>
    <t>4*1</t>
  </si>
  <si>
    <t>-1429220862</t>
  </si>
  <si>
    <t>SO 03 - SVK, SVP, BK, km 27,225 - 28,130, TÚ Bohumilice v Čechách - Vimperk</t>
  </si>
  <si>
    <t>SO 03.1 - Železniční svršek</t>
  </si>
  <si>
    <t>-639517531</t>
  </si>
  <si>
    <t xml:space="preserve">Poznámka k položce:_x000D_
1,5 m3 DOSYP pro obě strany P991 v km 27,313 </t>
  </si>
  <si>
    <t>1,5*1,8</t>
  </si>
  <si>
    <t>Poznámka k položce:_x000D_
Osazení pražcových kotev v km 27,822 - 28,061 - 118 ks(rozdělení ,,c“ na každém 3  pražci do ½ přechodnic)</t>
  </si>
  <si>
    <t>118*1</t>
  </si>
  <si>
    <t>800595291</t>
  </si>
  <si>
    <t xml:space="preserve">Poznámka k položce:_x000D_
v km 27,244-27,607 - 522 ks (rozdělení,,d“ na každém pražci do ½ přechodnic)_x000D_
v km 27,629-27,807 - 84 ks (rozdělení,,d“ na každém 3  pražci do ½ přechodnic)_x000D_
</t>
  </si>
  <si>
    <t>606*1</t>
  </si>
  <si>
    <t>1807233185</t>
  </si>
  <si>
    <t>Poznámka k položce:_x000D_
P991 v km 27,313 ... 1,8 m_x000D_
_x000D_
oblouk R179 +16 mm</t>
  </si>
  <si>
    <t>1,8*1</t>
  </si>
  <si>
    <t>265755101</t>
  </si>
  <si>
    <t xml:space="preserve">Poznámka k položce:_x000D_
_x000D_
</t>
  </si>
  <si>
    <t>474*4</t>
  </si>
  <si>
    <t>474*2</t>
  </si>
  <si>
    <t xml:space="preserve">Poznámka k položce:_x000D_
pro 12 ks ZAJIŠŤOVACÍCH ZNAČEK (0,5 m pro 1 ks ZZ) "_x000D_
</t>
  </si>
  <si>
    <t>12*0,5</t>
  </si>
  <si>
    <t xml:space="preserve">Poznámka k položce:_x000D_
pro 12 ks ZAJIŠŤOVACÍCH ZNAČEK (1,5 m pro 1 kus ZZ)_x000D_
hmotnost 2,46 kg / 1 m"_x000D_
</t>
  </si>
  <si>
    <t>12*1,5*0,00246</t>
  </si>
  <si>
    <t xml:space="preserve">Poznámka k položce:_x000D_
pro 12 ks ZAJIŠŤOVACÍCH ZNAČEK"_x000D_
</t>
  </si>
  <si>
    <t>12*1</t>
  </si>
  <si>
    <t xml:space="preserve">Poznámka k položce:_x000D_
pro 12 ks ZAJIŠŤOVACÍCH ZNAČEK (0,03 m3 pro 1 m hloubku - pro 1 kus ZZ)_x000D_
"_x000D_
</t>
  </si>
  <si>
    <t>(12*0,03)+0,04" vč. zaokrouhlení</t>
  </si>
  <si>
    <t>(8*36)+1,5</t>
  </si>
  <si>
    <t>25+275+19+22+7+130+17+22+159+18</t>
  </si>
  <si>
    <t>Poznámka k položce:_x000D_
rozdělění ,,d“ km 27,225-27,810</t>
  </si>
  <si>
    <t>958*1</t>
  </si>
  <si>
    <t>2*(28130-27605)</t>
  </si>
  <si>
    <t>(9*75)+(1*75)"+ za putování kolejnic</t>
  </si>
  <si>
    <t>5907015016</t>
  </si>
  <si>
    <t>Ojedinělá výměna kolejnic stávající upevnění, tvar S49, T, 49E1</t>
  </si>
  <si>
    <t>-887470080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</si>
  <si>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</si>
  <si>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položce:_x000D_
ve výhybce č. 2 Sv v Bohumilicích v Čechách</t>
  </si>
  <si>
    <t>1*75</t>
  </si>
  <si>
    <t xml:space="preserve">Poznámka k položce:_x000D_
v km 27,244-27,607 - 522 ks (rozdělení,,d“ na každém pražci do ½ přechodnic)_x000D_
v km 27,629-27,807 - 84 ks (rozdělení,,d“ na každém 3  pražci do ½ přechodnic)_x000D_
v km 27,822-28,061 - 118ks (rozdělení,,c“ na každém 3  pražci do ½ přechodnic)_x000D_
</t>
  </si>
  <si>
    <t>522+84+118</t>
  </si>
  <si>
    <t>100*1 "výhybka 2Sv</t>
  </si>
  <si>
    <t>2*(27300-27225)</t>
  </si>
  <si>
    <t>2*36</t>
  </si>
  <si>
    <t>866*1</t>
  </si>
  <si>
    <t>-563611829</t>
  </si>
  <si>
    <t>Poznámka k položce:_x000D_
P991 v km 27,313</t>
  </si>
  <si>
    <t>738551222</t>
  </si>
  <si>
    <t>Poznámka k položce:_x000D_
P991 v km 27,313 - Obě strany přejezdu</t>
  </si>
  <si>
    <t>0,75+0,75</t>
  </si>
  <si>
    <t>591624130</t>
  </si>
  <si>
    <t>-119865347</t>
  </si>
  <si>
    <t>Poznámka k položce:_x000D_
P991 v km 27,313 obě strany</t>
  </si>
  <si>
    <t>1175382003</t>
  </si>
  <si>
    <t>64+20</t>
  </si>
  <si>
    <t>2*1005</t>
  </si>
  <si>
    <t>948*1</t>
  </si>
  <si>
    <t>2*1,105</t>
  </si>
  <si>
    <t>1,105*1</t>
  </si>
  <si>
    <t>1896*1</t>
  </si>
  <si>
    <t>300*1</t>
  </si>
  <si>
    <t>-1965473368</t>
  </si>
  <si>
    <t>313,266+40,747</t>
  </si>
  <si>
    <t>-2083103607</t>
  </si>
  <si>
    <t>1*(313,266+40,747)</t>
  </si>
  <si>
    <t>-1199883795</t>
  </si>
  <si>
    <t>(866*(0,085+0,027))+40,747</t>
  </si>
  <si>
    <t>1263345149</t>
  </si>
  <si>
    <t>-1292586338</t>
  </si>
  <si>
    <t>1360766249</t>
  </si>
  <si>
    <t>-2145076122</t>
  </si>
  <si>
    <t>-1512806729</t>
  </si>
  <si>
    <t>0,972*1</t>
  </si>
  <si>
    <t>723339414</t>
  </si>
  <si>
    <t>0,972*2</t>
  </si>
  <si>
    <t>241494388</t>
  </si>
  <si>
    <t>(8*36*1,5)+(1,5*1,8)</t>
  </si>
  <si>
    <t>349005499</t>
  </si>
  <si>
    <t>0,5*1</t>
  </si>
  <si>
    <t>-372546513</t>
  </si>
  <si>
    <t>0,5*24</t>
  </si>
  <si>
    <t>-125772839</t>
  </si>
  <si>
    <t>73,610+0,8+0,552</t>
  </si>
  <si>
    <t>1944960571</t>
  </si>
  <si>
    <t>73,610+0,800+0,552</t>
  </si>
  <si>
    <t>1222756495</t>
  </si>
  <si>
    <t>74,962*3</t>
  </si>
  <si>
    <t>-461822237</t>
  </si>
  <si>
    <t>Poznámka k položce:_x000D_
P991 v km 27,313 ... 1,8 m</t>
  </si>
  <si>
    <t>2*0,4</t>
  </si>
  <si>
    <t>866*0,085</t>
  </si>
  <si>
    <t>(866*0,000522)+0,1</t>
  </si>
  <si>
    <t>SO 03.2 - Materiál a práce dodávané zadavatelem -  NEOCEŇOVAT!</t>
  </si>
  <si>
    <t>1449520078</t>
  </si>
  <si>
    <t>"rozšíření 0 ... " 438*1</t>
  </si>
  <si>
    <t>"rozšíření + 2,5 mm ... " 14*1</t>
  </si>
  <si>
    <t>"rozšíření + 5,0 mm ... " 14*1</t>
  </si>
  <si>
    <t>"rozšíření + 7,5 mm ... "14*1</t>
  </si>
  <si>
    <t>"rozšíření + 10,0 mm ... "14*1</t>
  </si>
  <si>
    <t>"rozšíření + 12,5 mm ... "14*1</t>
  </si>
  <si>
    <t>"rozšíření + 15,0 mm ... "450*1</t>
  </si>
  <si>
    <t>11*1</t>
  </si>
  <si>
    <t>SO 04 - SVK, SVP, BK, km 28,140 - 28,400, TÚ Bohumilice v Čechách - Vimperk</t>
  </si>
  <si>
    <t>SO 04.1 - Železniční svršek</t>
  </si>
  <si>
    <t>5*36*1,5</t>
  </si>
  <si>
    <t xml:space="preserve">Poznámka k položce:_x000D_
1,5 m3 DOSYP pro obě strany P992 v km 28,240 </t>
  </si>
  <si>
    <t xml:space="preserve">Poznámka k položce:_x000D_
v km 28,140-28,397 -339 ks (rozdělení ,,d“ na každém pražci do ½ přechodnic)_x000D_
</t>
  </si>
  <si>
    <t>339*1</t>
  </si>
  <si>
    <t>-1521607028</t>
  </si>
  <si>
    <t>Poznámka k položce:_x000D_
P992 v km 28,240 ... 1,8 m_x000D_
_x000D_
oblouk R198 +16 mm</t>
  </si>
  <si>
    <t>-2048469149</t>
  </si>
  <si>
    <t>426*1</t>
  </si>
  <si>
    <t xml:space="preserve">Poznámka k položce:_x000D_
pro 4 ks ZAJIŠŤOVACÍCH ZNAČEK (0,5 m pro 1 ks ZZ) "_x000D_
</t>
  </si>
  <si>
    <t>4*0,5</t>
  </si>
  <si>
    <t xml:space="preserve">Poznámka k položce:_x000D_
pro 4 ks ZAJIŠŤOVACÍCH ZNAČEK (1,5 m pro 1 kus ZZ)_x000D_
hmotnost 2,46 kg / 1 m"_x000D_
</t>
  </si>
  <si>
    <t>4*1,5*0,00246</t>
  </si>
  <si>
    <t xml:space="preserve">Poznámka k položce:_x000D_
pro 4 ks ZAJIŠŤOVACÍCH ZNAČEK"_x000D_
</t>
  </si>
  <si>
    <t xml:space="preserve">Poznámka k položce:_x000D_
pro 4 ks ZAJIŠŤOVACÍCH ZNAČEK (0,03 m3 pro 1 m hloubku - pro 1 kus ZZ)_x000D_
"_x000D_
</t>
  </si>
  <si>
    <t>(4*0,03)+0,08" vč. zaokrouhlení</t>
  </si>
  <si>
    <t>(5*36)+1,5</t>
  </si>
  <si>
    <t>25+157+25</t>
  </si>
  <si>
    <t xml:space="preserve">Poznámka k položce:_x000D_
rozdělění ,,d“ km 28,140 - 28,400 </t>
  </si>
  <si>
    <t>2*(28355-28150)</t>
  </si>
  <si>
    <t>(3*75)+(3+3)" prohoz kolejnic + putování kolejnic (vložky z užitých kolejnic z okolí)</t>
  </si>
  <si>
    <t>Poznámka k položce:_x000D_
v km 28,140-28,397 -339 ks (rozdělení ,,d“ na každém pražci do ½ přechodnic)</t>
  </si>
  <si>
    <t>2*(28380-28355)</t>
  </si>
  <si>
    <t>2*11</t>
  </si>
  <si>
    <t>385*1</t>
  </si>
  <si>
    <t>Poznámka k položce:_x000D_
P992 v km 28,240</t>
  </si>
  <si>
    <t>Poznámka k položce:_x000D_
P992 v km 28,240 - Obě strany přejezdu</t>
  </si>
  <si>
    <t>Poznámka k položce:_x000D_
P992 v km 28,240 obě strany</t>
  </si>
  <si>
    <t>20*1</t>
  </si>
  <si>
    <t>2*360</t>
  </si>
  <si>
    <t>0,4*1</t>
  </si>
  <si>
    <t>5905035110</t>
  </si>
  <si>
    <t>Výměna KL malou těžící mechanizací včetně lavičky pod ložnou plochou pražce lože otevřené</t>
  </si>
  <si>
    <t>1416686263</t>
  </si>
  <si>
    <t>Výměna KL malou těžící mechanizací včetně lavičky pod ložnou plochou pražce lože otevřené Poznámka: 1. V cenách jsou započteny náklady na odtěžení KL s použitím minirypadla, rozprostření výzisku na terén nebo naložení na dopravní prostředek, přehození kameniva, zřízení KL, úprava KL do profilu a jeho případné snížení pod patou kolejnice. U výměny KL v celém profilu včetně lavičky jsou v ceně započteny náklady na případné uvolnění, posun a dotažení pražce. 2. V cenách nejsou obsaženy náklady na úpravu směrového a výškového uspořádání, dodávku kameniva, následnou úpravu směrového a výškového uspořádání, dodávku a doplnění kameniva pro následnou úpravu směrového a výškového uspořádání, dopravu výzisku na skládku a skládkovné.</t>
  </si>
  <si>
    <t>Poznámka k položce:_x000D_
2x10  oken v km 28,425 a 28,465   (strojně, začínající blaťák)</t>
  </si>
  <si>
    <t>6+6</t>
  </si>
  <si>
    <t>1546298632</t>
  </si>
  <si>
    <t>139,302+11,113</t>
  </si>
  <si>
    <t>-440529728</t>
  </si>
  <si>
    <t>1*(139,302+11,113)</t>
  </si>
  <si>
    <t>-49098986</t>
  </si>
  <si>
    <t>(385*(0,085+0,027))+11,113</t>
  </si>
  <si>
    <t>1540095297</t>
  </si>
  <si>
    <t>-536981147</t>
  </si>
  <si>
    <t>-1894949974</t>
  </si>
  <si>
    <t>-1765808929</t>
  </si>
  <si>
    <t>2052371171</t>
  </si>
  <si>
    <t>0,486*1</t>
  </si>
  <si>
    <t>279515953</t>
  </si>
  <si>
    <t>0,486*2</t>
  </si>
  <si>
    <t>-217117400</t>
  </si>
  <si>
    <t>(5*36*1,5)+(1,5*1,8)</t>
  </si>
  <si>
    <t>-1581813419</t>
  </si>
  <si>
    <t>1109957835</t>
  </si>
  <si>
    <t>Poznámka k položce:_x000D_
STARÉ pražce + bet. panely + plasty na sklládku</t>
  </si>
  <si>
    <t>32,725+0,800+0,271</t>
  </si>
  <si>
    <t>-860371171</t>
  </si>
  <si>
    <t>Poznámka k položce:_x000D_
STARÉ pražce + beton panely na skládku</t>
  </si>
  <si>
    <t>32,725+0,8</t>
  </si>
  <si>
    <t>425081212</t>
  </si>
  <si>
    <t>(32,725+0,8)*3</t>
  </si>
  <si>
    <t>-813773702</t>
  </si>
  <si>
    <t>0,271*1</t>
  </si>
  <si>
    <t>1729364512</t>
  </si>
  <si>
    <t>0,271*3</t>
  </si>
  <si>
    <t>Poznámka k položce:_x000D_
P992 v km 28,240 ... 1,8 m</t>
  </si>
  <si>
    <t>385*0,085</t>
  </si>
  <si>
    <t>(385*0,000522)+0,07</t>
  </si>
  <si>
    <t>SO 04.2 - Materiál a práce dodávané zadavatelem -  NEOCEŇOVAT!</t>
  </si>
  <si>
    <t>"rozšíření 0 ... " 99*1</t>
  </si>
  <si>
    <t>"rozšíření + 15,0 mm ... "257*1</t>
  </si>
  <si>
    <t>3*1</t>
  </si>
  <si>
    <t>SO 05 - SVK, SVP, BK, km 28,489 - 28,625, TÚ Bohumilice v Čechách - Vimperk</t>
  </si>
  <si>
    <t>SO 05.1 - Železniční svršek</t>
  </si>
  <si>
    <t>3*36*1,5</t>
  </si>
  <si>
    <t xml:space="preserve">Poznámka k položce:_x000D_
v km 28,489-28,623-44 ks (rozdělení,,d“ na každém 3 pražci do ½ přechodnic)_x000D_
</t>
  </si>
  <si>
    <t>44*1</t>
  </si>
  <si>
    <t>132*4</t>
  </si>
  <si>
    <t>264*1</t>
  </si>
  <si>
    <t>(3*36)+1,5</t>
  </si>
  <si>
    <t>27+26+27</t>
  </si>
  <si>
    <t>Poznámka k položce:_x000D_
rozdělění ,,d“ km 28,489-28,623</t>
  </si>
  <si>
    <t>220*1</t>
  </si>
  <si>
    <t>2*(28625-28400)</t>
  </si>
  <si>
    <t>(10+10)" vložky - prohoz kolejnic</t>
  </si>
  <si>
    <t>Poznámka k položce:_x000D_
v km 28,489-28,623-44 ks (rozdělení,,d“ na každém 3 pražci do ½ přechodnic)</t>
  </si>
  <si>
    <t>2*10</t>
  </si>
  <si>
    <t>112*1</t>
  </si>
  <si>
    <t>2*186</t>
  </si>
  <si>
    <t>2*0,15</t>
  </si>
  <si>
    <t>0,15*1</t>
  </si>
  <si>
    <t>528*1</t>
  </si>
  <si>
    <t>150*1</t>
  </si>
  <si>
    <t>-2070515934</t>
  </si>
  <si>
    <t>Poznámka k položce:_x000D_
NOVÉ pražce do žkm stavby</t>
  </si>
  <si>
    <t>71,94*1</t>
  </si>
  <si>
    <t>-740090746</t>
  </si>
  <si>
    <t>1*(71,94)</t>
  </si>
  <si>
    <t>-1377303201</t>
  </si>
  <si>
    <t>Poznámka k položce:_x000D_
Staré dřev. pražce vč. upevnění ze žkm stavby na deponii žst. Čkyně</t>
  </si>
  <si>
    <t>(112*(0,085+0,027))</t>
  </si>
  <si>
    <t>-1816979603</t>
  </si>
  <si>
    <t>-830136009</t>
  </si>
  <si>
    <t>-1956010928</t>
  </si>
  <si>
    <t>-2113094565</t>
  </si>
  <si>
    <t>-1352022691</t>
  </si>
  <si>
    <t>-2113522107</t>
  </si>
  <si>
    <t>-2017561548</t>
  </si>
  <si>
    <t>9,52+0,098</t>
  </si>
  <si>
    <t>-882419638</t>
  </si>
  <si>
    <t>9,52*1</t>
  </si>
  <si>
    <t>-317409667</t>
  </si>
  <si>
    <t>9,52*3</t>
  </si>
  <si>
    <t>188618928</t>
  </si>
  <si>
    <t>0,098*1</t>
  </si>
  <si>
    <t>-1241373558</t>
  </si>
  <si>
    <t>0,098*3</t>
  </si>
  <si>
    <t>112*0,085</t>
  </si>
  <si>
    <t>(112*0,000522)+0,04</t>
  </si>
  <si>
    <t>SO 05.2 - Materiál a práce dodávané zadavatelem -  NEOCEŇOVAT!</t>
  </si>
  <si>
    <t>"rozšíření 0 ... " 149*1</t>
  </si>
  <si>
    <t>"rozšíření + 7,5 mm ... "43*1</t>
  </si>
  <si>
    <t>SO 06 - SVK, SVP, BK, km 28,650 - 29,300, TÚ Bohumilice v Čechách - Vimperk</t>
  </si>
  <si>
    <t>SO 06.1 - Železniční svršek</t>
  </si>
  <si>
    <t>trať 198 dle JŘ, TÚ Bohumilice v Čechách - Vimperk</t>
  </si>
  <si>
    <t xml:space="preserve">Poznámka k položce:_x000D_
v km 28,695-29,284 -737 ks (rozdělení,,d“ na každém pražci do ½ přechodnic)_x000D_
</t>
  </si>
  <si>
    <t>737*1</t>
  </si>
  <si>
    <t>178*4</t>
  </si>
  <si>
    <t>178*2</t>
  </si>
  <si>
    <t xml:space="preserve">Poznámka k položce:_x000D_
pro 9 ks ZAJIŠŤOVACÍCH ZNAČEK (0,5 m pro 1 ks ZZ) "_x000D_
</t>
  </si>
  <si>
    <t>9*0,5</t>
  </si>
  <si>
    <t xml:space="preserve">Poznámka k položce:_x000D_
pro 9 ks ZAJIŠŤOVACÍCH ZNAČEK (1,5 m pro 1 kus ZZ)_x000D_
hmotnost 2,46 kg / 1 m"_x000D_
</t>
  </si>
  <si>
    <t>9*1,5*0,00246</t>
  </si>
  <si>
    <t xml:space="preserve">Poznámka k položce:_x000D_
pro 9 ks ZAJIŠŤOVACÍCH ZNAČEK"_x000D_
</t>
  </si>
  <si>
    <t>9*1</t>
  </si>
  <si>
    <t xml:space="preserve">Poznámka k položce:_x000D_
pro 9 ks ZAJIŠŤOVACÍCH ZNAČEK (0,03 m3 pro 1 m hloubku - pro 1 kus ZZ)_x000D_
"_x000D_
</t>
  </si>
  <si>
    <t>(9*0,03)+0,03" vč. zaokrouhlení</t>
  </si>
  <si>
    <t>28+32+160+32+28+28+114+28</t>
  </si>
  <si>
    <t xml:space="preserve">Poznámka k položce:_x000D_
rozdělení ,,d“ km 28,695-29,290 </t>
  </si>
  <si>
    <t>974*1</t>
  </si>
  <si>
    <t>2*(29025-28715)</t>
  </si>
  <si>
    <t>2*(29275-29100)</t>
  </si>
  <si>
    <t>2*(28715-28625)</t>
  </si>
  <si>
    <t>2*(29100-29025)</t>
  </si>
  <si>
    <t>2*26</t>
  </si>
  <si>
    <t>2*25</t>
  </si>
  <si>
    <t>881*1</t>
  </si>
  <si>
    <t>32*1</t>
  </si>
  <si>
    <t>2*750</t>
  </si>
  <si>
    <t>356*1</t>
  </si>
  <si>
    <t>2*1,015</t>
  </si>
  <si>
    <t>1,015*1</t>
  </si>
  <si>
    <t>-152167510</t>
  </si>
  <si>
    <t>318,498+51,860</t>
  </si>
  <si>
    <t>1235395239</t>
  </si>
  <si>
    <t>(318,498+51,860)*1</t>
  </si>
  <si>
    <t>-1791554468</t>
  </si>
  <si>
    <t>(881*(0,085+0,027))+51,86</t>
  </si>
  <si>
    <t>-573014800</t>
  </si>
  <si>
    <t>-319146305</t>
  </si>
  <si>
    <t>-1630232371</t>
  </si>
  <si>
    <t>-69124652</t>
  </si>
  <si>
    <t>1099752580</t>
  </si>
  <si>
    <t>230618541</t>
  </si>
  <si>
    <t>1775771113</t>
  </si>
  <si>
    <t>74,885+0,524</t>
  </si>
  <si>
    <t>1790786103</t>
  </si>
  <si>
    <t>74,885*1</t>
  </si>
  <si>
    <t>-1170708136</t>
  </si>
  <si>
    <t>74,885*3</t>
  </si>
  <si>
    <t>79282770</t>
  </si>
  <si>
    <t>0,524*1</t>
  </si>
  <si>
    <t>119853054</t>
  </si>
  <si>
    <t>0,524*3</t>
  </si>
  <si>
    <t>881*0,085</t>
  </si>
  <si>
    <t>(881*0,000522)+0,064</t>
  </si>
  <si>
    <t>SO 06.2 - Materiál a práce dodávané zadavatelem -  NEOCEŇOVAT!</t>
  </si>
  <si>
    <t>16963338</t>
  </si>
  <si>
    <t>"rozšíření 0 ... " 301*1</t>
  </si>
  <si>
    <t>"rozšíření + 7,5 mm ... "73*1</t>
  </si>
  <si>
    <t>"rozšíření + 15,0 mm ... "488*1</t>
  </si>
  <si>
    <t>SO 07 - SVK, SVP, BK, km 30,300 - 30,650, TÚ Bohumilice v Čechách - Vimperk</t>
  </si>
  <si>
    <t>SO 07.1 - Železniční svršek</t>
  </si>
  <si>
    <t xml:space="preserve">Poznámka k položce:_x000D_
v km 30,323-30,480 a 30,480-30,622 -332ks (rozdělení,,d“ na každém pražci do ½ přechodnic)_x000D_
</t>
  </si>
  <si>
    <t>332*1</t>
  </si>
  <si>
    <t>150*4</t>
  </si>
  <si>
    <t xml:space="preserve">Poznámka k položce:_x000D_
pro 7 ks ZAJIŠŤOVACÍCH ZNAČEK (0,5 m pro 1 ks ZZ) "_x000D_
</t>
  </si>
  <si>
    <t>7*0,5</t>
  </si>
  <si>
    <t xml:space="preserve">Poznámka k položce:_x000D_
pro 7 ks ZAJIŠŤOVACÍCH ZNAČEK (1,5 m pro 1 kus ZZ)_x000D_
hmotnost 2,46 kg / 1 m"_x000D_
</t>
  </si>
  <si>
    <t>7*1,5*0,00246</t>
  </si>
  <si>
    <t xml:space="preserve">Poznámka k položce:_x000D_
pro 7 ks ZAJIŠŤOVACÍCH ZNAČEK"_x000D_
</t>
  </si>
  <si>
    <t>7*1</t>
  </si>
  <si>
    <t xml:space="preserve">Poznámka k položce:_x000D_
pro 7 ks ZAJIŠŤOVACÍCH ZNAČEK (0,03 m3 pro 1 m hloubku - pro 1 kus ZZ)_x000D_
"_x000D_
</t>
  </si>
  <si>
    <t>(7*0,03)+0,09" vč. zaokrouhlení</t>
  </si>
  <si>
    <t>5*36</t>
  </si>
  <si>
    <t>25+62+23+23+46+25</t>
  </si>
  <si>
    <t xml:space="preserve">Poznámka k položce:_x000D_
rozdělění "d“ km 30,323-30,625 </t>
  </si>
  <si>
    <t>494*1</t>
  </si>
  <si>
    <t>2*(30475-30375)</t>
  </si>
  <si>
    <t>2*(30575-30500)</t>
  </si>
  <si>
    <t>3*75</t>
  </si>
  <si>
    <t>Poznámka k položce:_x000D_
v km 30,323-30,480 a 30,480-30,622 -332ks (rozdělení,,d“ na každém pražci do ½ přechodnic)</t>
  </si>
  <si>
    <t>2*(30375-30300)</t>
  </si>
  <si>
    <t>2*(30500-30475)</t>
  </si>
  <si>
    <t>2*(30625-30575)</t>
  </si>
  <si>
    <t>36*1</t>
  </si>
  <si>
    <t>2*450</t>
  </si>
  <si>
    <t>2*0,450</t>
  </si>
  <si>
    <t>0,45*1</t>
  </si>
  <si>
    <t>-680516050</t>
  </si>
  <si>
    <t>161,538 + 11,113</t>
  </si>
  <si>
    <t>698513047</t>
  </si>
  <si>
    <t>1*(161,538 + 11,113)</t>
  </si>
  <si>
    <t>-386398090</t>
  </si>
  <si>
    <t>(400*(0,085+0,027))+11,113</t>
  </si>
  <si>
    <t>-497140368</t>
  </si>
  <si>
    <t>1218377602</t>
  </si>
  <si>
    <t>-2082704420</t>
  </si>
  <si>
    <t>1232473311</t>
  </si>
  <si>
    <t>24*1</t>
  </si>
  <si>
    <t>1193428312</t>
  </si>
  <si>
    <t>551538241</t>
  </si>
  <si>
    <t>-1010611240</t>
  </si>
  <si>
    <t>Poznámka k položce:_x000D_
STARÉ pražce + plasty na sklládku</t>
  </si>
  <si>
    <t>34+0,259</t>
  </si>
  <si>
    <t>1086282922</t>
  </si>
  <si>
    <t>34*1</t>
  </si>
  <si>
    <t>-1719245448</t>
  </si>
  <si>
    <t>34*3</t>
  </si>
  <si>
    <t>-1090157977</t>
  </si>
  <si>
    <t>0,259*1</t>
  </si>
  <si>
    <t>901868909</t>
  </si>
  <si>
    <t>0,259*3</t>
  </si>
  <si>
    <t>400*0,085</t>
  </si>
  <si>
    <t>(400*0,000522)+0,05</t>
  </si>
  <si>
    <t>SO 07.2 - Materiál a práce dodávané zadavatelem -  NEOCEŇOVAT!</t>
  </si>
  <si>
    <t>"rozšíření 0 ... " 178*1</t>
  </si>
  <si>
    <t>"rozšíření + 15,0 mm ... "176*1</t>
  </si>
  <si>
    <t>SO 08 - Následné propracování</t>
  </si>
  <si>
    <t>-105686043</t>
  </si>
  <si>
    <t>(3+3+3+1+1+2+1)*36*1,5</t>
  </si>
  <si>
    <t>-433428662</t>
  </si>
  <si>
    <t>14*36</t>
  </si>
  <si>
    <t>5909030020</t>
  </si>
  <si>
    <t>Následná úprava GPK koleje směrové a výškové uspořádání pražce betonové</t>
  </si>
  <si>
    <t>1853482216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</si>
  <si>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</si>
  <si>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1,1+1,1+1,105+0,4+0,15+1,015+0,45</t>
  </si>
  <si>
    <t>-1972396471</t>
  </si>
  <si>
    <t>5,3*1</t>
  </si>
  <si>
    <t>5913025030</t>
  </si>
  <si>
    <t>Demontáž dílů přejezdu celopryžového v koleji náběhový klín</t>
  </si>
  <si>
    <t>-2113315914</t>
  </si>
  <si>
    <t>Demontáž dílů přejezdu celopryžového v koleji náběhový klín Poznámka: 1. V cenách jsou započteny náklady na demontáž a naložení dílů na dopravní prostředek.</t>
  </si>
  <si>
    <t>Poznámka k položce:_x000D_
SO 1 + SO 3 + SO 4</t>
  </si>
  <si>
    <t>2*3</t>
  </si>
  <si>
    <t>5913035020</t>
  </si>
  <si>
    <t>Demontáž celopryžové přejezdové konstrukce málo zatížené v koleji část vnitřní</t>
  </si>
  <si>
    <t>787962332</t>
  </si>
  <si>
    <t>Demontáž celopryžové přejezdové konstrukce málo zatížené v koleji část vnitřní Poznámka: 1. V cenách jsou započteny náklady na demontáž konstrukce, naložení na dopravní prostředek.</t>
  </si>
  <si>
    <t>5,4+1,8+1,8</t>
  </si>
  <si>
    <t>-135008823</t>
  </si>
  <si>
    <t xml:space="preserve">Poznámka k položce:_x000D_
SO 1 + SO 3 + SO 4 </t>
  </si>
  <si>
    <t>1213457191</t>
  </si>
  <si>
    <t>3*2</t>
  </si>
  <si>
    <t>-763587554</t>
  </si>
  <si>
    <t>Poznámka k položce:_x000D_
dočasné odtěžení DOSYPU obou stran přejezdů SO 1 + SO 3 + SO 4</t>
  </si>
  <si>
    <t>2+1,5+1,5</t>
  </si>
  <si>
    <t>-73710738</t>
  </si>
  <si>
    <t>5*1</t>
  </si>
  <si>
    <t>1003960665</t>
  </si>
  <si>
    <t>Poznámka k položce:_x000D_
SO 1</t>
  </si>
  <si>
    <t>2*1</t>
  </si>
  <si>
    <t>512</t>
  </si>
  <si>
    <t>829290883</t>
  </si>
  <si>
    <t>Poznámka k položce:_x000D_
SO 01</t>
  </si>
  <si>
    <t>-1245834908</t>
  </si>
  <si>
    <t>Poznámka k položce:_x000D_
Malá mechanizace</t>
  </si>
  <si>
    <t>-82991800</t>
  </si>
  <si>
    <t>201805766</t>
  </si>
  <si>
    <t>1374930415</t>
  </si>
  <si>
    <t>14*36*1,5</t>
  </si>
  <si>
    <t>VON - Vedlejší a ostatní náklady</t>
  </si>
  <si>
    <t>022121001</t>
  </si>
  <si>
    <t>Geodetické práce Diagnostika technické infrastruktury Vytýčení trasy inženýrských sítí</t>
  </si>
  <si>
    <t>%</t>
  </si>
  <si>
    <t>527451577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</si>
  <si>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</si>
  <si>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Poznámka k položce:_x000D_
Sítě ČD Telematika a.s.</t>
  </si>
  <si>
    <t>022101001</t>
  </si>
  <si>
    <t>Geodetické práce Geodetické práce před opravou</t>
  </si>
  <si>
    <t>1050774339</t>
  </si>
  <si>
    <t>Poznámka k položce:_x000D_
Zaměření a dodržení PPK z důvodu zřizování bezstykové koleje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</si>
  <si>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</si>
  <si>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</si>
  <si>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-1053717472</t>
  </si>
  <si>
    <t>022101011</t>
  </si>
  <si>
    <t>Geodetické práce Geodetické práce v průběhu opravy</t>
  </si>
  <si>
    <t>809293536</t>
  </si>
  <si>
    <t>033131001</t>
  </si>
  <si>
    <t>Provozní vlivy Organizační zajištění prací při zřizování a udržování BK kolejí a výhybek</t>
  </si>
  <si>
    <t>-582775970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</si>
  <si>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</si>
  <si>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1100+1100+1100+400+150+1000+450</t>
  </si>
  <si>
    <t>022101021</t>
  </si>
  <si>
    <t>Geodetické práce Geodetické práce po ukončení opravy</t>
  </si>
  <si>
    <t>1616260787</t>
  </si>
  <si>
    <t>029101001</t>
  </si>
  <si>
    <t>Ostatní náklady Náklady na informační cedule, desky, publikační náklady, aj.</t>
  </si>
  <si>
    <t>1291239059</t>
  </si>
  <si>
    <t>Výměna pražců a kolejnic v úseku Bohumilice v Čechách – Vimperk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</si>
</sst>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i/>
      <sz val="11"/>
      <color rgb="FFFF0000"/>
      <name val="Trebuchet MS"/>
      <family val="2"/>
      <charset val="238"/>
    </font>
    <font>
      <b/>
      <sz val="14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dotted">
        <color rgb="FF969696"/>
      </left>
      <right style="dotted">
        <color rgb="FF969696"/>
      </right>
      <top style="dotted">
        <color rgb="FF969696"/>
      </top>
      <bottom style="dotted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8" xfId="0" applyFont="1" applyFill="1" applyBorder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2" borderId="22" xfId="0" applyNumberFormat="1" applyFont="1" applyFill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8" fillId="2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</xf>
    <xf numFmtId="167" fontId="17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17" fillId="4" borderId="6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horizontal="left"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4" fontId="37" fillId="5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9"/>
  <sheetViews>
    <sheetView showGridLines="0" tabSelected="1" workbookViewId="0">
      <selection activeCell="K6" sqref="K6:AO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9" t="s">
        <v>14</v>
      </c>
      <c r="L5" s="240"/>
      <c r="M5" s="240"/>
      <c r="N5" s="240"/>
      <c r="O5" s="240"/>
      <c r="P5" s="240"/>
      <c r="Q5" s="240"/>
      <c r="R5" s="240"/>
      <c r="S5" s="240"/>
      <c r="T5" s="240"/>
      <c r="U5" s="240"/>
      <c r="V5" s="240"/>
      <c r="W5" s="240"/>
      <c r="X5" s="240"/>
      <c r="Y5" s="240"/>
      <c r="Z5" s="240"/>
      <c r="AA5" s="240"/>
      <c r="AB5" s="240"/>
      <c r="AC5" s="240"/>
      <c r="AD5" s="240"/>
      <c r="AE5" s="240"/>
      <c r="AF5" s="240"/>
      <c r="AG5" s="240"/>
      <c r="AH5" s="240"/>
      <c r="AI5" s="240"/>
      <c r="AJ5" s="240"/>
      <c r="AK5" s="240"/>
      <c r="AL5" s="240"/>
      <c r="AM5" s="240"/>
      <c r="AN5" s="240"/>
      <c r="AO5" s="240"/>
      <c r="AP5" s="18"/>
      <c r="AQ5" s="18"/>
      <c r="AR5" s="16"/>
      <c r="BE5" s="236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41" t="s">
        <v>1114</v>
      </c>
      <c r="L6" s="240"/>
      <c r="M6" s="240"/>
      <c r="N6" s="240"/>
      <c r="O6" s="240"/>
      <c r="P6" s="240"/>
      <c r="Q6" s="240"/>
      <c r="R6" s="240"/>
      <c r="S6" s="240"/>
      <c r="T6" s="240"/>
      <c r="U6" s="240"/>
      <c r="V6" s="240"/>
      <c r="W6" s="240"/>
      <c r="X6" s="240"/>
      <c r="Y6" s="240"/>
      <c r="Z6" s="240"/>
      <c r="AA6" s="240"/>
      <c r="AB6" s="240"/>
      <c r="AC6" s="240"/>
      <c r="AD6" s="240"/>
      <c r="AE6" s="240"/>
      <c r="AF6" s="240"/>
      <c r="AG6" s="240"/>
      <c r="AH6" s="240"/>
      <c r="AI6" s="240"/>
      <c r="AJ6" s="240"/>
      <c r="AK6" s="240"/>
      <c r="AL6" s="240"/>
      <c r="AM6" s="240"/>
      <c r="AN6" s="240"/>
      <c r="AO6" s="240"/>
      <c r="AP6" s="18"/>
      <c r="AQ6" s="18"/>
      <c r="AR6" s="16"/>
      <c r="BE6" s="237"/>
      <c r="BS6" s="13" t="s">
        <v>6</v>
      </c>
    </row>
    <row r="7" spans="1:74" s="1" customFormat="1" ht="12" customHeight="1">
      <c r="B7" s="17"/>
      <c r="C7" s="18"/>
      <c r="D7" s="25" t="s">
        <v>17</v>
      </c>
      <c r="E7" s="18"/>
      <c r="F7" s="18"/>
      <c r="G7" s="18"/>
      <c r="H7" s="18"/>
      <c r="I7" s="18"/>
      <c r="J7" s="18"/>
      <c r="K7" s="23" t="s">
        <v>18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20</v>
      </c>
      <c r="AO7" s="18"/>
      <c r="AP7" s="18"/>
      <c r="AQ7" s="18"/>
      <c r="AR7" s="16"/>
      <c r="BE7" s="237"/>
      <c r="BS7" s="13" t="s">
        <v>6</v>
      </c>
    </row>
    <row r="8" spans="1:74" s="1" customFormat="1" ht="12" customHeight="1">
      <c r="B8" s="17"/>
      <c r="C8" s="18"/>
      <c r="D8" s="25" t="s">
        <v>21</v>
      </c>
      <c r="E8" s="18"/>
      <c r="F8" s="18"/>
      <c r="G8" s="18"/>
      <c r="H8" s="18"/>
      <c r="I8" s="18"/>
      <c r="J8" s="18"/>
      <c r="K8" s="23" t="s">
        <v>22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23</v>
      </c>
      <c r="AL8" s="18"/>
      <c r="AM8" s="18"/>
      <c r="AN8" s="26" t="s">
        <v>24</v>
      </c>
      <c r="AO8" s="18"/>
      <c r="AP8" s="18"/>
      <c r="AQ8" s="18"/>
      <c r="AR8" s="16"/>
      <c r="BE8" s="237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37"/>
      <c r="BS9" s="13" t="s">
        <v>6</v>
      </c>
    </row>
    <row r="10" spans="1:74" s="1" customFormat="1" ht="12" customHeight="1">
      <c r="B10" s="17"/>
      <c r="C10" s="18"/>
      <c r="D10" s="25" t="s">
        <v>25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26</v>
      </c>
      <c r="AL10" s="18"/>
      <c r="AM10" s="18"/>
      <c r="AN10" s="23" t="s">
        <v>27</v>
      </c>
      <c r="AO10" s="18"/>
      <c r="AP10" s="18"/>
      <c r="AQ10" s="18"/>
      <c r="AR10" s="16"/>
      <c r="BE10" s="237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28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29</v>
      </c>
      <c r="AL11" s="18"/>
      <c r="AM11" s="18"/>
      <c r="AN11" s="23" t="s">
        <v>30</v>
      </c>
      <c r="AO11" s="18"/>
      <c r="AP11" s="18"/>
      <c r="AQ11" s="18"/>
      <c r="AR11" s="16"/>
      <c r="BE11" s="237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37"/>
      <c r="BS12" s="13" t="s">
        <v>6</v>
      </c>
    </row>
    <row r="13" spans="1:74" s="1" customFormat="1" ht="12" customHeight="1">
      <c r="B13" s="17"/>
      <c r="C13" s="18"/>
      <c r="D13" s="25" t="s">
        <v>31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26</v>
      </c>
      <c r="AL13" s="18"/>
      <c r="AM13" s="18"/>
      <c r="AN13" s="27" t="s">
        <v>32</v>
      </c>
      <c r="AO13" s="18"/>
      <c r="AP13" s="18"/>
      <c r="AQ13" s="18"/>
      <c r="AR13" s="16"/>
      <c r="BE13" s="237"/>
      <c r="BS13" s="13" t="s">
        <v>6</v>
      </c>
    </row>
    <row r="14" spans="1:74">
      <c r="B14" s="17"/>
      <c r="C14" s="18"/>
      <c r="D14" s="18"/>
      <c r="E14" s="242" t="s">
        <v>32</v>
      </c>
      <c r="F14" s="243"/>
      <c r="G14" s="243"/>
      <c r="H14" s="243"/>
      <c r="I14" s="243"/>
      <c r="J14" s="243"/>
      <c r="K14" s="243"/>
      <c r="L14" s="243"/>
      <c r="M14" s="243"/>
      <c r="N14" s="243"/>
      <c r="O14" s="243"/>
      <c r="P14" s="243"/>
      <c r="Q14" s="243"/>
      <c r="R14" s="243"/>
      <c r="S14" s="243"/>
      <c r="T14" s="243"/>
      <c r="U14" s="243"/>
      <c r="V14" s="243"/>
      <c r="W14" s="243"/>
      <c r="X14" s="243"/>
      <c r="Y14" s="243"/>
      <c r="Z14" s="243"/>
      <c r="AA14" s="243"/>
      <c r="AB14" s="243"/>
      <c r="AC14" s="243"/>
      <c r="AD14" s="243"/>
      <c r="AE14" s="243"/>
      <c r="AF14" s="243"/>
      <c r="AG14" s="243"/>
      <c r="AH14" s="243"/>
      <c r="AI14" s="243"/>
      <c r="AJ14" s="243"/>
      <c r="AK14" s="25" t="s">
        <v>29</v>
      </c>
      <c r="AL14" s="18"/>
      <c r="AM14" s="18"/>
      <c r="AN14" s="27" t="s">
        <v>32</v>
      </c>
      <c r="AO14" s="18"/>
      <c r="AP14" s="18"/>
      <c r="AQ14" s="18"/>
      <c r="AR14" s="16"/>
      <c r="BE14" s="237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37"/>
      <c r="BS15" s="13" t="s">
        <v>4</v>
      </c>
    </row>
    <row r="16" spans="1:74" s="1" customFormat="1" ht="12" customHeight="1">
      <c r="B16" s="17"/>
      <c r="C16" s="18"/>
      <c r="D16" s="25" t="s">
        <v>33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26</v>
      </c>
      <c r="AL16" s="18"/>
      <c r="AM16" s="18"/>
      <c r="AN16" s="23" t="s">
        <v>34</v>
      </c>
      <c r="AO16" s="18"/>
      <c r="AP16" s="18"/>
      <c r="AQ16" s="18"/>
      <c r="AR16" s="16"/>
      <c r="BE16" s="237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35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29</v>
      </c>
      <c r="AL17" s="18"/>
      <c r="AM17" s="18"/>
      <c r="AN17" s="23" t="s">
        <v>34</v>
      </c>
      <c r="AO17" s="18"/>
      <c r="AP17" s="18"/>
      <c r="AQ17" s="18"/>
      <c r="AR17" s="16"/>
      <c r="BE17" s="237"/>
      <c r="BS17" s="13" t="s">
        <v>36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37"/>
      <c r="BS18" s="13" t="s">
        <v>6</v>
      </c>
    </row>
    <row r="19" spans="1:71" s="1" customFormat="1" ht="12" customHeight="1">
      <c r="B19" s="17"/>
      <c r="C19" s="18"/>
      <c r="D19" s="25" t="s">
        <v>37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26</v>
      </c>
      <c r="AL19" s="18"/>
      <c r="AM19" s="18"/>
      <c r="AN19" s="23" t="s">
        <v>34</v>
      </c>
      <c r="AO19" s="18"/>
      <c r="AP19" s="18"/>
      <c r="AQ19" s="18"/>
      <c r="AR19" s="16"/>
      <c r="BE19" s="237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38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29</v>
      </c>
      <c r="AL20" s="18"/>
      <c r="AM20" s="18"/>
      <c r="AN20" s="23" t="s">
        <v>34</v>
      </c>
      <c r="AO20" s="18"/>
      <c r="AP20" s="18"/>
      <c r="AQ20" s="18"/>
      <c r="AR20" s="16"/>
      <c r="BE20" s="237"/>
      <c r="BS20" s="13" t="s">
        <v>36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37"/>
    </row>
    <row r="22" spans="1:71" s="1" customFormat="1" ht="12" customHeight="1">
      <c r="B22" s="17"/>
      <c r="C22" s="18"/>
      <c r="D22" s="25" t="s">
        <v>39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37"/>
    </row>
    <row r="23" spans="1:71" s="1" customFormat="1" ht="59.25" customHeight="1">
      <c r="B23" s="17"/>
      <c r="C23" s="18"/>
      <c r="D23" s="18"/>
      <c r="E23" s="244" t="s">
        <v>40</v>
      </c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244"/>
      <c r="W23" s="244"/>
      <c r="X23" s="244"/>
      <c r="Y23" s="244"/>
      <c r="Z23" s="244"/>
      <c r="AA23" s="244"/>
      <c r="AB23" s="244"/>
      <c r="AC23" s="244"/>
      <c r="AD23" s="244"/>
      <c r="AE23" s="244"/>
      <c r="AF23" s="244"/>
      <c r="AG23" s="244"/>
      <c r="AH23" s="244"/>
      <c r="AI23" s="244"/>
      <c r="AJ23" s="244"/>
      <c r="AK23" s="244"/>
      <c r="AL23" s="244"/>
      <c r="AM23" s="244"/>
      <c r="AN23" s="244"/>
      <c r="AO23" s="18"/>
      <c r="AP23" s="18"/>
      <c r="AQ23" s="18"/>
      <c r="AR23" s="16"/>
      <c r="BE23" s="237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37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37"/>
    </row>
    <row r="26" spans="1:71" s="2" customFormat="1" ht="25.9" customHeight="1">
      <c r="A26" s="30"/>
      <c r="B26" s="31"/>
      <c r="C26" s="32"/>
      <c r="D26" s="33" t="s">
        <v>41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5">
        <f>ROUND(AG54,2)</f>
        <v>0</v>
      </c>
      <c r="AL26" s="246"/>
      <c r="AM26" s="246"/>
      <c r="AN26" s="246"/>
      <c r="AO26" s="246"/>
      <c r="AP26" s="32"/>
      <c r="AQ26" s="32"/>
      <c r="AR26" s="35"/>
      <c r="BE26" s="237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7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7" t="s">
        <v>42</v>
      </c>
      <c r="M28" s="247"/>
      <c r="N28" s="247"/>
      <c r="O28" s="247"/>
      <c r="P28" s="247"/>
      <c r="Q28" s="32"/>
      <c r="R28" s="32"/>
      <c r="S28" s="32"/>
      <c r="T28" s="32"/>
      <c r="U28" s="32"/>
      <c r="V28" s="32"/>
      <c r="W28" s="247" t="s">
        <v>43</v>
      </c>
      <c r="X28" s="247"/>
      <c r="Y28" s="247"/>
      <c r="Z28" s="247"/>
      <c r="AA28" s="247"/>
      <c r="AB28" s="247"/>
      <c r="AC28" s="247"/>
      <c r="AD28" s="247"/>
      <c r="AE28" s="247"/>
      <c r="AF28" s="32"/>
      <c r="AG28" s="32"/>
      <c r="AH28" s="32"/>
      <c r="AI28" s="32"/>
      <c r="AJ28" s="32"/>
      <c r="AK28" s="247" t="s">
        <v>44</v>
      </c>
      <c r="AL28" s="247"/>
      <c r="AM28" s="247"/>
      <c r="AN28" s="247"/>
      <c r="AO28" s="247"/>
      <c r="AP28" s="32"/>
      <c r="AQ28" s="32"/>
      <c r="AR28" s="35"/>
      <c r="BE28" s="237"/>
    </row>
    <row r="29" spans="1:71" s="3" customFormat="1" ht="14.45" customHeight="1">
      <c r="B29" s="36"/>
      <c r="C29" s="37"/>
      <c r="D29" s="25" t="s">
        <v>45</v>
      </c>
      <c r="E29" s="37"/>
      <c r="F29" s="25" t="s">
        <v>46</v>
      </c>
      <c r="G29" s="37"/>
      <c r="H29" s="37"/>
      <c r="I29" s="37"/>
      <c r="J29" s="37"/>
      <c r="K29" s="37"/>
      <c r="L29" s="250">
        <v>0.21</v>
      </c>
      <c r="M29" s="249"/>
      <c r="N29" s="249"/>
      <c r="O29" s="249"/>
      <c r="P29" s="249"/>
      <c r="Q29" s="37"/>
      <c r="R29" s="37"/>
      <c r="S29" s="37"/>
      <c r="T29" s="37"/>
      <c r="U29" s="37"/>
      <c r="V29" s="37"/>
      <c r="W29" s="248">
        <f>ROUND(AZ54, 2)</f>
        <v>0</v>
      </c>
      <c r="X29" s="249"/>
      <c r="Y29" s="249"/>
      <c r="Z29" s="249"/>
      <c r="AA29" s="249"/>
      <c r="AB29" s="249"/>
      <c r="AC29" s="249"/>
      <c r="AD29" s="249"/>
      <c r="AE29" s="249"/>
      <c r="AF29" s="37"/>
      <c r="AG29" s="37"/>
      <c r="AH29" s="37"/>
      <c r="AI29" s="37"/>
      <c r="AJ29" s="37"/>
      <c r="AK29" s="248">
        <f>ROUND(AV54, 2)</f>
        <v>0</v>
      </c>
      <c r="AL29" s="249"/>
      <c r="AM29" s="249"/>
      <c r="AN29" s="249"/>
      <c r="AO29" s="249"/>
      <c r="AP29" s="37"/>
      <c r="AQ29" s="37"/>
      <c r="AR29" s="38"/>
      <c r="BE29" s="238"/>
    </row>
    <row r="30" spans="1:71" s="3" customFormat="1" ht="14.45" customHeight="1">
      <c r="B30" s="36"/>
      <c r="C30" s="37"/>
      <c r="D30" s="37"/>
      <c r="E30" s="37"/>
      <c r="F30" s="25" t="s">
        <v>47</v>
      </c>
      <c r="G30" s="37"/>
      <c r="H30" s="37"/>
      <c r="I30" s="37"/>
      <c r="J30" s="37"/>
      <c r="K30" s="37"/>
      <c r="L30" s="250">
        <v>0.12</v>
      </c>
      <c r="M30" s="249"/>
      <c r="N30" s="249"/>
      <c r="O30" s="249"/>
      <c r="P30" s="249"/>
      <c r="Q30" s="37"/>
      <c r="R30" s="37"/>
      <c r="S30" s="37"/>
      <c r="T30" s="37"/>
      <c r="U30" s="37"/>
      <c r="V30" s="37"/>
      <c r="W30" s="248">
        <f>ROUND(BA54, 2)</f>
        <v>0</v>
      </c>
      <c r="X30" s="249"/>
      <c r="Y30" s="249"/>
      <c r="Z30" s="249"/>
      <c r="AA30" s="249"/>
      <c r="AB30" s="249"/>
      <c r="AC30" s="249"/>
      <c r="AD30" s="249"/>
      <c r="AE30" s="249"/>
      <c r="AF30" s="37"/>
      <c r="AG30" s="37"/>
      <c r="AH30" s="37"/>
      <c r="AI30" s="37"/>
      <c r="AJ30" s="37"/>
      <c r="AK30" s="248">
        <f>ROUND(AW54, 2)</f>
        <v>0</v>
      </c>
      <c r="AL30" s="249"/>
      <c r="AM30" s="249"/>
      <c r="AN30" s="249"/>
      <c r="AO30" s="249"/>
      <c r="AP30" s="37"/>
      <c r="AQ30" s="37"/>
      <c r="AR30" s="38"/>
      <c r="BE30" s="238"/>
    </row>
    <row r="31" spans="1:71" s="3" customFormat="1" ht="14.45" hidden="1" customHeight="1">
      <c r="B31" s="36"/>
      <c r="C31" s="37"/>
      <c r="D31" s="37"/>
      <c r="E31" s="37"/>
      <c r="F31" s="25" t="s">
        <v>48</v>
      </c>
      <c r="G31" s="37"/>
      <c r="H31" s="37"/>
      <c r="I31" s="37"/>
      <c r="J31" s="37"/>
      <c r="K31" s="37"/>
      <c r="L31" s="250">
        <v>0.21</v>
      </c>
      <c r="M31" s="249"/>
      <c r="N31" s="249"/>
      <c r="O31" s="249"/>
      <c r="P31" s="249"/>
      <c r="Q31" s="37"/>
      <c r="R31" s="37"/>
      <c r="S31" s="37"/>
      <c r="T31" s="37"/>
      <c r="U31" s="37"/>
      <c r="V31" s="37"/>
      <c r="W31" s="248">
        <f>ROUND(BB54, 2)</f>
        <v>0</v>
      </c>
      <c r="X31" s="249"/>
      <c r="Y31" s="249"/>
      <c r="Z31" s="249"/>
      <c r="AA31" s="249"/>
      <c r="AB31" s="249"/>
      <c r="AC31" s="249"/>
      <c r="AD31" s="249"/>
      <c r="AE31" s="249"/>
      <c r="AF31" s="37"/>
      <c r="AG31" s="37"/>
      <c r="AH31" s="37"/>
      <c r="AI31" s="37"/>
      <c r="AJ31" s="37"/>
      <c r="AK31" s="248">
        <v>0</v>
      </c>
      <c r="AL31" s="249"/>
      <c r="AM31" s="249"/>
      <c r="AN31" s="249"/>
      <c r="AO31" s="249"/>
      <c r="AP31" s="37"/>
      <c r="AQ31" s="37"/>
      <c r="AR31" s="38"/>
      <c r="BE31" s="238"/>
    </row>
    <row r="32" spans="1:71" s="3" customFormat="1" ht="14.45" hidden="1" customHeight="1">
      <c r="B32" s="36"/>
      <c r="C32" s="37"/>
      <c r="D32" s="37"/>
      <c r="E32" s="37"/>
      <c r="F32" s="25" t="s">
        <v>49</v>
      </c>
      <c r="G32" s="37"/>
      <c r="H32" s="37"/>
      <c r="I32" s="37"/>
      <c r="J32" s="37"/>
      <c r="K32" s="37"/>
      <c r="L32" s="250">
        <v>0.12</v>
      </c>
      <c r="M32" s="249"/>
      <c r="N32" s="249"/>
      <c r="O32" s="249"/>
      <c r="P32" s="249"/>
      <c r="Q32" s="37"/>
      <c r="R32" s="37"/>
      <c r="S32" s="37"/>
      <c r="T32" s="37"/>
      <c r="U32" s="37"/>
      <c r="V32" s="37"/>
      <c r="W32" s="248">
        <f>ROUND(BC54, 2)</f>
        <v>0</v>
      </c>
      <c r="X32" s="249"/>
      <c r="Y32" s="249"/>
      <c r="Z32" s="249"/>
      <c r="AA32" s="249"/>
      <c r="AB32" s="249"/>
      <c r="AC32" s="249"/>
      <c r="AD32" s="249"/>
      <c r="AE32" s="249"/>
      <c r="AF32" s="37"/>
      <c r="AG32" s="37"/>
      <c r="AH32" s="37"/>
      <c r="AI32" s="37"/>
      <c r="AJ32" s="37"/>
      <c r="AK32" s="248">
        <v>0</v>
      </c>
      <c r="AL32" s="249"/>
      <c r="AM32" s="249"/>
      <c r="AN32" s="249"/>
      <c r="AO32" s="249"/>
      <c r="AP32" s="37"/>
      <c r="AQ32" s="37"/>
      <c r="AR32" s="38"/>
      <c r="BE32" s="238"/>
    </row>
    <row r="33" spans="1:57" s="3" customFormat="1" ht="14.45" hidden="1" customHeight="1">
      <c r="B33" s="36"/>
      <c r="C33" s="37"/>
      <c r="D33" s="37"/>
      <c r="E33" s="37"/>
      <c r="F33" s="25" t="s">
        <v>50</v>
      </c>
      <c r="G33" s="37"/>
      <c r="H33" s="37"/>
      <c r="I33" s="37"/>
      <c r="J33" s="37"/>
      <c r="K33" s="37"/>
      <c r="L33" s="250">
        <v>0</v>
      </c>
      <c r="M33" s="249"/>
      <c r="N33" s="249"/>
      <c r="O33" s="249"/>
      <c r="P33" s="249"/>
      <c r="Q33" s="37"/>
      <c r="R33" s="37"/>
      <c r="S33" s="37"/>
      <c r="T33" s="37"/>
      <c r="U33" s="37"/>
      <c r="V33" s="37"/>
      <c r="W33" s="248">
        <f>ROUND(BD54, 2)</f>
        <v>0</v>
      </c>
      <c r="X33" s="249"/>
      <c r="Y33" s="249"/>
      <c r="Z33" s="249"/>
      <c r="AA33" s="249"/>
      <c r="AB33" s="249"/>
      <c r="AC33" s="249"/>
      <c r="AD33" s="249"/>
      <c r="AE33" s="249"/>
      <c r="AF33" s="37"/>
      <c r="AG33" s="37"/>
      <c r="AH33" s="37"/>
      <c r="AI33" s="37"/>
      <c r="AJ33" s="37"/>
      <c r="AK33" s="248">
        <v>0</v>
      </c>
      <c r="AL33" s="249"/>
      <c r="AM33" s="249"/>
      <c r="AN33" s="249"/>
      <c r="AO33" s="249"/>
      <c r="AP33" s="37"/>
      <c r="AQ33" s="37"/>
      <c r="AR33" s="38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30"/>
    </row>
    <row r="35" spans="1:57" s="2" customFormat="1" ht="25.9" customHeight="1">
      <c r="A35" s="30"/>
      <c r="B35" s="31"/>
      <c r="C35" s="39"/>
      <c r="D35" s="40" t="s">
        <v>51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52</v>
      </c>
      <c r="U35" s="41"/>
      <c r="V35" s="41"/>
      <c r="W35" s="41"/>
      <c r="X35" s="254" t="s">
        <v>53</v>
      </c>
      <c r="Y35" s="252"/>
      <c r="Z35" s="252"/>
      <c r="AA35" s="252"/>
      <c r="AB35" s="252"/>
      <c r="AC35" s="41"/>
      <c r="AD35" s="41"/>
      <c r="AE35" s="41"/>
      <c r="AF35" s="41"/>
      <c r="AG35" s="41"/>
      <c r="AH35" s="41"/>
      <c r="AI35" s="41"/>
      <c r="AJ35" s="41"/>
      <c r="AK35" s="251">
        <f>SUM(AK26:AK33)</f>
        <v>0</v>
      </c>
      <c r="AL35" s="252"/>
      <c r="AM35" s="252"/>
      <c r="AN35" s="252"/>
      <c r="AO35" s="253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6.95" customHeight="1">
      <c r="A37" s="30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5"/>
      <c r="BE37" s="30"/>
    </row>
    <row r="41" spans="1:57" s="2" customFormat="1" ht="6.95" customHeight="1">
      <c r="A41" s="30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5"/>
      <c r="BE41" s="30"/>
    </row>
    <row r="42" spans="1:57" s="2" customFormat="1" ht="24.95" customHeight="1">
      <c r="A42" s="30"/>
      <c r="B42" s="31"/>
      <c r="C42" s="19" t="s">
        <v>54</v>
      </c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5"/>
      <c r="BE42" s="30"/>
    </row>
    <row r="43" spans="1:57" s="2" customFormat="1" ht="6.95" customHeight="1">
      <c r="A43" s="30"/>
      <c r="B43" s="31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5"/>
      <c r="BE43" s="30"/>
    </row>
    <row r="44" spans="1:57" s="4" customFormat="1" ht="12" customHeight="1">
      <c r="B44" s="47"/>
      <c r="C44" s="25" t="s">
        <v>13</v>
      </c>
      <c r="D44" s="48"/>
      <c r="E44" s="48"/>
      <c r="F44" s="48"/>
      <c r="G44" s="48"/>
      <c r="H44" s="48"/>
      <c r="I44" s="48"/>
      <c r="J44" s="48"/>
      <c r="K44" s="48"/>
      <c r="L44" s="48" t="str">
        <f>K5</f>
        <v>65423085</v>
      </c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9"/>
    </row>
    <row r="45" spans="1:57" s="5" customFormat="1" ht="36.950000000000003" customHeight="1">
      <c r="B45" s="50"/>
      <c r="C45" s="51" t="s">
        <v>16</v>
      </c>
      <c r="D45" s="52"/>
      <c r="E45" s="52"/>
      <c r="F45" s="52"/>
      <c r="G45" s="52"/>
      <c r="H45" s="52"/>
      <c r="I45" s="52"/>
      <c r="J45" s="52"/>
      <c r="K45" s="52"/>
      <c r="L45" s="212" t="str">
        <f>K6</f>
        <v>Výměna pražců a kolejnic v úseku Bohumilice v Čechách – Vimperk</v>
      </c>
      <c r="M45" s="213"/>
      <c r="N45" s="213"/>
      <c r="O45" s="213"/>
      <c r="P45" s="213"/>
      <c r="Q45" s="213"/>
      <c r="R45" s="213"/>
      <c r="S45" s="213"/>
      <c r="T45" s="213"/>
      <c r="U45" s="213"/>
      <c r="V45" s="213"/>
      <c r="W45" s="213"/>
      <c r="X45" s="213"/>
      <c r="Y45" s="213"/>
      <c r="Z45" s="213"/>
      <c r="AA45" s="213"/>
      <c r="AB45" s="213"/>
      <c r="AC45" s="213"/>
      <c r="AD45" s="213"/>
      <c r="AE45" s="213"/>
      <c r="AF45" s="213"/>
      <c r="AG45" s="213"/>
      <c r="AH45" s="213"/>
      <c r="AI45" s="213"/>
      <c r="AJ45" s="213"/>
      <c r="AK45" s="213"/>
      <c r="AL45" s="213"/>
      <c r="AM45" s="213"/>
      <c r="AN45" s="213"/>
      <c r="AO45" s="213"/>
      <c r="AP45" s="52"/>
      <c r="AQ45" s="52"/>
      <c r="AR45" s="53"/>
    </row>
    <row r="46" spans="1:57" s="2" customFormat="1" ht="6.95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5"/>
      <c r="BE46" s="30"/>
    </row>
    <row r="47" spans="1:57" s="2" customFormat="1" ht="12" customHeight="1">
      <c r="A47" s="30"/>
      <c r="B47" s="31"/>
      <c r="C47" s="25" t="s">
        <v>21</v>
      </c>
      <c r="D47" s="32"/>
      <c r="E47" s="32"/>
      <c r="F47" s="32"/>
      <c r="G47" s="32"/>
      <c r="H47" s="32"/>
      <c r="I47" s="32"/>
      <c r="J47" s="32"/>
      <c r="K47" s="32"/>
      <c r="L47" s="54" t="str">
        <f>IF(K8="","",K8)</f>
        <v>trať 198 dle JŘ, TÚ  Bohumilice v Čech. - Vimperk</v>
      </c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25" t="s">
        <v>23</v>
      </c>
      <c r="AJ47" s="32"/>
      <c r="AK47" s="32"/>
      <c r="AL47" s="32"/>
      <c r="AM47" s="214" t="str">
        <f>IF(AN8= "","",AN8)</f>
        <v>17. 1. 2024</v>
      </c>
      <c r="AN47" s="214"/>
      <c r="AO47" s="32"/>
      <c r="AP47" s="32"/>
      <c r="AQ47" s="32"/>
      <c r="AR47" s="35"/>
      <c r="BE47" s="30"/>
    </row>
    <row r="48" spans="1:57" s="2" customFormat="1" ht="6.95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5"/>
      <c r="BE48" s="30"/>
    </row>
    <row r="49" spans="1:91" s="2" customFormat="1" ht="15.2" customHeight="1">
      <c r="A49" s="30"/>
      <c r="B49" s="31"/>
      <c r="C49" s="25" t="s">
        <v>25</v>
      </c>
      <c r="D49" s="32"/>
      <c r="E49" s="32"/>
      <c r="F49" s="32"/>
      <c r="G49" s="32"/>
      <c r="H49" s="32"/>
      <c r="I49" s="32"/>
      <c r="J49" s="32"/>
      <c r="K49" s="32"/>
      <c r="L49" s="48" t="str">
        <f>IF(E11= "","",E11)</f>
        <v>Správa železnic, státní organizace, OŘ Plzeň</v>
      </c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25" t="s">
        <v>33</v>
      </c>
      <c r="AJ49" s="32"/>
      <c r="AK49" s="32"/>
      <c r="AL49" s="32"/>
      <c r="AM49" s="215" t="str">
        <f>IF(E17="","",E17)</f>
        <v xml:space="preserve"> </v>
      </c>
      <c r="AN49" s="216"/>
      <c r="AO49" s="216"/>
      <c r="AP49" s="216"/>
      <c r="AQ49" s="32"/>
      <c r="AR49" s="35"/>
      <c r="AS49" s="222" t="s">
        <v>55</v>
      </c>
      <c r="AT49" s="223"/>
      <c r="AU49" s="56"/>
      <c r="AV49" s="56"/>
      <c r="AW49" s="56"/>
      <c r="AX49" s="56"/>
      <c r="AY49" s="56"/>
      <c r="AZ49" s="56"/>
      <c r="BA49" s="56"/>
      <c r="BB49" s="56"/>
      <c r="BC49" s="56"/>
      <c r="BD49" s="57"/>
      <c r="BE49" s="30"/>
    </row>
    <row r="50" spans="1:91" s="2" customFormat="1" ht="15.2" customHeight="1">
      <c r="A50" s="30"/>
      <c r="B50" s="31"/>
      <c r="C50" s="25" t="s">
        <v>31</v>
      </c>
      <c r="D50" s="32"/>
      <c r="E50" s="32"/>
      <c r="F50" s="32"/>
      <c r="G50" s="32"/>
      <c r="H50" s="32"/>
      <c r="I50" s="32"/>
      <c r="J50" s="32"/>
      <c r="K50" s="32"/>
      <c r="L50" s="48" t="str">
        <f>IF(E14= "Vyplň údaj","",E14)</f>
        <v/>
      </c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25" t="s">
        <v>37</v>
      </c>
      <c r="AJ50" s="32"/>
      <c r="AK50" s="32"/>
      <c r="AL50" s="32"/>
      <c r="AM50" s="215" t="str">
        <f>IF(E20="","",E20)</f>
        <v>Libor Brabenec</v>
      </c>
      <c r="AN50" s="216"/>
      <c r="AO50" s="216"/>
      <c r="AP50" s="216"/>
      <c r="AQ50" s="32"/>
      <c r="AR50" s="35"/>
      <c r="AS50" s="224"/>
      <c r="AT50" s="225"/>
      <c r="AU50" s="58"/>
      <c r="AV50" s="58"/>
      <c r="AW50" s="58"/>
      <c r="AX50" s="58"/>
      <c r="AY50" s="58"/>
      <c r="AZ50" s="58"/>
      <c r="BA50" s="58"/>
      <c r="BB50" s="58"/>
      <c r="BC50" s="58"/>
      <c r="BD50" s="59"/>
      <c r="BE50" s="30"/>
    </row>
    <row r="51" spans="1:91" s="2" customFormat="1" ht="10.9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5"/>
      <c r="AS51" s="226"/>
      <c r="AT51" s="227"/>
      <c r="AU51" s="60"/>
      <c r="AV51" s="60"/>
      <c r="AW51" s="60"/>
      <c r="AX51" s="60"/>
      <c r="AY51" s="60"/>
      <c r="AZ51" s="60"/>
      <c r="BA51" s="60"/>
      <c r="BB51" s="60"/>
      <c r="BC51" s="60"/>
      <c r="BD51" s="61"/>
      <c r="BE51" s="30"/>
    </row>
    <row r="52" spans="1:91" s="2" customFormat="1" ht="29.25" customHeight="1">
      <c r="A52" s="30"/>
      <c r="B52" s="31"/>
      <c r="C52" s="219" t="s">
        <v>56</v>
      </c>
      <c r="D52" s="218"/>
      <c r="E52" s="218"/>
      <c r="F52" s="218"/>
      <c r="G52" s="218"/>
      <c r="H52" s="62"/>
      <c r="I52" s="217" t="s">
        <v>57</v>
      </c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  <c r="U52" s="218"/>
      <c r="V52" s="218"/>
      <c r="W52" s="218"/>
      <c r="X52" s="218"/>
      <c r="Y52" s="218"/>
      <c r="Z52" s="218"/>
      <c r="AA52" s="218"/>
      <c r="AB52" s="218"/>
      <c r="AC52" s="218"/>
      <c r="AD52" s="218"/>
      <c r="AE52" s="218"/>
      <c r="AF52" s="218"/>
      <c r="AG52" s="228" t="s">
        <v>58</v>
      </c>
      <c r="AH52" s="218"/>
      <c r="AI52" s="218"/>
      <c r="AJ52" s="218"/>
      <c r="AK52" s="218"/>
      <c r="AL52" s="218"/>
      <c r="AM52" s="218"/>
      <c r="AN52" s="217" t="s">
        <v>59</v>
      </c>
      <c r="AO52" s="218"/>
      <c r="AP52" s="218"/>
      <c r="AQ52" s="63" t="s">
        <v>60</v>
      </c>
      <c r="AR52" s="35"/>
      <c r="AS52" s="64" t="s">
        <v>61</v>
      </c>
      <c r="AT52" s="65" t="s">
        <v>62</v>
      </c>
      <c r="AU52" s="65" t="s">
        <v>63</v>
      </c>
      <c r="AV52" s="65" t="s">
        <v>64</v>
      </c>
      <c r="AW52" s="65" t="s">
        <v>65</v>
      </c>
      <c r="AX52" s="65" t="s">
        <v>66</v>
      </c>
      <c r="AY52" s="65" t="s">
        <v>67</v>
      </c>
      <c r="AZ52" s="65" t="s">
        <v>68</v>
      </c>
      <c r="BA52" s="65" t="s">
        <v>69</v>
      </c>
      <c r="BB52" s="65" t="s">
        <v>70</v>
      </c>
      <c r="BC52" s="65" t="s">
        <v>71</v>
      </c>
      <c r="BD52" s="66" t="s">
        <v>72</v>
      </c>
      <c r="BE52" s="30"/>
    </row>
    <row r="53" spans="1:91" s="2" customFormat="1" ht="10.9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5"/>
      <c r="AS53" s="67"/>
      <c r="AT53" s="68"/>
      <c r="AU53" s="68"/>
      <c r="AV53" s="68"/>
      <c r="AW53" s="68"/>
      <c r="AX53" s="68"/>
      <c r="AY53" s="68"/>
      <c r="AZ53" s="68"/>
      <c r="BA53" s="68"/>
      <c r="BB53" s="68"/>
      <c r="BC53" s="68"/>
      <c r="BD53" s="69"/>
      <c r="BE53" s="30"/>
    </row>
    <row r="54" spans="1:91" s="6" customFormat="1" ht="32.450000000000003" customHeight="1">
      <c r="B54" s="70"/>
      <c r="C54" s="71" t="s">
        <v>73</v>
      </c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2"/>
      <c r="AD54" s="72"/>
      <c r="AE54" s="72"/>
      <c r="AF54" s="72"/>
      <c r="AG54" s="234">
        <f>ROUND(AG55+AG58+AG61+AG64+AG67+AG70+AG73+AG76+AG77,2)</f>
        <v>0</v>
      </c>
      <c r="AH54" s="234"/>
      <c r="AI54" s="234"/>
      <c r="AJ54" s="234"/>
      <c r="AK54" s="234"/>
      <c r="AL54" s="234"/>
      <c r="AM54" s="234"/>
      <c r="AN54" s="235">
        <f t="shared" ref="AN54:AN77" si="0">SUM(AG54,AT54)</f>
        <v>0</v>
      </c>
      <c r="AO54" s="235"/>
      <c r="AP54" s="235"/>
      <c r="AQ54" s="74" t="s">
        <v>34</v>
      </c>
      <c r="AR54" s="75"/>
      <c r="AS54" s="76">
        <f>ROUND(AS55+AS58+AS61+AS64+AS67+AS70+AS73+AS76+AS77,2)</f>
        <v>0</v>
      </c>
      <c r="AT54" s="77">
        <f t="shared" ref="AT54:AT77" si="1">ROUND(SUM(AV54:AW54),2)</f>
        <v>0</v>
      </c>
      <c r="AU54" s="78">
        <f>ROUND(AU55+AU58+AU61+AU64+AU67+AU70+AU73+AU76+AU77,5)</f>
        <v>0</v>
      </c>
      <c r="AV54" s="77">
        <f>ROUND(AZ54*L29,2)</f>
        <v>0</v>
      </c>
      <c r="AW54" s="77">
        <f>ROUND(BA54*L30,2)</f>
        <v>0</v>
      </c>
      <c r="AX54" s="77">
        <f>ROUND(BB54*L29,2)</f>
        <v>0</v>
      </c>
      <c r="AY54" s="77">
        <f>ROUND(BC54*L30,2)</f>
        <v>0</v>
      </c>
      <c r="AZ54" s="77">
        <f>ROUND(AZ55+AZ58+AZ61+AZ64+AZ67+AZ70+AZ73+AZ76+AZ77,2)</f>
        <v>0</v>
      </c>
      <c r="BA54" s="77">
        <f>ROUND(BA55+BA58+BA61+BA64+BA67+BA70+BA73+BA76+BA77,2)</f>
        <v>0</v>
      </c>
      <c r="BB54" s="77">
        <f>ROUND(BB55+BB58+BB61+BB64+BB67+BB70+BB73+BB76+BB77,2)</f>
        <v>0</v>
      </c>
      <c r="BC54" s="77">
        <f>ROUND(BC55+BC58+BC61+BC64+BC67+BC70+BC73+BC76+BC77,2)</f>
        <v>0</v>
      </c>
      <c r="BD54" s="79">
        <f>ROUND(BD55+BD58+BD61+BD64+BD67+BD70+BD73+BD76+BD77,2)</f>
        <v>0</v>
      </c>
      <c r="BS54" s="80" t="s">
        <v>74</v>
      </c>
      <c r="BT54" s="80" t="s">
        <v>75</v>
      </c>
      <c r="BU54" s="81" t="s">
        <v>76</v>
      </c>
      <c r="BV54" s="80" t="s">
        <v>77</v>
      </c>
      <c r="BW54" s="80" t="s">
        <v>5</v>
      </c>
      <c r="BX54" s="80" t="s">
        <v>78</v>
      </c>
      <c r="CL54" s="80" t="s">
        <v>18</v>
      </c>
    </row>
    <row r="55" spans="1:91" s="7" customFormat="1" ht="24.75" customHeight="1">
      <c r="B55" s="82"/>
      <c r="C55" s="83"/>
      <c r="D55" s="220" t="s">
        <v>79</v>
      </c>
      <c r="E55" s="220"/>
      <c r="F55" s="220"/>
      <c r="G55" s="220"/>
      <c r="H55" s="220"/>
      <c r="I55" s="84"/>
      <c r="J55" s="220" t="s">
        <v>80</v>
      </c>
      <c r="K55" s="220"/>
      <c r="L55" s="220"/>
      <c r="M55" s="220"/>
      <c r="N55" s="220"/>
      <c r="O55" s="220"/>
      <c r="P55" s="220"/>
      <c r="Q55" s="220"/>
      <c r="R55" s="220"/>
      <c r="S55" s="220"/>
      <c r="T55" s="220"/>
      <c r="U55" s="220"/>
      <c r="V55" s="220"/>
      <c r="W55" s="220"/>
      <c r="X55" s="220"/>
      <c r="Y55" s="220"/>
      <c r="Z55" s="220"/>
      <c r="AA55" s="220"/>
      <c r="AB55" s="220"/>
      <c r="AC55" s="220"/>
      <c r="AD55" s="220"/>
      <c r="AE55" s="220"/>
      <c r="AF55" s="220"/>
      <c r="AG55" s="231">
        <f>ROUND(SUM(AG56:AG57),2)</f>
        <v>0</v>
      </c>
      <c r="AH55" s="230"/>
      <c r="AI55" s="230"/>
      <c r="AJ55" s="230"/>
      <c r="AK55" s="230"/>
      <c r="AL55" s="230"/>
      <c r="AM55" s="230"/>
      <c r="AN55" s="229">
        <f t="shared" si="0"/>
        <v>0</v>
      </c>
      <c r="AO55" s="230"/>
      <c r="AP55" s="230"/>
      <c r="AQ55" s="85" t="s">
        <v>81</v>
      </c>
      <c r="AR55" s="86"/>
      <c r="AS55" s="87">
        <f>ROUND(SUM(AS56:AS57),2)</f>
        <v>0</v>
      </c>
      <c r="AT55" s="88">
        <f t="shared" si="1"/>
        <v>0</v>
      </c>
      <c r="AU55" s="89">
        <f>ROUND(SUM(AU56:AU57),5)</f>
        <v>0</v>
      </c>
      <c r="AV55" s="88">
        <f>ROUND(AZ55*L29,2)</f>
        <v>0</v>
      </c>
      <c r="AW55" s="88">
        <f>ROUND(BA55*L30,2)</f>
        <v>0</v>
      </c>
      <c r="AX55" s="88">
        <f>ROUND(BB55*L29,2)</f>
        <v>0</v>
      </c>
      <c r="AY55" s="88">
        <f>ROUND(BC55*L30,2)</f>
        <v>0</v>
      </c>
      <c r="AZ55" s="88">
        <f>ROUND(SUM(AZ56:AZ57),2)</f>
        <v>0</v>
      </c>
      <c r="BA55" s="88">
        <f>ROUND(SUM(BA56:BA57),2)</f>
        <v>0</v>
      </c>
      <c r="BB55" s="88">
        <f>ROUND(SUM(BB56:BB57),2)</f>
        <v>0</v>
      </c>
      <c r="BC55" s="88">
        <f>ROUND(SUM(BC56:BC57),2)</f>
        <v>0</v>
      </c>
      <c r="BD55" s="90">
        <f>ROUND(SUM(BD56:BD57),2)</f>
        <v>0</v>
      </c>
      <c r="BS55" s="91" t="s">
        <v>74</v>
      </c>
      <c r="BT55" s="91" t="s">
        <v>82</v>
      </c>
      <c r="BU55" s="91" t="s">
        <v>76</v>
      </c>
      <c r="BV55" s="91" t="s">
        <v>77</v>
      </c>
      <c r="BW55" s="91" t="s">
        <v>83</v>
      </c>
      <c r="BX55" s="91" t="s">
        <v>5</v>
      </c>
      <c r="CL55" s="91" t="s">
        <v>18</v>
      </c>
      <c r="CM55" s="91" t="s">
        <v>84</v>
      </c>
    </row>
    <row r="56" spans="1:91" s="4" customFormat="1" ht="16.5" customHeight="1">
      <c r="A56" s="92" t="s">
        <v>85</v>
      </c>
      <c r="B56" s="47"/>
      <c r="C56" s="93"/>
      <c r="D56" s="93"/>
      <c r="E56" s="221" t="s">
        <v>86</v>
      </c>
      <c r="F56" s="221"/>
      <c r="G56" s="221"/>
      <c r="H56" s="221"/>
      <c r="I56" s="221"/>
      <c r="J56" s="93"/>
      <c r="K56" s="221" t="s">
        <v>87</v>
      </c>
      <c r="L56" s="221"/>
      <c r="M56" s="221"/>
      <c r="N56" s="221"/>
      <c r="O56" s="221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32">
        <f>'SO 01.1 - Železniční svršek'!J32</f>
        <v>0</v>
      </c>
      <c r="AH56" s="233"/>
      <c r="AI56" s="233"/>
      <c r="AJ56" s="233"/>
      <c r="AK56" s="233"/>
      <c r="AL56" s="233"/>
      <c r="AM56" s="233"/>
      <c r="AN56" s="232">
        <f t="shared" si="0"/>
        <v>0</v>
      </c>
      <c r="AO56" s="233"/>
      <c r="AP56" s="233"/>
      <c r="AQ56" s="94" t="s">
        <v>88</v>
      </c>
      <c r="AR56" s="49"/>
      <c r="AS56" s="95">
        <v>0</v>
      </c>
      <c r="AT56" s="96">
        <f t="shared" si="1"/>
        <v>0</v>
      </c>
      <c r="AU56" s="97">
        <f>'SO 01.1 - Železniční svršek'!P85</f>
        <v>0</v>
      </c>
      <c r="AV56" s="96">
        <f>'SO 01.1 - Železniční svršek'!J35</f>
        <v>0</v>
      </c>
      <c r="AW56" s="96">
        <f>'SO 01.1 - Železniční svršek'!J36</f>
        <v>0</v>
      </c>
      <c r="AX56" s="96">
        <f>'SO 01.1 - Železniční svršek'!J37</f>
        <v>0</v>
      </c>
      <c r="AY56" s="96">
        <f>'SO 01.1 - Železniční svršek'!J38</f>
        <v>0</v>
      </c>
      <c r="AZ56" s="96">
        <f>'SO 01.1 - Železniční svršek'!F35</f>
        <v>0</v>
      </c>
      <c r="BA56" s="96">
        <f>'SO 01.1 - Železniční svršek'!F36</f>
        <v>0</v>
      </c>
      <c r="BB56" s="96">
        <f>'SO 01.1 - Železniční svršek'!F37</f>
        <v>0</v>
      </c>
      <c r="BC56" s="96">
        <f>'SO 01.1 - Železniční svršek'!F38</f>
        <v>0</v>
      </c>
      <c r="BD56" s="98">
        <f>'SO 01.1 - Železniční svršek'!F39</f>
        <v>0</v>
      </c>
      <c r="BT56" s="99" t="s">
        <v>84</v>
      </c>
      <c r="BV56" s="99" t="s">
        <v>77</v>
      </c>
      <c r="BW56" s="99" t="s">
        <v>89</v>
      </c>
      <c r="BX56" s="99" t="s">
        <v>83</v>
      </c>
      <c r="CL56" s="99" t="s">
        <v>18</v>
      </c>
    </row>
    <row r="57" spans="1:91" s="4" customFormat="1" ht="23.25" customHeight="1">
      <c r="A57" s="92" t="s">
        <v>85</v>
      </c>
      <c r="B57" s="47"/>
      <c r="C57" s="93"/>
      <c r="D57" s="93"/>
      <c r="E57" s="221" t="s">
        <v>90</v>
      </c>
      <c r="F57" s="221"/>
      <c r="G57" s="221"/>
      <c r="H57" s="221"/>
      <c r="I57" s="221"/>
      <c r="J57" s="93"/>
      <c r="K57" s="221" t="s">
        <v>91</v>
      </c>
      <c r="L57" s="221"/>
      <c r="M57" s="221"/>
      <c r="N57" s="221"/>
      <c r="O57" s="221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32">
        <f>'SO 01.2 - Materiál a prác...'!J32</f>
        <v>0</v>
      </c>
      <c r="AH57" s="233"/>
      <c r="AI57" s="233"/>
      <c r="AJ57" s="233"/>
      <c r="AK57" s="233"/>
      <c r="AL57" s="233"/>
      <c r="AM57" s="233"/>
      <c r="AN57" s="232">
        <f t="shared" si="0"/>
        <v>0</v>
      </c>
      <c r="AO57" s="233"/>
      <c r="AP57" s="233"/>
      <c r="AQ57" s="94" t="s">
        <v>88</v>
      </c>
      <c r="AR57" s="49"/>
      <c r="AS57" s="95">
        <v>0</v>
      </c>
      <c r="AT57" s="96">
        <f t="shared" si="1"/>
        <v>0</v>
      </c>
      <c r="AU57" s="97">
        <f>'SO 01.2 - Materiál a prác...'!P85</f>
        <v>0</v>
      </c>
      <c r="AV57" s="96">
        <f>'SO 01.2 - Materiál a prác...'!J35</f>
        <v>0</v>
      </c>
      <c r="AW57" s="96">
        <f>'SO 01.2 - Materiál a prác...'!J36</f>
        <v>0</v>
      </c>
      <c r="AX57" s="96">
        <f>'SO 01.2 - Materiál a prác...'!J37</f>
        <v>0</v>
      </c>
      <c r="AY57" s="96">
        <f>'SO 01.2 - Materiál a prác...'!J38</f>
        <v>0</v>
      </c>
      <c r="AZ57" s="96">
        <f>'SO 01.2 - Materiál a prác...'!F35</f>
        <v>0</v>
      </c>
      <c r="BA57" s="96">
        <f>'SO 01.2 - Materiál a prác...'!F36</f>
        <v>0</v>
      </c>
      <c r="BB57" s="96">
        <f>'SO 01.2 - Materiál a prác...'!F37</f>
        <v>0</v>
      </c>
      <c r="BC57" s="96">
        <f>'SO 01.2 - Materiál a prác...'!F38</f>
        <v>0</v>
      </c>
      <c r="BD57" s="98">
        <f>'SO 01.2 - Materiál a prác...'!F39</f>
        <v>0</v>
      </c>
      <c r="BT57" s="99" t="s">
        <v>84</v>
      </c>
      <c r="BV57" s="99" t="s">
        <v>77</v>
      </c>
      <c r="BW57" s="99" t="s">
        <v>92</v>
      </c>
      <c r="BX57" s="99" t="s">
        <v>83</v>
      </c>
      <c r="CL57" s="99" t="s">
        <v>18</v>
      </c>
    </row>
    <row r="58" spans="1:91" s="7" customFormat="1" ht="24.75" customHeight="1">
      <c r="B58" s="82"/>
      <c r="C58" s="83"/>
      <c r="D58" s="220" t="s">
        <v>93</v>
      </c>
      <c r="E58" s="220"/>
      <c r="F58" s="220"/>
      <c r="G58" s="220"/>
      <c r="H58" s="220"/>
      <c r="I58" s="84"/>
      <c r="J58" s="220" t="s">
        <v>94</v>
      </c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20"/>
      <c r="Z58" s="220"/>
      <c r="AA58" s="220"/>
      <c r="AB58" s="220"/>
      <c r="AC58" s="220"/>
      <c r="AD58" s="220"/>
      <c r="AE58" s="220"/>
      <c r="AF58" s="220"/>
      <c r="AG58" s="231">
        <f>ROUND(SUM(AG59:AG60),2)</f>
        <v>0</v>
      </c>
      <c r="AH58" s="230"/>
      <c r="AI58" s="230"/>
      <c r="AJ58" s="230"/>
      <c r="AK58" s="230"/>
      <c r="AL58" s="230"/>
      <c r="AM58" s="230"/>
      <c r="AN58" s="229">
        <f t="shared" si="0"/>
        <v>0</v>
      </c>
      <c r="AO58" s="230"/>
      <c r="AP58" s="230"/>
      <c r="AQ58" s="85" t="s">
        <v>81</v>
      </c>
      <c r="AR58" s="86"/>
      <c r="AS58" s="87">
        <f>ROUND(SUM(AS59:AS60),2)</f>
        <v>0</v>
      </c>
      <c r="AT58" s="88">
        <f t="shared" si="1"/>
        <v>0</v>
      </c>
      <c r="AU58" s="89">
        <f>ROUND(SUM(AU59:AU60),5)</f>
        <v>0</v>
      </c>
      <c r="AV58" s="88">
        <f>ROUND(AZ58*L29,2)</f>
        <v>0</v>
      </c>
      <c r="AW58" s="88">
        <f>ROUND(BA58*L30,2)</f>
        <v>0</v>
      </c>
      <c r="AX58" s="88">
        <f>ROUND(BB58*L29,2)</f>
        <v>0</v>
      </c>
      <c r="AY58" s="88">
        <f>ROUND(BC58*L30,2)</f>
        <v>0</v>
      </c>
      <c r="AZ58" s="88">
        <f>ROUND(SUM(AZ59:AZ60),2)</f>
        <v>0</v>
      </c>
      <c r="BA58" s="88">
        <f>ROUND(SUM(BA59:BA60),2)</f>
        <v>0</v>
      </c>
      <c r="BB58" s="88">
        <f>ROUND(SUM(BB59:BB60),2)</f>
        <v>0</v>
      </c>
      <c r="BC58" s="88">
        <f>ROUND(SUM(BC59:BC60),2)</f>
        <v>0</v>
      </c>
      <c r="BD58" s="90">
        <f>ROUND(SUM(BD59:BD60),2)</f>
        <v>0</v>
      </c>
      <c r="BS58" s="91" t="s">
        <v>74</v>
      </c>
      <c r="BT58" s="91" t="s">
        <v>82</v>
      </c>
      <c r="BU58" s="91" t="s">
        <v>76</v>
      </c>
      <c r="BV58" s="91" t="s">
        <v>77</v>
      </c>
      <c r="BW58" s="91" t="s">
        <v>95</v>
      </c>
      <c r="BX58" s="91" t="s">
        <v>5</v>
      </c>
      <c r="CL58" s="91" t="s">
        <v>18</v>
      </c>
      <c r="CM58" s="91" t="s">
        <v>84</v>
      </c>
    </row>
    <row r="59" spans="1:91" s="4" customFormat="1" ht="16.5" customHeight="1">
      <c r="A59" s="92" t="s">
        <v>85</v>
      </c>
      <c r="B59" s="47"/>
      <c r="C59" s="93"/>
      <c r="D59" s="93"/>
      <c r="E59" s="221" t="s">
        <v>96</v>
      </c>
      <c r="F59" s="221"/>
      <c r="G59" s="221"/>
      <c r="H59" s="221"/>
      <c r="I59" s="221"/>
      <c r="J59" s="93"/>
      <c r="K59" s="221" t="s">
        <v>87</v>
      </c>
      <c r="L59" s="221"/>
      <c r="M59" s="221"/>
      <c r="N59" s="221"/>
      <c r="O59" s="221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32">
        <f>'SO 02.1 - Železniční svršek'!J32</f>
        <v>0</v>
      </c>
      <c r="AH59" s="233"/>
      <c r="AI59" s="233"/>
      <c r="AJ59" s="233"/>
      <c r="AK59" s="233"/>
      <c r="AL59" s="233"/>
      <c r="AM59" s="233"/>
      <c r="AN59" s="232">
        <f t="shared" si="0"/>
        <v>0</v>
      </c>
      <c r="AO59" s="233"/>
      <c r="AP59" s="233"/>
      <c r="AQ59" s="94" t="s">
        <v>88</v>
      </c>
      <c r="AR59" s="49"/>
      <c r="AS59" s="95">
        <v>0</v>
      </c>
      <c r="AT59" s="96">
        <f t="shared" si="1"/>
        <v>0</v>
      </c>
      <c r="AU59" s="97">
        <f>'SO 02.1 - Železniční svršek'!P85</f>
        <v>0</v>
      </c>
      <c r="AV59" s="96">
        <f>'SO 02.1 - Železniční svršek'!J35</f>
        <v>0</v>
      </c>
      <c r="AW59" s="96">
        <f>'SO 02.1 - Železniční svršek'!J36</f>
        <v>0</v>
      </c>
      <c r="AX59" s="96">
        <f>'SO 02.1 - Železniční svršek'!J37</f>
        <v>0</v>
      </c>
      <c r="AY59" s="96">
        <f>'SO 02.1 - Železniční svršek'!J38</f>
        <v>0</v>
      </c>
      <c r="AZ59" s="96">
        <f>'SO 02.1 - Železniční svršek'!F35</f>
        <v>0</v>
      </c>
      <c r="BA59" s="96">
        <f>'SO 02.1 - Železniční svršek'!F36</f>
        <v>0</v>
      </c>
      <c r="BB59" s="96">
        <f>'SO 02.1 - Železniční svršek'!F37</f>
        <v>0</v>
      </c>
      <c r="BC59" s="96">
        <f>'SO 02.1 - Železniční svršek'!F38</f>
        <v>0</v>
      </c>
      <c r="BD59" s="98">
        <f>'SO 02.1 - Železniční svršek'!F39</f>
        <v>0</v>
      </c>
      <c r="BT59" s="99" t="s">
        <v>84</v>
      </c>
      <c r="BV59" s="99" t="s">
        <v>77</v>
      </c>
      <c r="BW59" s="99" t="s">
        <v>97</v>
      </c>
      <c r="BX59" s="99" t="s">
        <v>95</v>
      </c>
      <c r="CL59" s="99" t="s">
        <v>18</v>
      </c>
    </row>
    <row r="60" spans="1:91" s="4" customFormat="1" ht="23.25" customHeight="1">
      <c r="A60" s="92" t="s">
        <v>85</v>
      </c>
      <c r="B60" s="47"/>
      <c r="C60" s="93"/>
      <c r="D60" s="93"/>
      <c r="E60" s="221" t="s">
        <v>98</v>
      </c>
      <c r="F60" s="221"/>
      <c r="G60" s="221"/>
      <c r="H60" s="221"/>
      <c r="I60" s="221"/>
      <c r="J60" s="93"/>
      <c r="K60" s="221" t="s">
        <v>91</v>
      </c>
      <c r="L60" s="221"/>
      <c r="M60" s="221"/>
      <c r="N60" s="221"/>
      <c r="O60" s="221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32">
        <f>'SO 02.2 - Materiál a prác...'!J32</f>
        <v>0</v>
      </c>
      <c r="AH60" s="233"/>
      <c r="AI60" s="233"/>
      <c r="AJ60" s="233"/>
      <c r="AK60" s="233"/>
      <c r="AL60" s="233"/>
      <c r="AM60" s="233"/>
      <c r="AN60" s="232">
        <f t="shared" si="0"/>
        <v>0</v>
      </c>
      <c r="AO60" s="233"/>
      <c r="AP60" s="233"/>
      <c r="AQ60" s="94" t="s">
        <v>88</v>
      </c>
      <c r="AR60" s="49"/>
      <c r="AS60" s="95">
        <v>0</v>
      </c>
      <c r="AT60" s="96">
        <f t="shared" si="1"/>
        <v>0</v>
      </c>
      <c r="AU60" s="97">
        <f>'SO 02.2 - Materiál a prác...'!P85</f>
        <v>0</v>
      </c>
      <c r="AV60" s="96">
        <f>'SO 02.2 - Materiál a prác...'!J35</f>
        <v>0</v>
      </c>
      <c r="AW60" s="96">
        <f>'SO 02.2 - Materiál a prác...'!J36</f>
        <v>0</v>
      </c>
      <c r="AX60" s="96">
        <f>'SO 02.2 - Materiál a prác...'!J37</f>
        <v>0</v>
      </c>
      <c r="AY60" s="96">
        <f>'SO 02.2 - Materiál a prác...'!J38</f>
        <v>0</v>
      </c>
      <c r="AZ60" s="96">
        <f>'SO 02.2 - Materiál a prác...'!F35</f>
        <v>0</v>
      </c>
      <c r="BA60" s="96">
        <f>'SO 02.2 - Materiál a prác...'!F36</f>
        <v>0</v>
      </c>
      <c r="BB60" s="96">
        <f>'SO 02.2 - Materiál a prác...'!F37</f>
        <v>0</v>
      </c>
      <c r="BC60" s="96">
        <f>'SO 02.2 - Materiál a prác...'!F38</f>
        <v>0</v>
      </c>
      <c r="BD60" s="98">
        <f>'SO 02.2 - Materiál a prác...'!F39</f>
        <v>0</v>
      </c>
      <c r="BT60" s="99" t="s">
        <v>84</v>
      </c>
      <c r="BV60" s="99" t="s">
        <v>77</v>
      </c>
      <c r="BW60" s="99" t="s">
        <v>99</v>
      </c>
      <c r="BX60" s="99" t="s">
        <v>95</v>
      </c>
      <c r="CL60" s="99" t="s">
        <v>18</v>
      </c>
    </row>
    <row r="61" spans="1:91" s="7" customFormat="1" ht="24.75" customHeight="1">
      <c r="B61" s="82"/>
      <c r="C61" s="83"/>
      <c r="D61" s="220" t="s">
        <v>100</v>
      </c>
      <c r="E61" s="220"/>
      <c r="F61" s="220"/>
      <c r="G61" s="220"/>
      <c r="H61" s="220"/>
      <c r="I61" s="84"/>
      <c r="J61" s="220" t="s">
        <v>101</v>
      </c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20"/>
      <c r="Z61" s="220"/>
      <c r="AA61" s="220"/>
      <c r="AB61" s="220"/>
      <c r="AC61" s="220"/>
      <c r="AD61" s="220"/>
      <c r="AE61" s="220"/>
      <c r="AF61" s="220"/>
      <c r="AG61" s="231">
        <f>ROUND(SUM(AG62:AG63),2)</f>
        <v>0</v>
      </c>
      <c r="AH61" s="230"/>
      <c r="AI61" s="230"/>
      <c r="AJ61" s="230"/>
      <c r="AK61" s="230"/>
      <c r="AL61" s="230"/>
      <c r="AM61" s="230"/>
      <c r="AN61" s="229">
        <f t="shared" si="0"/>
        <v>0</v>
      </c>
      <c r="AO61" s="230"/>
      <c r="AP61" s="230"/>
      <c r="AQ61" s="85" t="s">
        <v>81</v>
      </c>
      <c r="AR61" s="86"/>
      <c r="AS61" s="87">
        <f>ROUND(SUM(AS62:AS63),2)</f>
        <v>0</v>
      </c>
      <c r="AT61" s="88">
        <f t="shared" si="1"/>
        <v>0</v>
      </c>
      <c r="AU61" s="89">
        <f>ROUND(SUM(AU62:AU63),5)</f>
        <v>0</v>
      </c>
      <c r="AV61" s="88">
        <f>ROUND(AZ61*L29,2)</f>
        <v>0</v>
      </c>
      <c r="AW61" s="88">
        <f>ROUND(BA61*L30,2)</f>
        <v>0</v>
      </c>
      <c r="AX61" s="88">
        <f>ROUND(BB61*L29,2)</f>
        <v>0</v>
      </c>
      <c r="AY61" s="88">
        <f>ROUND(BC61*L30,2)</f>
        <v>0</v>
      </c>
      <c r="AZ61" s="88">
        <f>ROUND(SUM(AZ62:AZ63),2)</f>
        <v>0</v>
      </c>
      <c r="BA61" s="88">
        <f>ROUND(SUM(BA62:BA63),2)</f>
        <v>0</v>
      </c>
      <c r="BB61" s="88">
        <f>ROUND(SUM(BB62:BB63),2)</f>
        <v>0</v>
      </c>
      <c r="BC61" s="88">
        <f>ROUND(SUM(BC62:BC63),2)</f>
        <v>0</v>
      </c>
      <c r="BD61" s="90">
        <f>ROUND(SUM(BD62:BD63),2)</f>
        <v>0</v>
      </c>
      <c r="BS61" s="91" t="s">
        <v>74</v>
      </c>
      <c r="BT61" s="91" t="s">
        <v>82</v>
      </c>
      <c r="BU61" s="91" t="s">
        <v>76</v>
      </c>
      <c r="BV61" s="91" t="s">
        <v>77</v>
      </c>
      <c r="BW61" s="91" t="s">
        <v>102</v>
      </c>
      <c r="BX61" s="91" t="s">
        <v>5</v>
      </c>
      <c r="CL61" s="91" t="s">
        <v>18</v>
      </c>
      <c r="CM61" s="91" t="s">
        <v>84</v>
      </c>
    </row>
    <row r="62" spans="1:91" s="4" customFormat="1" ht="16.5" customHeight="1">
      <c r="A62" s="92" t="s">
        <v>85</v>
      </c>
      <c r="B62" s="47"/>
      <c r="C62" s="93"/>
      <c r="D62" s="93"/>
      <c r="E62" s="221" t="s">
        <v>103</v>
      </c>
      <c r="F62" s="221"/>
      <c r="G62" s="221"/>
      <c r="H62" s="221"/>
      <c r="I62" s="221"/>
      <c r="J62" s="93"/>
      <c r="K62" s="221" t="s">
        <v>87</v>
      </c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32">
        <f>'SO 03.1 - Železniční svršek'!J32</f>
        <v>0</v>
      </c>
      <c r="AH62" s="233"/>
      <c r="AI62" s="233"/>
      <c r="AJ62" s="233"/>
      <c r="AK62" s="233"/>
      <c r="AL62" s="233"/>
      <c r="AM62" s="233"/>
      <c r="AN62" s="232">
        <f t="shared" si="0"/>
        <v>0</v>
      </c>
      <c r="AO62" s="233"/>
      <c r="AP62" s="233"/>
      <c r="AQ62" s="94" t="s">
        <v>88</v>
      </c>
      <c r="AR62" s="49"/>
      <c r="AS62" s="95">
        <v>0</v>
      </c>
      <c r="AT62" s="96">
        <f t="shared" si="1"/>
        <v>0</v>
      </c>
      <c r="AU62" s="97">
        <f>'SO 03.1 - Železniční svršek'!P85</f>
        <v>0</v>
      </c>
      <c r="AV62" s="96">
        <f>'SO 03.1 - Železniční svršek'!J35</f>
        <v>0</v>
      </c>
      <c r="AW62" s="96">
        <f>'SO 03.1 - Železniční svršek'!J36</f>
        <v>0</v>
      </c>
      <c r="AX62" s="96">
        <f>'SO 03.1 - Železniční svršek'!J37</f>
        <v>0</v>
      </c>
      <c r="AY62" s="96">
        <f>'SO 03.1 - Železniční svršek'!J38</f>
        <v>0</v>
      </c>
      <c r="AZ62" s="96">
        <f>'SO 03.1 - Železniční svršek'!F35</f>
        <v>0</v>
      </c>
      <c r="BA62" s="96">
        <f>'SO 03.1 - Železniční svršek'!F36</f>
        <v>0</v>
      </c>
      <c r="BB62" s="96">
        <f>'SO 03.1 - Železniční svršek'!F37</f>
        <v>0</v>
      </c>
      <c r="BC62" s="96">
        <f>'SO 03.1 - Železniční svršek'!F38</f>
        <v>0</v>
      </c>
      <c r="BD62" s="98">
        <f>'SO 03.1 - Železniční svršek'!F39</f>
        <v>0</v>
      </c>
      <c r="BT62" s="99" t="s">
        <v>84</v>
      </c>
      <c r="BV62" s="99" t="s">
        <v>77</v>
      </c>
      <c r="BW62" s="99" t="s">
        <v>104</v>
      </c>
      <c r="BX62" s="99" t="s">
        <v>102</v>
      </c>
      <c r="CL62" s="99" t="s">
        <v>18</v>
      </c>
    </row>
    <row r="63" spans="1:91" s="4" customFormat="1" ht="23.25" customHeight="1">
      <c r="A63" s="92" t="s">
        <v>85</v>
      </c>
      <c r="B63" s="47"/>
      <c r="C63" s="93"/>
      <c r="D63" s="93"/>
      <c r="E63" s="221" t="s">
        <v>105</v>
      </c>
      <c r="F63" s="221"/>
      <c r="G63" s="221"/>
      <c r="H63" s="221"/>
      <c r="I63" s="221"/>
      <c r="J63" s="93"/>
      <c r="K63" s="221" t="s">
        <v>91</v>
      </c>
      <c r="L63" s="221"/>
      <c r="M63" s="221"/>
      <c r="N63" s="221"/>
      <c r="O63" s="221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32">
        <f>'SO 03.2 - Materiál a prác...'!J32</f>
        <v>0</v>
      </c>
      <c r="AH63" s="233"/>
      <c r="AI63" s="233"/>
      <c r="AJ63" s="233"/>
      <c r="AK63" s="233"/>
      <c r="AL63" s="233"/>
      <c r="AM63" s="233"/>
      <c r="AN63" s="232">
        <f t="shared" si="0"/>
        <v>0</v>
      </c>
      <c r="AO63" s="233"/>
      <c r="AP63" s="233"/>
      <c r="AQ63" s="94" t="s">
        <v>88</v>
      </c>
      <c r="AR63" s="49"/>
      <c r="AS63" s="95">
        <v>0</v>
      </c>
      <c r="AT63" s="96">
        <f t="shared" si="1"/>
        <v>0</v>
      </c>
      <c r="AU63" s="97">
        <f>'SO 03.2 - Materiál a prác...'!P85</f>
        <v>0</v>
      </c>
      <c r="AV63" s="96">
        <f>'SO 03.2 - Materiál a prác...'!J35</f>
        <v>0</v>
      </c>
      <c r="AW63" s="96">
        <f>'SO 03.2 - Materiál a prác...'!J36</f>
        <v>0</v>
      </c>
      <c r="AX63" s="96">
        <f>'SO 03.2 - Materiál a prác...'!J37</f>
        <v>0</v>
      </c>
      <c r="AY63" s="96">
        <f>'SO 03.2 - Materiál a prác...'!J38</f>
        <v>0</v>
      </c>
      <c r="AZ63" s="96">
        <f>'SO 03.2 - Materiál a prác...'!F35</f>
        <v>0</v>
      </c>
      <c r="BA63" s="96">
        <f>'SO 03.2 - Materiál a prác...'!F36</f>
        <v>0</v>
      </c>
      <c r="BB63" s="96">
        <f>'SO 03.2 - Materiál a prác...'!F37</f>
        <v>0</v>
      </c>
      <c r="BC63" s="96">
        <f>'SO 03.2 - Materiál a prác...'!F38</f>
        <v>0</v>
      </c>
      <c r="BD63" s="98">
        <f>'SO 03.2 - Materiál a prác...'!F39</f>
        <v>0</v>
      </c>
      <c r="BT63" s="99" t="s">
        <v>84</v>
      </c>
      <c r="BV63" s="99" t="s">
        <v>77</v>
      </c>
      <c r="BW63" s="99" t="s">
        <v>106</v>
      </c>
      <c r="BX63" s="99" t="s">
        <v>102</v>
      </c>
      <c r="CL63" s="99" t="s">
        <v>18</v>
      </c>
    </row>
    <row r="64" spans="1:91" s="7" customFormat="1" ht="24.75" customHeight="1">
      <c r="B64" s="82"/>
      <c r="C64" s="83"/>
      <c r="D64" s="220" t="s">
        <v>107</v>
      </c>
      <c r="E64" s="220"/>
      <c r="F64" s="220"/>
      <c r="G64" s="220"/>
      <c r="H64" s="220"/>
      <c r="I64" s="84"/>
      <c r="J64" s="220" t="s">
        <v>108</v>
      </c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20"/>
      <c r="Z64" s="220"/>
      <c r="AA64" s="220"/>
      <c r="AB64" s="220"/>
      <c r="AC64" s="220"/>
      <c r="AD64" s="220"/>
      <c r="AE64" s="220"/>
      <c r="AF64" s="220"/>
      <c r="AG64" s="231">
        <f>ROUND(SUM(AG65:AG66),2)</f>
        <v>0</v>
      </c>
      <c r="AH64" s="230"/>
      <c r="AI64" s="230"/>
      <c r="AJ64" s="230"/>
      <c r="AK64" s="230"/>
      <c r="AL64" s="230"/>
      <c r="AM64" s="230"/>
      <c r="AN64" s="229">
        <f t="shared" si="0"/>
        <v>0</v>
      </c>
      <c r="AO64" s="230"/>
      <c r="AP64" s="230"/>
      <c r="AQ64" s="85" t="s">
        <v>81</v>
      </c>
      <c r="AR64" s="86"/>
      <c r="AS64" s="87">
        <f>ROUND(SUM(AS65:AS66),2)</f>
        <v>0</v>
      </c>
      <c r="AT64" s="88">
        <f t="shared" si="1"/>
        <v>0</v>
      </c>
      <c r="AU64" s="89">
        <f>ROUND(SUM(AU65:AU66),5)</f>
        <v>0</v>
      </c>
      <c r="AV64" s="88">
        <f>ROUND(AZ64*L29,2)</f>
        <v>0</v>
      </c>
      <c r="AW64" s="88">
        <f>ROUND(BA64*L30,2)</f>
        <v>0</v>
      </c>
      <c r="AX64" s="88">
        <f>ROUND(BB64*L29,2)</f>
        <v>0</v>
      </c>
      <c r="AY64" s="88">
        <f>ROUND(BC64*L30,2)</f>
        <v>0</v>
      </c>
      <c r="AZ64" s="88">
        <f>ROUND(SUM(AZ65:AZ66),2)</f>
        <v>0</v>
      </c>
      <c r="BA64" s="88">
        <f>ROUND(SUM(BA65:BA66),2)</f>
        <v>0</v>
      </c>
      <c r="BB64" s="88">
        <f>ROUND(SUM(BB65:BB66),2)</f>
        <v>0</v>
      </c>
      <c r="BC64" s="88">
        <f>ROUND(SUM(BC65:BC66),2)</f>
        <v>0</v>
      </c>
      <c r="BD64" s="90">
        <f>ROUND(SUM(BD65:BD66),2)</f>
        <v>0</v>
      </c>
      <c r="BS64" s="91" t="s">
        <v>74</v>
      </c>
      <c r="BT64" s="91" t="s">
        <v>82</v>
      </c>
      <c r="BU64" s="91" t="s">
        <v>76</v>
      </c>
      <c r="BV64" s="91" t="s">
        <v>77</v>
      </c>
      <c r="BW64" s="91" t="s">
        <v>109</v>
      </c>
      <c r="BX64" s="91" t="s">
        <v>5</v>
      </c>
      <c r="CL64" s="91" t="s">
        <v>18</v>
      </c>
      <c r="CM64" s="91" t="s">
        <v>84</v>
      </c>
    </row>
    <row r="65" spans="1:91" s="4" customFormat="1" ht="16.5" customHeight="1">
      <c r="A65" s="92" t="s">
        <v>85</v>
      </c>
      <c r="B65" s="47"/>
      <c r="C65" s="93"/>
      <c r="D65" s="93"/>
      <c r="E65" s="221" t="s">
        <v>110</v>
      </c>
      <c r="F65" s="221"/>
      <c r="G65" s="221"/>
      <c r="H65" s="221"/>
      <c r="I65" s="221"/>
      <c r="J65" s="93"/>
      <c r="K65" s="221" t="s">
        <v>87</v>
      </c>
      <c r="L65" s="221"/>
      <c r="M65" s="221"/>
      <c r="N65" s="221"/>
      <c r="O65" s="221"/>
      <c r="P65" s="221"/>
      <c r="Q65" s="221"/>
      <c r="R65" s="221"/>
      <c r="S65" s="221"/>
      <c r="T65" s="221"/>
      <c r="U65" s="221"/>
      <c r="V65" s="221"/>
      <c r="W65" s="221"/>
      <c r="X65" s="221"/>
      <c r="Y65" s="221"/>
      <c r="Z65" s="221"/>
      <c r="AA65" s="221"/>
      <c r="AB65" s="221"/>
      <c r="AC65" s="221"/>
      <c r="AD65" s="221"/>
      <c r="AE65" s="221"/>
      <c r="AF65" s="221"/>
      <c r="AG65" s="232">
        <f>'SO 04.1 - Železniční svršek'!J32</f>
        <v>0</v>
      </c>
      <c r="AH65" s="233"/>
      <c r="AI65" s="233"/>
      <c r="AJ65" s="233"/>
      <c r="AK65" s="233"/>
      <c r="AL65" s="233"/>
      <c r="AM65" s="233"/>
      <c r="AN65" s="232">
        <f t="shared" si="0"/>
        <v>0</v>
      </c>
      <c r="AO65" s="233"/>
      <c r="AP65" s="233"/>
      <c r="AQ65" s="94" t="s">
        <v>88</v>
      </c>
      <c r="AR65" s="49"/>
      <c r="AS65" s="95">
        <v>0</v>
      </c>
      <c r="AT65" s="96">
        <f t="shared" si="1"/>
        <v>0</v>
      </c>
      <c r="AU65" s="97">
        <f>'SO 04.1 - Železniční svršek'!P85</f>
        <v>0</v>
      </c>
      <c r="AV65" s="96">
        <f>'SO 04.1 - Železniční svršek'!J35</f>
        <v>0</v>
      </c>
      <c r="AW65" s="96">
        <f>'SO 04.1 - Železniční svršek'!J36</f>
        <v>0</v>
      </c>
      <c r="AX65" s="96">
        <f>'SO 04.1 - Železniční svršek'!J37</f>
        <v>0</v>
      </c>
      <c r="AY65" s="96">
        <f>'SO 04.1 - Železniční svršek'!J38</f>
        <v>0</v>
      </c>
      <c r="AZ65" s="96">
        <f>'SO 04.1 - Železniční svršek'!F35</f>
        <v>0</v>
      </c>
      <c r="BA65" s="96">
        <f>'SO 04.1 - Železniční svršek'!F36</f>
        <v>0</v>
      </c>
      <c r="BB65" s="96">
        <f>'SO 04.1 - Železniční svršek'!F37</f>
        <v>0</v>
      </c>
      <c r="BC65" s="96">
        <f>'SO 04.1 - Železniční svršek'!F38</f>
        <v>0</v>
      </c>
      <c r="BD65" s="98">
        <f>'SO 04.1 - Železniční svršek'!F39</f>
        <v>0</v>
      </c>
      <c r="BT65" s="99" t="s">
        <v>84</v>
      </c>
      <c r="BV65" s="99" t="s">
        <v>77</v>
      </c>
      <c r="BW65" s="99" t="s">
        <v>111</v>
      </c>
      <c r="BX65" s="99" t="s">
        <v>109</v>
      </c>
      <c r="CL65" s="99" t="s">
        <v>18</v>
      </c>
    </row>
    <row r="66" spans="1:91" s="4" customFormat="1" ht="23.25" customHeight="1">
      <c r="A66" s="92" t="s">
        <v>85</v>
      </c>
      <c r="B66" s="47"/>
      <c r="C66" s="93"/>
      <c r="D66" s="93"/>
      <c r="E66" s="221" t="s">
        <v>112</v>
      </c>
      <c r="F66" s="221"/>
      <c r="G66" s="221"/>
      <c r="H66" s="221"/>
      <c r="I66" s="221"/>
      <c r="J66" s="93"/>
      <c r="K66" s="221" t="s">
        <v>91</v>
      </c>
      <c r="L66" s="221"/>
      <c r="M66" s="221"/>
      <c r="N66" s="221"/>
      <c r="O66" s="221"/>
      <c r="P66" s="221"/>
      <c r="Q66" s="221"/>
      <c r="R66" s="221"/>
      <c r="S66" s="221"/>
      <c r="T66" s="221"/>
      <c r="U66" s="221"/>
      <c r="V66" s="221"/>
      <c r="W66" s="221"/>
      <c r="X66" s="221"/>
      <c r="Y66" s="221"/>
      <c r="Z66" s="221"/>
      <c r="AA66" s="221"/>
      <c r="AB66" s="221"/>
      <c r="AC66" s="221"/>
      <c r="AD66" s="221"/>
      <c r="AE66" s="221"/>
      <c r="AF66" s="221"/>
      <c r="AG66" s="232">
        <f>'SO 04.2 - Materiál a prác...'!J32</f>
        <v>0</v>
      </c>
      <c r="AH66" s="233"/>
      <c r="AI66" s="233"/>
      <c r="AJ66" s="233"/>
      <c r="AK66" s="233"/>
      <c r="AL66" s="233"/>
      <c r="AM66" s="233"/>
      <c r="AN66" s="232">
        <f t="shared" si="0"/>
        <v>0</v>
      </c>
      <c r="AO66" s="233"/>
      <c r="AP66" s="233"/>
      <c r="AQ66" s="94" t="s">
        <v>88</v>
      </c>
      <c r="AR66" s="49"/>
      <c r="AS66" s="95">
        <v>0</v>
      </c>
      <c r="AT66" s="96">
        <f t="shared" si="1"/>
        <v>0</v>
      </c>
      <c r="AU66" s="97">
        <f>'SO 04.2 - Materiál a prác...'!P85</f>
        <v>0</v>
      </c>
      <c r="AV66" s="96">
        <f>'SO 04.2 - Materiál a prác...'!J35</f>
        <v>0</v>
      </c>
      <c r="AW66" s="96">
        <f>'SO 04.2 - Materiál a prác...'!J36</f>
        <v>0</v>
      </c>
      <c r="AX66" s="96">
        <f>'SO 04.2 - Materiál a prác...'!J37</f>
        <v>0</v>
      </c>
      <c r="AY66" s="96">
        <f>'SO 04.2 - Materiál a prác...'!J38</f>
        <v>0</v>
      </c>
      <c r="AZ66" s="96">
        <f>'SO 04.2 - Materiál a prác...'!F35</f>
        <v>0</v>
      </c>
      <c r="BA66" s="96">
        <f>'SO 04.2 - Materiál a prác...'!F36</f>
        <v>0</v>
      </c>
      <c r="BB66" s="96">
        <f>'SO 04.2 - Materiál a prác...'!F37</f>
        <v>0</v>
      </c>
      <c r="BC66" s="96">
        <f>'SO 04.2 - Materiál a prác...'!F38</f>
        <v>0</v>
      </c>
      <c r="BD66" s="98">
        <f>'SO 04.2 - Materiál a prác...'!F39</f>
        <v>0</v>
      </c>
      <c r="BT66" s="99" t="s">
        <v>84</v>
      </c>
      <c r="BV66" s="99" t="s">
        <v>77</v>
      </c>
      <c r="BW66" s="99" t="s">
        <v>113</v>
      </c>
      <c r="BX66" s="99" t="s">
        <v>109</v>
      </c>
      <c r="CL66" s="99" t="s">
        <v>18</v>
      </c>
    </row>
    <row r="67" spans="1:91" s="7" customFormat="1" ht="24.75" customHeight="1">
      <c r="B67" s="82"/>
      <c r="C67" s="83"/>
      <c r="D67" s="220" t="s">
        <v>114</v>
      </c>
      <c r="E67" s="220"/>
      <c r="F67" s="220"/>
      <c r="G67" s="220"/>
      <c r="H67" s="220"/>
      <c r="I67" s="84"/>
      <c r="J67" s="220" t="s">
        <v>115</v>
      </c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20"/>
      <c r="Z67" s="220"/>
      <c r="AA67" s="220"/>
      <c r="AB67" s="220"/>
      <c r="AC67" s="220"/>
      <c r="AD67" s="220"/>
      <c r="AE67" s="220"/>
      <c r="AF67" s="220"/>
      <c r="AG67" s="231">
        <f>ROUND(SUM(AG68:AG69),2)</f>
        <v>0</v>
      </c>
      <c r="AH67" s="230"/>
      <c r="AI67" s="230"/>
      <c r="AJ67" s="230"/>
      <c r="AK67" s="230"/>
      <c r="AL67" s="230"/>
      <c r="AM67" s="230"/>
      <c r="AN67" s="229">
        <f t="shared" si="0"/>
        <v>0</v>
      </c>
      <c r="AO67" s="230"/>
      <c r="AP67" s="230"/>
      <c r="AQ67" s="85" t="s">
        <v>81</v>
      </c>
      <c r="AR67" s="86"/>
      <c r="AS67" s="87">
        <f>ROUND(SUM(AS68:AS69),2)</f>
        <v>0</v>
      </c>
      <c r="AT67" s="88">
        <f t="shared" si="1"/>
        <v>0</v>
      </c>
      <c r="AU67" s="89">
        <f>ROUND(SUM(AU68:AU69),5)</f>
        <v>0</v>
      </c>
      <c r="AV67" s="88">
        <f>ROUND(AZ67*L29,2)</f>
        <v>0</v>
      </c>
      <c r="AW67" s="88">
        <f>ROUND(BA67*L30,2)</f>
        <v>0</v>
      </c>
      <c r="AX67" s="88">
        <f>ROUND(BB67*L29,2)</f>
        <v>0</v>
      </c>
      <c r="AY67" s="88">
        <f>ROUND(BC67*L30,2)</f>
        <v>0</v>
      </c>
      <c r="AZ67" s="88">
        <f>ROUND(SUM(AZ68:AZ69),2)</f>
        <v>0</v>
      </c>
      <c r="BA67" s="88">
        <f>ROUND(SUM(BA68:BA69),2)</f>
        <v>0</v>
      </c>
      <c r="BB67" s="88">
        <f>ROUND(SUM(BB68:BB69),2)</f>
        <v>0</v>
      </c>
      <c r="BC67" s="88">
        <f>ROUND(SUM(BC68:BC69),2)</f>
        <v>0</v>
      </c>
      <c r="BD67" s="90">
        <f>ROUND(SUM(BD68:BD69),2)</f>
        <v>0</v>
      </c>
      <c r="BS67" s="91" t="s">
        <v>74</v>
      </c>
      <c r="BT67" s="91" t="s">
        <v>82</v>
      </c>
      <c r="BU67" s="91" t="s">
        <v>76</v>
      </c>
      <c r="BV67" s="91" t="s">
        <v>77</v>
      </c>
      <c r="BW67" s="91" t="s">
        <v>116</v>
      </c>
      <c r="BX67" s="91" t="s">
        <v>5</v>
      </c>
      <c r="CL67" s="91" t="s">
        <v>18</v>
      </c>
      <c r="CM67" s="91" t="s">
        <v>84</v>
      </c>
    </row>
    <row r="68" spans="1:91" s="4" customFormat="1" ht="16.5" customHeight="1">
      <c r="A68" s="92" t="s">
        <v>85</v>
      </c>
      <c r="B68" s="47"/>
      <c r="C68" s="93"/>
      <c r="D68" s="93"/>
      <c r="E68" s="221" t="s">
        <v>117</v>
      </c>
      <c r="F68" s="221"/>
      <c r="G68" s="221"/>
      <c r="H68" s="221"/>
      <c r="I68" s="221"/>
      <c r="J68" s="93"/>
      <c r="K68" s="221" t="s">
        <v>87</v>
      </c>
      <c r="L68" s="221"/>
      <c r="M68" s="221"/>
      <c r="N68" s="221"/>
      <c r="O68" s="221"/>
      <c r="P68" s="221"/>
      <c r="Q68" s="221"/>
      <c r="R68" s="221"/>
      <c r="S68" s="221"/>
      <c r="T68" s="221"/>
      <c r="U68" s="221"/>
      <c r="V68" s="221"/>
      <c r="W68" s="221"/>
      <c r="X68" s="221"/>
      <c r="Y68" s="221"/>
      <c r="Z68" s="221"/>
      <c r="AA68" s="221"/>
      <c r="AB68" s="221"/>
      <c r="AC68" s="221"/>
      <c r="AD68" s="221"/>
      <c r="AE68" s="221"/>
      <c r="AF68" s="221"/>
      <c r="AG68" s="232">
        <f>'SO 05.1 - Železniční svršek'!J32</f>
        <v>0</v>
      </c>
      <c r="AH68" s="233"/>
      <c r="AI68" s="233"/>
      <c r="AJ68" s="233"/>
      <c r="AK68" s="233"/>
      <c r="AL68" s="233"/>
      <c r="AM68" s="233"/>
      <c r="AN68" s="232">
        <f t="shared" si="0"/>
        <v>0</v>
      </c>
      <c r="AO68" s="233"/>
      <c r="AP68" s="233"/>
      <c r="AQ68" s="94" t="s">
        <v>88</v>
      </c>
      <c r="AR68" s="49"/>
      <c r="AS68" s="95">
        <v>0</v>
      </c>
      <c r="AT68" s="96">
        <f t="shared" si="1"/>
        <v>0</v>
      </c>
      <c r="AU68" s="97">
        <f>'SO 05.1 - Železniční svršek'!P85</f>
        <v>0</v>
      </c>
      <c r="AV68" s="96">
        <f>'SO 05.1 - Železniční svršek'!J35</f>
        <v>0</v>
      </c>
      <c r="AW68" s="96">
        <f>'SO 05.1 - Železniční svršek'!J36</f>
        <v>0</v>
      </c>
      <c r="AX68" s="96">
        <f>'SO 05.1 - Železniční svršek'!J37</f>
        <v>0</v>
      </c>
      <c r="AY68" s="96">
        <f>'SO 05.1 - Železniční svršek'!J38</f>
        <v>0</v>
      </c>
      <c r="AZ68" s="96">
        <f>'SO 05.1 - Železniční svršek'!F35</f>
        <v>0</v>
      </c>
      <c r="BA68" s="96">
        <f>'SO 05.1 - Železniční svršek'!F36</f>
        <v>0</v>
      </c>
      <c r="BB68" s="96">
        <f>'SO 05.1 - Železniční svršek'!F37</f>
        <v>0</v>
      </c>
      <c r="BC68" s="96">
        <f>'SO 05.1 - Železniční svršek'!F38</f>
        <v>0</v>
      </c>
      <c r="BD68" s="98">
        <f>'SO 05.1 - Železniční svršek'!F39</f>
        <v>0</v>
      </c>
      <c r="BT68" s="99" t="s">
        <v>84</v>
      </c>
      <c r="BV68" s="99" t="s">
        <v>77</v>
      </c>
      <c r="BW68" s="99" t="s">
        <v>118</v>
      </c>
      <c r="BX68" s="99" t="s">
        <v>116</v>
      </c>
      <c r="CL68" s="99" t="s">
        <v>18</v>
      </c>
    </row>
    <row r="69" spans="1:91" s="4" customFormat="1" ht="23.25" customHeight="1">
      <c r="A69" s="92" t="s">
        <v>85</v>
      </c>
      <c r="B69" s="47"/>
      <c r="C69" s="93"/>
      <c r="D69" s="93"/>
      <c r="E69" s="221" t="s">
        <v>119</v>
      </c>
      <c r="F69" s="221"/>
      <c r="G69" s="221"/>
      <c r="H69" s="221"/>
      <c r="I69" s="221"/>
      <c r="J69" s="93"/>
      <c r="K69" s="221" t="s">
        <v>91</v>
      </c>
      <c r="L69" s="221"/>
      <c r="M69" s="221"/>
      <c r="N69" s="221"/>
      <c r="O69" s="221"/>
      <c r="P69" s="221"/>
      <c r="Q69" s="221"/>
      <c r="R69" s="221"/>
      <c r="S69" s="221"/>
      <c r="T69" s="221"/>
      <c r="U69" s="221"/>
      <c r="V69" s="221"/>
      <c r="W69" s="221"/>
      <c r="X69" s="221"/>
      <c r="Y69" s="221"/>
      <c r="Z69" s="221"/>
      <c r="AA69" s="221"/>
      <c r="AB69" s="221"/>
      <c r="AC69" s="221"/>
      <c r="AD69" s="221"/>
      <c r="AE69" s="221"/>
      <c r="AF69" s="221"/>
      <c r="AG69" s="232">
        <f>'SO 05.2 - Materiál a prác...'!J32</f>
        <v>0</v>
      </c>
      <c r="AH69" s="233"/>
      <c r="AI69" s="233"/>
      <c r="AJ69" s="233"/>
      <c r="AK69" s="233"/>
      <c r="AL69" s="233"/>
      <c r="AM69" s="233"/>
      <c r="AN69" s="232">
        <f t="shared" si="0"/>
        <v>0</v>
      </c>
      <c r="AO69" s="233"/>
      <c r="AP69" s="233"/>
      <c r="AQ69" s="94" t="s">
        <v>88</v>
      </c>
      <c r="AR69" s="49"/>
      <c r="AS69" s="95">
        <v>0</v>
      </c>
      <c r="AT69" s="96">
        <f t="shared" si="1"/>
        <v>0</v>
      </c>
      <c r="AU69" s="97">
        <f>'SO 05.2 - Materiál a prác...'!P85</f>
        <v>0</v>
      </c>
      <c r="AV69" s="96">
        <f>'SO 05.2 - Materiál a prác...'!J35</f>
        <v>0</v>
      </c>
      <c r="AW69" s="96">
        <f>'SO 05.2 - Materiál a prác...'!J36</f>
        <v>0</v>
      </c>
      <c r="AX69" s="96">
        <f>'SO 05.2 - Materiál a prác...'!J37</f>
        <v>0</v>
      </c>
      <c r="AY69" s="96">
        <f>'SO 05.2 - Materiál a prác...'!J38</f>
        <v>0</v>
      </c>
      <c r="AZ69" s="96">
        <f>'SO 05.2 - Materiál a prác...'!F35</f>
        <v>0</v>
      </c>
      <c r="BA69" s="96">
        <f>'SO 05.2 - Materiál a prác...'!F36</f>
        <v>0</v>
      </c>
      <c r="BB69" s="96">
        <f>'SO 05.2 - Materiál a prác...'!F37</f>
        <v>0</v>
      </c>
      <c r="BC69" s="96">
        <f>'SO 05.2 - Materiál a prác...'!F38</f>
        <v>0</v>
      </c>
      <c r="BD69" s="98">
        <f>'SO 05.2 - Materiál a prác...'!F39</f>
        <v>0</v>
      </c>
      <c r="BT69" s="99" t="s">
        <v>84</v>
      </c>
      <c r="BV69" s="99" t="s">
        <v>77</v>
      </c>
      <c r="BW69" s="99" t="s">
        <v>120</v>
      </c>
      <c r="BX69" s="99" t="s">
        <v>116</v>
      </c>
      <c r="CL69" s="99" t="s">
        <v>18</v>
      </c>
    </row>
    <row r="70" spans="1:91" s="7" customFormat="1" ht="24.75" customHeight="1">
      <c r="B70" s="82"/>
      <c r="C70" s="83"/>
      <c r="D70" s="220" t="s">
        <v>121</v>
      </c>
      <c r="E70" s="220"/>
      <c r="F70" s="220"/>
      <c r="G70" s="220"/>
      <c r="H70" s="220"/>
      <c r="I70" s="84"/>
      <c r="J70" s="220" t="s">
        <v>122</v>
      </c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20"/>
      <c r="Z70" s="220"/>
      <c r="AA70" s="220"/>
      <c r="AB70" s="220"/>
      <c r="AC70" s="220"/>
      <c r="AD70" s="220"/>
      <c r="AE70" s="220"/>
      <c r="AF70" s="220"/>
      <c r="AG70" s="231">
        <f>ROUND(SUM(AG71:AG72),2)</f>
        <v>0</v>
      </c>
      <c r="AH70" s="230"/>
      <c r="AI70" s="230"/>
      <c r="AJ70" s="230"/>
      <c r="AK70" s="230"/>
      <c r="AL70" s="230"/>
      <c r="AM70" s="230"/>
      <c r="AN70" s="229">
        <f t="shared" si="0"/>
        <v>0</v>
      </c>
      <c r="AO70" s="230"/>
      <c r="AP70" s="230"/>
      <c r="AQ70" s="85" t="s">
        <v>81</v>
      </c>
      <c r="AR70" s="86"/>
      <c r="AS70" s="87">
        <f>ROUND(SUM(AS71:AS72),2)</f>
        <v>0</v>
      </c>
      <c r="AT70" s="88">
        <f t="shared" si="1"/>
        <v>0</v>
      </c>
      <c r="AU70" s="89">
        <f>ROUND(SUM(AU71:AU72),5)</f>
        <v>0</v>
      </c>
      <c r="AV70" s="88">
        <f>ROUND(AZ70*L29,2)</f>
        <v>0</v>
      </c>
      <c r="AW70" s="88">
        <f>ROUND(BA70*L30,2)</f>
        <v>0</v>
      </c>
      <c r="AX70" s="88">
        <f>ROUND(BB70*L29,2)</f>
        <v>0</v>
      </c>
      <c r="AY70" s="88">
        <f>ROUND(BC70*L30,2)</f>
        <v>0</v>
      </c>
      <c r="AZ70" s="88">
        <f>ROUND(SUM(AZ71:AZ72),2)</f>
        <v>0</v>
      </c>
      <c r="BA70" s="88">
        <f>ROUND(SUM(BA71:BA72),2)</f>
        <v>0</v>
      </c>
      <c r="BB70" s="88">
        <f>ROUND(SUM(BB71:BB72),2)</f>
        <v>0</v>
      </c>
      <c r="BC70" s="88">
        <f>ROUND(SUM(BC71:BC72),2)</f>
        <v>0</v>
      </c>
      <c r="BD70" s="90">
        <f>ROUND(SUM(BD71:BD72),2)</f>
        <v>0</v>
      </c>
      <c r="BS70" s="91" t="s">
        <v>74</v>
      </c>
      <c r="BT70" s="91" t="s">
        <v>82</v>
      </c>
      <c r="BU70" s="91" t="s">
        <v>76</v>
      </c>
      <c r="BV70" s="91" t="s">
        <v>77</v>
      </c>
      <c r="BW70" s="91" t="s">
        <v>123</v>
      </c>
      <c r="BX70" s="91" t="s">
        <v>5</v>
      </c>
      <c r="CL70" s="91" t="s">
        <v>18</v>
      </c>
      <c r="CM70" s="91" t="s">
        <v>84</v>
      </c>
    </row>
    <row r="71" spans="1:91" s="4" customFormat="1" ht="16.5" customHeight="1">
      <c r="A71" s="92" t="s">
        <v>85</v>
      </c>
      <c r="B71" s="47"/>
      <c r="C71" s="93"/>
      <c r="D71" s="93"/>
      <c r="E71" s="221" t="s">
        <v>124</v>
      </c>
      <c r="F71" s="221"/>
      <c r="G71" s="221"/>
      <c r="H71" s="221"/>
      <c r="I71" s="221"/>
      <c r="J71" s="93"/>
      <c r="K71" s="221" t="s">
        <v>87</v>
      </c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1"/>
      <c r="Y71" s="221"/>
      <c r="Z71" s="221"/>
      <c r="AA71" s="221"/>
      <c r="AB71" s="221"/>
      <c r="AC71" s="221"/>
      <c r="AD71" s="221"/>
      <c r="AE71" s="221"/>
      <c r="AF71" s="221"/>
      <c r="AG71" s="232">
        <f>'SO 06.1 - Železniční svršek'!J32</f>
        <v>0</v>
      </c>
      <c r="AH71" s="233"/>
      <c r="AI71" s="233"/>
      <c r="AJ71" s="233"/>
      <c r="AK71" s="233"/>
      <c r="AL71" s="233"/>
      <c r="AM71" s="233"/>
      <c r="AN71" s="232">
        <f t="shared" si="0"/>
        <v>0</v>
      </c>
      <c r="AO71" s="233"/>
      <c r="AP71" s="233"/>
      <c r="AQ71" s="94" t="s">
        <v>88</v>
      </c>
      <c r="AR71" s="49"/>
      <c r="AS71" s="95">
        <v>0</v>
      </c>
      <c r="AT71" s="96">
        <f t="shared" si="1"/>
        <v>0</v>
      </c>
      <c r="AU71" s="97">
        <f>'SO 06.1 - Železniční svršek'!P85</f>
        <v>0</v>
      </c>
      <c r="AV71" s="96">
        <f>'SO 06.1 - Železniční svršek'!J35</f>
        <v>0</v>
      </c>
      <c r="AW71" s="96">
        <f>'SO 06.1 - Železniční svršek'!J36</f>
        <v>0</v>
      </c>
      <c r="AX71" s="96">
        <f>'SO 06.1 - Železniční svršek'!J37</f>
        <v>0</v>
      </c>
      <c r="AY71" s="96">
        <f>'SO 06.1 - Železniční svršek'!J38</f>
        <v>0</v>
      </c>
      <c r="AZ71" s="96">
        <f>'SO 06.1 - Železniční svršek'!F35</f>
        <v>0</v>
      </c>
      <c r="BA71" s="96">
        <f>'SO 06.1 - Železniční svršek'!F36</f>
        <v>0</v>
      </c>
      <c r="BB71" s="96">
        <f>'SO 06.1 - Železniční svršek'!F37</f>
        <v>0</v>
      </c>
      <c r="BC71" s="96">
        <f>'SO 06.1 - Železniční svršek'!F38</f>
        <v>0</v>
      </c>
      <c r="BD71" s="98">
        <f>'SO 06.1 - Železniční svršek'!F39</f>
        <v>0</v>
      </c>
      <c r="BT71" s="99" t="s">
        <v>84</v>
      </c>
      <c r="BV71" s="99" t="s">
        <v>77</v>
      </c>
      <c r="BW71" s="99" t="s">
        <v>125</v>
      </c>
      <c r="BX71" s="99" t="s">
        <v>123</v>
      </c>
      <c r="CL71" s="99" t="s">
        <v>18</v>
      </c>
    </row>
    <row r="72" spans="1:91" s="4" customFormat="1" ht="23.25" customHeight="1">
      <c r="A72" s="92" t="s">
        <v>85</v>
      </c>
      <c r="B72" s="47"/>
      <c r="C72" s="93"/>
      <c r="D72" s="93"/>
      <c r="E72" s="221" t="s">
        <v>126</v>
      </c>
      <c r="F72" s="221"/>
      <c r="G72" s="221"/>
      <c r="H72" s="221"/>
      <c r="I72" s="221"/>
      <c r="J72" s="93"/>
      <c r="K72" s="221" t="s">
        <v>91</v>
      </c>
      <c r="L72" s="221"/>
      <c r="M72" s="221"/>
      <c r="N72" s="221"/>
      <c r="O72" s="221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32">
        <f>'SO 06.2 - Materiál a prác...'!J32</f>
        <v>0</v>
      </c>
      <c r="AH72" s="233"/>
      <c r="AI72" s="233"/>
      <c r="AJ72" s="233"/>
      <c r="AK72" s="233"/>
      <c r="AL72" s="233"/>
      <c r="AM72" s="233"/>
      <c r="AN72" s="232">
        <f t="shared" si="0"/>
        <v>0</v>
      </c>
      <c r="AO72" s="233"/>
      <c r="AP72" s="233"/>
      <c r="AQ72" s="94" t="s">
        <v>88</v>
      </c>
      <c r="AR72" s="49"/>
      <c r="AS72" s="95">
        <v>0</v>
      </c>
      <c r="AT72" s="96">
        <f t="shared" si="1"/>
        <v>0</v>
      </c>
      <c r="AU72" s="97">
        <f>'SO 06.2 - Materiál a prác...'!P85</f>
        <v>0</v>
      </c>
      <c r="AV72" s="96">
        <f>'SO 06.2 - Materiál a prác...'!J35</f>
        <v>0</v>
      </c>
      <c r="AW72" s="96">
        <f>'SO 06.2 - Materiál a prác...'!J36</f>
        <v>0</v>
      </c>
      <c r="AX72" s="96">
        <f>'SO 06.2 - Materiál a prác...'!J37</f>
        <v>0</v>
      </c>
      <c r="AY72" s="96">
        <f>'SO 06.2 - Materiál a prác...'!J38</f>
        <v>0</v>
      </c>
      <c r="AZ72" s="96">
        <f>'SO 06.2 - Materiál a prác...'!F35</f>
        <v>0</v>
      </c>
      <c r="BA72" s="96">
        <f>'SO 06.2 - Materiál a prác...'!F36</f>
        <v>0</v>
      </c>
      <c r="BB72" s="96">
        <f>'SO 06.2 - Materiál a prác...'!F37</f>
        <v>0</v>
      </c>
      <c r="BC72" s="96">
        <f>'SO 06.2 - Materiál a prác...'!F38</f>
        <v>0</v>
      </c>
      <c r="BD72" s="98">
        <f>'SO 06.2 - Materiál a prác...'!F39</f>
        <v>0</v>
      </c>
      <c r="BT72" s="99" t="s">
        <v>84</v>
      </c>
      <c r="BV72" s="99" t="s">
        <v>77</v>
      </c>
      <c r="BW72" s="99" t="s">
        <v>127</v>
      </c>
      <c r="BX72" s="99" t="s">
        <v>123</v>
      </c>
      <c r="CL72" s="99" t="s">
        <v>18</v>
      </c>
    </row>
    <row r="73" spans="1:91" s="7" customFormat="1" ht="24.75" customHeight="1">
      <c r="B73" s="82"/>
      <c r="C73" s="83"/>
      <c r="D73" s="220" t="s">
        <v>128</v>
      </c>
      <c r="E73" s="220"/>
      <c r="F73" s="220"/>
      <c r="G73" s="220"/>
      <c r="H73" s="220"/>
      <c r="I73" s="84"/>
      <c r="J73" s="220" t="s">
        <v>129</v>
      </c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20"/>
      <c r="Z73" s="220"/>
      <c r="AA73" s="220"/>
      <c r="AB73" s="220"/>
      <c r="AC73" s="220"/>
      <c r="AD73" s="220"/>
      <c r="AE73" s="220"/>
      <c r="AF73" s="220"/>
      <c r="AG73" s="231">
        <f>ROUND(SUM(AG74:AG75),2)</f>
        <v>0</v>
      </c>
      <c r="AH73" s="230"/>
      <c r="AI73" s="230"/>
      <c r="AJ73" s="230"/>
      <c r="AK73" s="230"/>
      <c r="AL73" s="230"/>
      <c r="AM73" s="230"/>
      <c r="AN73" s="229">
        <f t="shared" si="0"/>
        <v>0</v>
      </c>
      <c r="AO73" s="230"/>
      <c r="AP73" s="230"/>
      <c r="AQ73" s="85" t="s">
        <v>81</v>
      </c>
      <c r="AR73" s="86"/>
      <c r="AS73" s="87">
        <f>ROUND(SUM(AS74:AS75),2)</f>
        <v>0</v>
      </c>
      <c r="AT73" s="88">
        <f t="shared" si="1"/>
        <v>0</v>
      </c>
      <c r="AU73" s="89">
        <f>ROUND(SUM(AU74:AU75),5)</f>
        <v>0</v>
      </c>
      <c r="AV73" s="88">
        <f>ROUND(AZ73*L29,2)</f>
        <v>0</v>
      </c>
      <c r="AW73" s="88">
        <f>ROUND(BA73*L30,2)</f>
        <v>0</v>
      </c>
      <c r="AX73" s="88">
        <f>ROUND(BB73*L29,2)</f>
        <v>0</v>
      </c>
      <c r="AY73" s="88">
        <f>ROUND(BC73*L30,2)</f>
        <v>0</v>
      </c>
      <c r="AZ73" s="88">
        <f>ROUND(SUM(AZ74:AZ75),2)</f>
        <v>0</v>
      </c>
      <c r="BA73" s="88">
        <f>ROUND(SUM(BA74:BA75),2)</f>
        <v>0</v>
      </c>
      <c r="BB73" s="88">
        <f>ROUND(SUM(BB74:BB75),2)</f>
        <v>0</v>
      </c>
      <c r="BC73" s="88">
        <f>ROUND(SUM(BC74:BC75),2)</f>
        <v>0</v>
      </c>
      <c r="BD73" s="90">
        <f>ROUND(SUM(BD74:BD75),2)</f>
        <v>0</v>
      </c>
      <c r="BS73" s="91" t="s">
        <v>74</v>
      </c>
      <c r="BT73" s="91" t="s">
        <v>82</v>
      </c>
      <c r="BU73" s="91" t="s">
        <v>76</v>
      </c>
      <c r="BV73" s="91" t="s">
        <v>77</v>
      </c>
      <c r="BW73" s="91" t="s">
        <v>130</v>
      </c>
      <c r="BX73" s="91" t="s">
        <v>5</v>
      </c>
      <c r="CL73" s="91" t="s">
        <v>18</v>
      </c>
      <c r="CM73" s="91" t="s">
        <v>84</v>
      </c>
    </row>
    <row r="74" spans="1:91" s="4" customFormat="1" ht="16.5" customHeight="1">
      <c r="A74" s="92" t="s">
        <v>85</v>
      </c>
      <c r="B74" s="47"/>
      <c r="C74" s="93"/>
      <c r="D74" s="93"/>
      <c r="E74" s="221" t="s">
        <v>131</v>
      </c>
      <c r="F74" s="221"/>
      <c r="G74" s="221"/>
      <c r="H74" s="221"/>
      <c r="I74" s="221"/>
      <c r="J74" s="93"/>
      <c r="K74" s="221" t="s">
        <v>87</v>
      </c>
      <c r="L74" s="221"/>
      <c r="M74" s="221"/>
      <c r="N74" s="221"/>
      <c r="O74" s="221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  <c r="AF74" s="221"/>
      <c r="AG74" s="232">
        <f>'SO 07.1 - Železniční svršek'!J32</f>
        <v>0</v>
      </c>
      <c r="AH74" s="233"/>
      <c r="AI74" s="233"/>
      <c r="AJ74" s="233"/>
      <c r="AK74" s="233"/>
      <c r="AL74" s="233"/>
      <c r="AM74" s="233"/>
      <c r="AN74" s="232">
        <f t="shared" si="0"/>
        <v>0</v>
      </c>
      <c r="AO74" s="233"/>
      <c r="AP74" s="233"/>
      <c r="AQ74" s="94" t="s">
        <v>88</v>
      </c>
      <c r="AR74" s="49"/>
      <c r="AS74" s="95">
        <v>0</v>
      </c>
      <c r="AT74" s="96">
        <f t="shared" si="1"/>
        <v>0</v>
      </c>
      <c r="AU74" s="97">
        <f>'SO 07.1 - Železniční svršek'!P85</f>
        <v>0</v>
      </c>
      <c r="AV74" s="96">
        <f>'SO 07.1 - Železniční svršek'!J35</f>
        <v>0</v>
      </c>
      <c r="AW74" s="96">
        <f>'SO 07.1 - Železniční svršek'!J36</f>
        <v>0</v>
      </c>
      <c r="AX74" s="96">
        <f>'SO 07.1 - Železniční svršek'!J37</f>
        <v>0</v>
      </c>
      <c r="AY74" s="96">
        <f>'SO 07.1 - Železniční svršek'!J38</f>
        <v>0</v>
      </c>
      <c r="AZ74" s="96">
        <f>'SO 07.1 - Železniční svršek'!F35</f>
        <v>0</v>
      </c>
      <c r="BA74" s="96">
        <f>'SO 07.1 - Železniční svršek'!F36</f>
        <v>0</v>
      </c>
      <c r="BB74" s="96">
        <f>'SO 07.1 - Železniční svršek'!F37</f>
        <v>0</v>
      </c>
      <c r="BC74" s="96">
        <f>'SO 07.1 - Železniční svršek'!F38</f>
        <v>0</v>
      </c>
      <c r="BD74" s="98">
        <f>'SO 07.1 - Železniční svršek'!F39</f>
        <v>0</v>
      </c>
      <c r="BT74" s="99" t="s">
        <v>84</v>
      </c>
      <c r="BV74" s="99" t="s">
        <v>77</v>
      </c>
      <c r="BW74" s="99" t="s">
        <v>132</v>
      </c>
      <c r="BX74" s="99" t="s">
        <v>130</v>
      </c>
      <c r="CL74" s="99" t="s">
        <v>18</v>
      </c>
    </row>
    <row r="75" spans="1:91" s="4" customFormat="1" ht="23.25" customHeight="1">
      <c r="A75" s="92" t="s">
        <v>85</v>
      </c>
      <c r="B75" s="47"/>
      <c r="C75" s="93"/>
      <c r="D75" s="93"/>
      <c r="E75" s="221" t="s">
        <v>133</v>
      </c>
      <c r="F75" s="221"/>
      <c r="G75" s="221"/>
      <c r="H75" s="221"/>
      <c r="I75" s="221"/>
      <c r="J75" s="93"/>
      <c r="K75" s="221" t="s">
        <v>91</v>
      </c>
      <c r="L75" s="221"/>
      <c r="M75" s="221"/>
      <c r="N75" s="221"/>
      <c r="O75" s="221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32">
        <f>'SO 07.2 - Materiál a prác...'!J32</f>
        <v>0</v>
      </c>
      <c r="AH75" s="233"/>
      <c r="AI75" s="233"/>
      <c r="AJ75" s="233"/>
      <c r="AK75" s="233"/>
      <c r="AL75" s="233"/>
      <c r="AM75" s="233"/>
      <c r="AN75" s="232">
        <f t="shared" si="0"/>
        <v>0</v>
      </c>
      <c r="AO75" s="233"/>
      <c r="AP75" s="233"/>
      <c r="AQ75" s="94" t="s">
        <v>88</v>
      </c>
      <c r="AR75" s="49"/>
      <c r="AS75" s="95">
        <v>0</v>
      </c>
      <c r="AT75" s="96">
        <f t="shared" si="1"/>
        <v>0</v>
      </c>
      <c r="AU75" s="97">
        <f>'SO 07.2 - Materiál a prác...'!P85</f>
        <v>0</v>
      </c>
      <c r="AV75" s="96">
        <f>'SO 07.2 - Materiál a prác...'!J35</f>
        <v>0</v>
      </c>
      <c r="AW75" s="96">
        <f>'SO 07.2 - Materiál a prác...'!J36</f>
        <v>0</v>
      </c>
      <c r="AX75" s="96">
        <f>'SO 07.2 - Materiál a prác...'!J37</f>
        <v>0</v>
      </c>
      <c r="AY75" s="96">
        <f>'SO 07.2 - Materiál a prác...'!J38</f>
        <v>0</v>
      </c>
      <c r="AZ75" s="96">
        <f>'SO 07.2 - Materiál a prác...'!F35</f>
        <v>0</v>
      </c>
      <c r="BA75" s="96">
        <f>'SO 07.2 - Materiál a prác...'!F36</f>
        <v>0</v>
      </c>
      <c r="BB75" s="96">
        <f>'SO 07.2 - Materiál a prác...'!F37</f>
        <v>0</v>
      </c>
      <c r="BC75" s="96">
        <f>'SO 07.2 - Materiál a prác...'!F38</f>
        <v>0</v>
      </c>
      <c r="BD75" s="98">
        <f>'SO 07.2 - Materiál a prác...'!F39</f>
        <v>0</v>
      </c>
      <c r="BT75" s="99" t="s">
        <v>84</v>
      </c>
      <c r="BV75" s="99" t="s">
        <v>77</v>
      </c>
      <c r="BW75" s="99" t="s">
        <v>134</v>
      </c>
      <c r="BX75" s="99" t="s">
        <v>130</v>
      </c>
      <c r="CL75" s="99" t="s">
        <v>18</v>
      </c>
    </row>
    <row r="76" spans="1:91" s="7" customFormat="1" ht="16.5" customHeight="1">
      <c r="A76" s="92" t="s">
        <v>85</v>
      </c>
      <c r="B76" s="82"/>
      <c r="C76" s="83"/>
      <c r="D76" s="220" t="s">
        <v>135</v>
      </c>
      <c r="E76" s="220"/>
      <c r="F76" s="220"/>
      <c r="G76" s="220"/>
      <c r="H76" s="220"/>
      <c r="I76" s="84"/>
      <c r="J76" s="220" t="s">
        <v>136</v>
      </c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20"/>
      <c r="Z76" s="220"/>
      <c r="AA76" s="220"/>
      <c r="AB76" s="220"/>
      <c r="AC76" s="220"/>
      <c r="AD76" s="220"/>
      <c r="AE76" s="220"/>
      <c r="AF76" s="220"/>
      <c r="AG76" s="229">
        <f>'SO 08 - Následné propraco...'!J30</f>
        <v>0</v>
      </c>
      <c r="AH76" s="230"/>
      <c r="AI76" s="230"/>
      <c r="AJ76" s="230"/>
      <c r="AK76" s="230"/>
      <c r="AL76" s="230"/>
      <c r="AM76" s="230"/>
      <c r="AN76" s="229">
        <f t="shared" si="0"/>
        <v>0</v>
      </c>
      <c r="AO76" s="230"/>
      <c r="AP76" s="230"/>
      <c r="AQ76" s="85" t="s">
        <v>81</v>
      </c>
      <c r="AR76" s="86"/>
      <c r="AS76" s="87">
        <v>0</v>
      </c>
      <c r="AT76" s="88">
        <f t="shared" si="1"/>
        <v>0</v>
      </c>
      <c r="AU76" s="89">
        <f>'SO 08 - Následné propraco...'!P79</f>
        <v>0</v>
      </c>
      <c r="AV76" s="88">
        <f>'SO 08 - Následné propraco...'!J33</f>
        <v>0</v>
      </c>
      <c r="AW76" s="88">
        <f>'SO 08 - Následné propraco...'!J34</f>
        <v>0</v>
      </c>
      <c r="AX76" s="88">
        <f>'SO 08 - Následné propraco...'!J35</f>
        <v>0</v>
      </c>
      <c r="AY76" s="88">
        <f>'SO 08 - Následné propraco...'!J36</f>
        <v>0</v>
      </c>
      <c r="AZ76" s="88">
        <f>'SO 08 - Následné propraco...'!F33</f>
        <v>0</v>
      </c>
      <c r="BA76" s="88">
        <f>'SO 08 - Následné propraco...'!F34</f>
        <v>0</v>
      </c>
      <c r="BB76" s="88">
        <f>'SO 08 - Následné propraco...'!F35</f>
        <v>0</v>
      </c>
      <c r="BC76" s="88">
        <f>'SO 08 - Následné propraco...'!F36</f>
        <v>0</v>
      </c>
      <c r="BD76" s="90">
        <f>'SO 08 - Následné propraco...'!F37</f>
        <v>0</v>
      </c>
      <c r="BT76" s="91" t="s">
        <v>82</v>
      </c>
      <c r="BV76" s="91" t="s">
        <v>77</v>
      </c>
      <c r="BW76" s="91" t="s">
        <v>137</v>
      </c>
      <c r="BX76" s="91" t="s">
        <v>5</v>
      </c>
      <c r="CL76" s="91" t="s">
        <v>18</v>
      </c>
      <c r="CM76" s="91" t="s">
        <v>84</v>
      </c>
    </row>
    <row r="77" spans="1:91" s="7" customFormat="1" ht="16.5" customHeight="1">
      <c r="A77" s="92" t="s">
        <v>85</v>
      </c>
      <c r="B77" s="82"/>
      <c r="C77" s="83"/>
      <c r="D77" s="220" t="s">
        <v>138</v>
      </c>
      <c r="E77" s="220"/>
      <c r="F77" s="220"/>
      <c r="G77" s="220"/>
      <c r="H77" s="220"/>
      <c r="I77" s="84"/>
      <c r="J77" s="220" t="s">
        <v>139</v>
      </c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20"/>
      <c r="Z77" s="220"/>
      <c r="AA77" s="220"/>
      <c r="AB77" s="220"/>
      <c r="AC77" s="220"/>
      <c r="AD77" s="220"/>
      <c r="AE77" s="220"/>
      <c r="AF77" s="220"/>
      <c r="AG77" s="229">
        <f>'VON - Vedlejší a ostatní ...'!J30</f>
        <v>0</v>
      </c>
      <c r="AH77" s="230"/>
      <c r="AI77" s="230"/>
      <c r="AJ77" s="230"/>
      <c r="AK77" s="230"/>
      <c r="AL77" s="230"/>
      <c r="AM77" s="230"/>
      <c r="AN77" s="229">
        <f t="shared" si="0"/>
        <v>0</v>
      </c>
      <c r="AO77" s="230"/>
      <c r="AP77" s="230"/>
      <c r="AQ77" s="85" t="s">
        <v>81</v>
      </c>
      <c r="AR77" s="86"/>
      <c r="AS77" s="100">
        <v>0</v>
      </c>
      <c r="AT77" s="101">
        <f t="shared" si="1"/>
        <v>0</v>
      </c>
      <c r="AU77" s="102">
        <f>'VON - Vedlejší a ostatní ...'!P79</f>
        <v>0</v>
      </c>
      <c r="AV77" s="101">
        <f>'VON - Vedlejší a ostatní ...'!J33</f>
        <v>0</v>
      </c>
      <c r="AW77" s="101">
        <f>'VON - Vedlejší a ostatní ...'!J34</f>
        <v>0</v>
      </c>
      <c r="AX77" s="101">
        <f>'VON - Vedlejší a ostatní ...'!J35</f>
        <v>0</v>
      </c>
      <c r="AY77" s="101">
        <f>'VON - Vedlejší a ostatní ...'!J36</f>
        <v>0</v>
      </c>
      <c r="AZ77" s="101">
        <f>'VON - Vedlejší a ostatní ...'!F33</f>
        <v>0</v>
      </c>
      <c r="BA77" s="101">
        <f>'VON - Vedlejší a ostatní ...'!F34</f>
        <v>0</v>
      </c>
      <c r="BB77" s="101">
        <f>'VON - Vedlejší a ostatní ...'!F35</f>
        <v>0</v>
      </c>
      <c r="BC77" s="101">
        <f>'VON - Vedlejší a ostatní ...'!F36</f>
        <v>0</v>
      </c>
      <c r="BD77" s="103">
        <f>'VON - Vedlejší a ostatní ...'!F37</f>
        <v>0</v>
      </c>
      <c r="BT77" s="91" t="s">
        <v>82</v>
      </c>
      <c r="BV77" s="91" t="s">
        <v>77</v>
      </c>
      <c r="BW77" s="91" t="s">
        <v>140</v>
      </c>
      <c r="BX77" s="91" t="s">
        <v>5</v>
      </c>
      <c r="CL77" s="91" t="s">
        <v>18</v>
      </c>
      <c r="CM77" s="91" t="s">
        <v>84</v>
      </c>
    </row>
    <row r="78" spans="1:91" s="2" customFormat="1" ht="30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5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</row>
    <row r="79" spans="1:91" s="2" customFormat="1" ht="6.95" customHeight="1">
      <c r="A79" s="30"/>
      <c r="B79" s="43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35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</row>
  </sheetData>
  <sheetProtection password="C722" sheet="1" objects="1" scenarios="1" formatColumns="0" formatRows="0"/>
  <mergeCells count="130">
    <mergeCell ref="J73:AF73"/>
    <mergeCell ref="D73:H73"/>
    <mergeCell ref="K74:AF74"/>
    <mergeCell ref="E74:I74"/>
    <mergeCell ref="E75:I75"/>
    <mergeCell ref="K75:AF75"/>
    <mergeCell ref="J76:AF76"/>
    <mergeCell ref="D76:H76"/>
    <mergeCell ref="J77:AF77"/>
    <mergeCell ref="D77:H77"/>
    <mergeCell ref="E68:I68"/>
    <mergeCell ref="K68:AF68"/>
    <mergeCell ref="K69:AF69"/>
    <mergeCell ref="E69:I69"/>
    <mergeCell ref="D70:H70"/>
    <mergeCell ref="J70:AF70"/>
    <mergeCell ref="K71:AF71"/>
    <mergeCell ref="E71:I71"/>
    <mergeCell ref="E72:I72"/>
    <mergeCell ref="K72:AF72"/>
    <mergeCell ref="E63:I63"/>
    <mergeCell ref="K63:AF63"/>
    <mergeCell ref="J64:AF64"/>
    <mergeCell ref="D64:H64"/>
    <mergeCell ref="K65:AF65"/>
    <mergeCell ref="E65:I65"/>
    <mergeCell ref="E66:I66"/>
    <mergeCell ref="K66:AF66"/>
    <mergeCell ref="D67:H67"/>
    <mergeCell ref="J67:AF67"/>
    <mergeCell ref="AG73:AM73"/>
    <mergeCell ref="AN73:AP73"/>
    <mergeCell ref="AN74:AP74"/>
    <mergeCell ref="AG74:AM74"/>
    <mergeCell ref="AG75:AM75"/>
    <mergeCell ref="AN75:AP75"/>
    <mergeCell ref="AN76:AP76"/>
    <mergeCell ref="AG76:AM76"/>
    <mergeCell ref="AN77:AP77"/>
    <mergeCell ref="AG77:AM77"/>
    <mergeCell ref="AN68:AP68"/>
    <mergeCell ref="AG68:AM68"/>
    <mergeCell ref="AN69:AP69"/>
    <mergeCell ref="AG69:AM69"/>
    <mergeCell ref="AG70:AM70"/>
    <mergeCell ref="AN70:AP70"/>
    <mergeCell ref="AG71:AM71"/>
    <mergeCell ref="AN71:AP71"/>
    <mergeCell ref="AG72:AM72"/>
    <mergeCell ref="AN72:AP72"/>
    <mergeCell ref="AG63:AM63"/>
    <mergeCell ref="AN63:AP63"/>
    <mergeCell ref="AG64:AM64"/>
    <mergeCell ref="AN64:AP64"/>
    <mergeCell ref="AN65:AP65"/>
    <mergeCell ref="AG65:AM65"/>
    <mergeCell ref="AN66:AP66"/>
    <mergeCell ref="AG66:AM66"/>
    <mergeCell ref="AG67:AM67"/>
    <mergeCell ref="AN67:AP67"/>
    <mergeCell ref="L33:P33"/>
    <mergeCell ref="AK33:AO33"/>
    <mergeCell ref="W33:AE33"/>
    <mergeCell ref="AK35:AO35"/>
    <mergeCell ref="X35:AB35"/>
    <mergeCell ref="AR2:BE2"/>
    <mergeCell ref="AN61:AP61"/>
    <mergeCell ref="AG61:AM61"/>
    <mergeCell ref="AN62:AP62"/>
    <mergeCell ref="AG62:AM6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K62:AF62"/>
    <mergeCell ref="E62:I62"/>
    <mergeCell ref="AS49:AT51"/>
    <mergeCell ref="AM50:AP50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N58:AP58"/>
    <mergeCell ref="AN59:AP59"/>
    <mergeCell ref="AG59:AM59"/>
    <mergeCell ref="AN60:AP60"/>
    <mergeCell ref="AG60:AM60"/>
    <mergeCell ref="AG54:AM54"/>
    <mergeCell ref="AN54:AP54"/>
    <mergeCell ref="K57:AF57"/>
    <mergeCell ref="E57:I57"/>
    <mergeCell ref="J58:AF58"/>
    <mergeCell ref="D58:H58"/>
    <mergeCell ref="K59:AF59"/>
    <mergeCell ref="E59:I59"/>
    <mergeCell ref="E60:I60"/>
    <mergeCell ref="K60:AF60"/>
    <mergeCell ref="D61:H61"/>
    <mergeCell ref="J61:AF61"/>
    <mergeCell ref="L45:AO45"/>
    <mergeCell ref="AM47:AN47"/>
    <mergeCell ref="AM49:AP49"/>
    <mergeCell ref="I52:AF52"/>
    <mergeCell ref="C52:G52"/>
    <mergeCell ref="J55:AF55"/>
    <mergeCell ref="D55:H55"/>
    <mergeCell ref="K56:AF56"/>
    <mergeCell ref="E56:I56"/>
  </mergeCells>
  <hyperlinks>
    <hyperlink ref="A56" location="'SO 01.1 - Železniční svršek'!C2" display="/"/>
    <hyperlink ref="A57" location="'SO 01.2 - Materiál a prác...'!C2" display="/"/>
    <hyperlink ref="A59" location="'SO 02.1 - Železniční svršek'!C2" display="/"/>
    <hyperlink ref="A60" location="'SO 02.2 - Materiál a prác...'!C2" display="/"/>
    <hyperlink ref="A62" location="'SO 03.1 - Železniční svršek'!C2" display="/"/>
    <hyperlink ref="A63" location="'SO 03.2 - Materiál a prác...'!C2" display="/"/>
    <hyperlink ref="A65" location="'SO 04.1 - Železniční svršek'!C2" display="/"/>
    <hyperlink ref="A66" location="'SO 04.2 - Materiál a prác...'!C2" display="/"/>
    <hyperlink ref="A68" location="'SO 05.1 - Železniční svršek'!C2" display="/"/>
    <hyperlink ref="A69" location="'SO 05.2 - Materiál a prác...'!C2" display="/"/>
    <hyperlink ref="A71" location="'SO 06.1 - Železniční svršek'!C2" display="/"/>
    <hyperlink ref="A72" location="'SO 06.2 - Materiál a prác...'!C2" display="/"/>
    <hyperlink ref="A74" location="'SO 07.1 - Železniční svršek'!C2" display="/"/>
    <hyperlink ref="A75" location="'SO 07.2 - Materiál a prác...'!C2" display="/"/>
    <hyperlink ref="A76" location="'SO 08 - Následné propraco...'!C2" display="/"/>
    <hyperlink ref="A7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118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876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877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22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ROUND((SUM(BE85:BE254)),  2)</f>
        <v>0</v>
      </c>
      <c r="G35" s="30"/>
      <c r="H35" s="30"/>
      <c r="I35" s="120">
        <v>0.21</v>
      </c>
      <c r="J35" s="119">
        <f>ROUND(((SUM(BE85:BE254))*I35),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ROUND((SUM(BF85:BF254)),  2)</f>
        <v>0</v>
      </c>
      <c r="G36" s="30"/>
      <c r="H36" s="30"/>
      <c r="I36" s="120">
        <v>0.12</v>
      </c>
      <c r="J36" s="119">
        <f>ROUND(((SUM(BF85:BF254))*I36),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ROUND((SUM(BG85:BG254)),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ROUND((SUM(BH85:BH254)),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ROUND((SUM(BI85:BI254)),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876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05.1 - Železniční svršek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 Bohumilice v Čech.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876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05.1 - Železniční svršek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 Bohumilice v Čech.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SUM(P86:P254)</f>
        <v>0</v>
      </c>
      <c r="Q85" s="68"/>
      <c r="R85" s="145">
        <f>SUM(R86:R254)</f>
        <v>163.36803999999995</v>
      </c>
      <c r="S85" s="68"/>
      <c r="T85" s="146">
        <f>SUM(T86:T254)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SUM(BK86:BK254)</f>
        <v>0</v>
      </c>
    </row>
    <row r="86" spans="1:65" s="2" customFormat="1" ht="16.5" customHeight="1">
      <c r="A86" s="30"/>
      <c r="B86" s="31"/>
      <c r="C86" s="148" t="s">
        <v>82</v>
      </c>
      <c r="D86" s="148" t="s">
        <v>164</v>
      </c>
      <c r="E86" s="149" t="s">
        <v>165</v>
      </c>
      <c r="F86" s="150" t="s">
        <v>166</v>
      </c>
      <c r="G86" s="151" t="s">
        <v>167</v>
      </c>
      <c r="H86" s="152">
        <v>162</v>
      </c>
      <c r="I86" s="153"/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1</v>
      </c>
      <c r="R86" s="159">
        <f>Q86*H86</f>
        <v>162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592</v>
      </c>
    </row>
    <row r="87" spans="1:65" s="2" customFormat="1" ht="11.25">
      <c r="A87" s="30"/>
      <c r="B87" s="31"/>
      <c r="C87" s="32"/>
      <c r="D87" s="163" t="s">
        <v>172</v>
      </c>
      <c r="E87" s="32"/>
      <c r="F87" s="164" t="s">
        <v>166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10" customFormat="1" ht="11.25">
      <c r="B88" s="168"/>
      <c r="C88" s="169"/>
      <c r="D88" s="163" t="s">
        <v>173</v>
      </c>
      <c r="E88" s="170" t="s">
        <v>34</v>
      </c>
      <c r="F88" s="171" t="s">
        <v>878</v>
      </c>
      <c r="G88" s="169"/>
      <c r="H88" s="172">
        <v>162</v>
      </c>
      <c r="I88" s="173"/>
      <c r="J88" s="169"/>
      <c r="K88" s="169"/>
      <c r="L88" s="174"/>
      <c r="M88" s="175"/>
      <c r="N88" s="176"/>
      <c r="O88" s="176"/>
      <c r="P88" s="176"/>
      <c r="Q88" s="176"/>
      <c r="R88" s="176"/>
      <c r="S88" s="176"/>
      <c r="T88" s="177"/>
      <c r="AT88" s="178" t="s">
        <v>173</v>
      </c>
      <c r="AU88" s="178" t="s">
        <v>75</v>
      </c>
      <c r="AV88" s="10" t="s">
        <v>84</v>
      </c>
      <c r="AW88" s="10" t="s">
        <v>36</v>
      </c>
      <c r="AX88" s="10" t="s">
        <v>82</v>
      </c>
      <c r="AY88" s="178" t="s">
        <v>169</v>
      </c>
    </row>
    <row r="89" spans="1:65" s="2" customFormat="1" ht="16.5" customHeight="1">
      <c r="A89" s="30"/>
      <c r="B89" s="31"/>
      <c r="C89" s="148" t="s">
        <v>84</v>
      </c>
      <c r="D89" s="148" t="s">
        <v>164</v>
      </c>
      <c r="E89" s="149" t="s">
        <v>182</v>
      </c>
      <c r="F89" s="150" t="s">
        <v>183</v>
      </c>
      <c r="G89" s="151" t="s">
        <v>184</v>
      </c>
      <c r="H89" s="152">
        <v>44</v>
      </c>
      <c r="I89" s="153"/>
      <c r="J89" s="154">
        <f>ROUND(I89*H89,2)</f>
        <v>0</v>
      </c>
      <c r="K89" s="155"/>
      <c r="L89" s="156"/>
      <c r="M89" s="157" t="s">
        <v>34</v>
      </c>
      <c r="N89" s="158" t="s">
        <v>46</v>
      </c>
      <c r="O89" s="60"/>
      <c r="P89" s="159">
        <f>O89*H89</f>
        <v>0</v>
      </c>
      <c r="Q89" s="159">
        <v>1.004E-2</v>
      </c>
      <c r="R89" s="159">
        <f>Q89*H89</f>
        <v>0.44176000000000004</v>
      </c>
      <c r="S89" s="159">
        <v>0</v>
      </c>
      <c r="T89" s="160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61" t="s">
        <v>168</v>
      </c>
      <c r="AT89" s="161" t="s">
        <v>164</v>
      </c>
      <c r="AU89" s="161" t="s">
        <v>75</v>
      </c>
      <c r="AY89" s="13" t="s">
        <v>169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13" t="s">
        <v>82</v>
      </c>
      <c r="BK89" s="162">
        <f>ROUND(I89*H89,2)</f>
        <v>0</v>
      </c>
      <c r="BL89" s="13" t="s">
        <v>170</v>
      </c>
      <c r="BM89" s="161" t="s">
        <v>709</v>
      </c>
    </row>
    <row r="90" spans="1:65" s="2" customFormat="1" ht="11.25">
      <c r="A90" s="30"/>
      <c r="B90" s="31"/>
      <c r="C90" s="32"/>
      <c r="D90" s="163" t="s">
        <v>172</v>
      </c>
      <c r="E90" s="32"/>
      <c r="F90" s="164" t="s">
        <v>183</v>
      </c>
      <c r="G90" s="32"/>
      <c r="H90" s="32"/>
      <c r="I90" s="165"/>
      <c r="J90" s="32"/>
      <c r="K90" s="32"/>
      <c r="L90" s="35"/>
      <c r="M90" s="166"/>
      <c r="N90" s="167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3" t="s">
        <v>172</v>
      </c>
      <c r="AU90" s="13" t="s">
        <v>75</v>
      </c>
    </row>
    <row r="91" spans="1:65" s="2" customFormat="1" ht="29.25">
      <c r="A91" s="30"/>
      <c r="B91" s="31"/>
      <c r="C91" s="32"/>
      <c r="D91" s="163" t="s">
        <v>178</v>
      </c>
      <c r="E91" s="32"/>
      <c r="F91" s="179" t="s">
        <v>879</v>
      </c>
      <c r="G91" s="32"/>
      <c r="H91" s="32"/>
      <c r="I91" s="165"/>
      <c r="J91" s="32"/>
      <c r="K91" s="32"/>
      <c r="L91" s="35"/>
      <c r="M91" s="166"/>
      <c r="N91" s="167"/>
      <c r="O91" s="60"/>
      <c r="P91" s="60"/>
      <c r="Q91" s="60"/>
      <c r="R91" s="60"/>
      <c r="S91" s="60"/>
      <c r="T91" s="61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3" t="s">
        <v>178</v>
      </c>
      <c r="AU91" s="13" t="s">
        <v>75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880</v>
      </c>
      <c r="G92" s="169"/>
      <c r="H92" s="172">
        <v>44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82</v>
      </c>
      <c r="AY92" s="178" t="s">
        <v>169</v>
      </c>
    </row>
    <row r="93" spans="1:65" s="2" customFormat="1" ht="16.5" customHeight="1">
      <c r="A93" s="30"/>
      <c r="B93" s="31"/>
      <c r="C93" s="148" t="s">
        <v>181</v>
      </c>
      <c r="D93" s="148" t="s">
        <v>164</v>
      </c>
      <c r="E93" s="149" t="s">
        <v>207</v>
      </c>
      <c r="F93" s="150" t="s">
        <v>208</v>
      </c>
      <c r="G93" s="151" t="s">
        <v>184</v>
      </c>
      <c r="H93" s="152">
        <v>528</v>
      </c>
      <c r="I93" s="153"/>
      <c r="J93" s="154">
        <f>ROUND(I93*H93,2)</f>
        <v>0</v>
      </c>
      <c r="K93" s="155"/>
      <c r="L93" s="156"/>
      <c r="M93" s="157" t="s">
        <v>34</v>
      </c>
      <c r="N93" s="158" t="s">
        <v>46</v>
      </c>
      <c r="O93" s="60"/>
      <c r="P93" s="159">
        <f>O93*H93</f>
        <v>0</v>
      </c>
      <c r="Q93" s="159">
        <v>5.0000000000000002E-5</v>
      </c>
      <c r="R93" s="159">
        <f>Q93*H93</f>
        <v>2.64E-2</v>
      </c>
      <c r="S93" s="159">
        <v>0</v>
      </c>
      <c r="T93" s="160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61" t="s">
        <v>168</v>
      </c>
      <c r="AT93" s="161" t="s">
        <v>164</v>
      </c>
      <c r="AU93" s="161" t="s">
        <v>75</v>
      </c>
      <c r="AY93" s="13" t="s">
        <v>169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13" t="s">
        <v>82</v>
      </c>
      <c r="BK93" s="162">
        <f>ROUND(I93*H93,2)</f>
        <v>0</v>
      </c>
      <c r="BL93" s="13" t="s">
        <v>170</v>
      </c>
      <c r="BM93" s="161" t="s">
        <v>598</v>
      </c>
    </row>
    <row r="94" spans="1:65" s="2" customFormat="1" ht="11.25">
      <c r="A94" s="30"/>
      <c r="B94" s="31"/>
      <c r="C94" s="32"/>
      <c r="D94" s="163" t="s">
        <v>172</v>
      </c>
      <c r="E94" s="32"/>
      <c r="F94" s="164" t="s">
        <v>208</v>
      </c>
      <c r="G94" s="32"/>
      <c r="H94" s="32"/>
      <c r="I94" s="165"/>
      <c r="J94" s="32"/>
      <c r="K94" s="32"/>
      <c r="L94" s="35"/>
      <c r="M94" s="166"/>
      <c r="N94" s="167"/>
      <c r="O94" s="60"/>
      <c r="P94" s="60"/>
      <c r="Q94" s="60"/>
      <c r="R94" s="60"/>
      <c r="S94" s="60"/>
      <c r="T94" s="61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3" t="s">
        <v>172</v>
      </c>
      <c r="AU94" s="13" t="s">
        <v>75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881</v>
      </c>
      <c r="G95" s="169"/>
      <c r="H95" s="172">
        <v>528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82</v>
      </c>
      <c r="AY95" s="178" t="s">
        <v>169</v>
      </c>
    </row>
    <row r="96" spans="1:65" s="2" customFormat="1" ht="16.5" customHeight="1">
      <c r="A96" s="30"/>
      <c r="B96" s="31"/>
      <c r="C96" s="148" t="s">
        <v>170</v>
      </c>
      <c r="D96" s="148" t="s">
        <v>164</v>
      </c>
      <c r="E96" s="149" t="s">
        <v>211</v>
      </c>
      <c r="F96" s="150" t="s">
        <v>212</v>
      </c>
      <c r="G96" s="151" t="s">
        <v>184</v>
      </c>
      <c r="H96" s="152">
        <v>528</v>
      </c>
      <c r="I96" s="153"/>
      <c r="J96" s="154">
        <f>ROUND(I96*H96,2)</f>
        <v>0</v>
      </c>
      <c r="K96" s="155"/>
      <c r="L96" s="156"/>
      <c r="M96" s="157" t="s">
        <v>34</v>
      </c>
      <c r="N96" s="158" t="s">
        <v>46</v>
      </c>
      <c r="O96" s="60"/>
      <c r="P96" s="159">
        <f>O96*H96</f>
        <v>0</v>
      </c>
      <c r="Q96" s="159">
        <v>1.4999999999999999E-4</v>
      </c>
      <c r="R96" s="159">
        <f>Q96*H96</f>
        <v>7.9199999999999993E-2</v>
      </c>
      <c r="S96" s="159">
        <v>0</v>
      </c>
      <c r="T96" s="160">
        <f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61" t="s">
        <v>168</v>
      </c>
      <c r="AT96" s="161" t="s">
        <v>164</v>
      </c>
      <c r="AU96" s="161" t="s">
        <v>75</v>
      </c>
      <c r="AY96" s="13" t="s">
        <v>169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13" t="s">
        <v>82</v>
      </c>
      <c r="BK96" s="162">
        <f>ROUND(I96*H96,2)</f>
        <v>0</v>
      </c>
      <c r="BL96" s="13" t="s">
        <v>170</v>
      </c>
      <c r="BM96" s="161" t="s">
        <v>600</v>
      </c>
    </row>
    <row r="97" spans="1:65" s="2" customFormat="1" ht="11.25">
      <c r="A97" s="30"/>
      <c r="B97" s="31"/>
      <c r="C97" s="32"/>
      <c r="D97" s="163" t="s">
        <v>172</v>
      </c>
      <c r="E97" s="32"/>
      <c r="F97" s="164" t="s">
        <v>212</v>
      </c>
      <c r="G97" s="32"/>
      <c r="H97" s="32"/>
      <c r="I97" s="165"/>
      <c r="J97" s="32"/>
      <c r="K97" s="32"/>
      <c r="L97" s="35"/>
      <c r="M97" s="166"/>
      <c r="N97" s="167"/>
      <c r="O97" s="60"/>
      <c r="P97" s="60"/>
      <c r="Q97" s="60"/>
      <c r="R97" s="60"/>
      <c r="S97" s="60"/>
      <c r="T97" s="61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T97" s="13" t="s">
        <v>172</v>
      </c>
      <c r="AU97" s="13" t="s">
        <v>75</v>
      </c>
    </row>
    <row r="98" spans="1:65" s="10" customFormat="1" ht="11.25">
      <c r="B98" s="168"/>
      <c r="C98" s="169"/>
      <c r="D98" s="163" t="s">
        <v>173</v>
      </c>
      <c r="E98" s="170" t="s">
        <v>34</v>
      </c>
      <c r="F98" s="171" t="s">
        <v>881</v>
      </c>
      <c r="G98" s="169"/>
      <c r="H98" s="172">
        <v>528</v>
      </c>
      <c r="I98" s="173"/>
      <c r="J98" s="169"/>
      <c r="K98" s="169"/>
      <c r="L98" s="174"/>
      <c r="M98" s="175"/>
      <c r="N98" s="176"/>
      <c r="O98" s="176"/>
      <c r="P98" s="176"/>
      <c r="Q98" s="176"/>
      <c r="R98" s="176"/>
      <c r="S98" s="176"/>
      <c r="T98" s="177"/>
      <c r="AT98" s="178" t="s">
        <v>173</v>
      </c>
      <c r="AU98" s="178" t="s">
        <v>75</v>
      </c>
      <c r="AV98" s="10" t="s">
        <v>84</v>
      </c>
      <c r="AW98" s="10" t="s">
        <v>36</v>
      </c>
      <c r="AX98" s="10" t="s">
        <v>82</v>
      </c>
      <c r="AY98" s="178" t="s">
        <v>169</v>
      </c>
    </row>
    <row r="99" spans="1:65" s="2" customFormat="1" ht="16.5" customHeight="1">
      <c r="A99" s="30"/>
      <c r="B99" s="31"/>
      <c r="C99" s="148" t="s">
        <v>194</v>
      </c>
      <c r="D99" s="148" t="s">
        <v>164</v>
      </c>
      <c r="E99" s="149" t="s">
        <v>215</v>
      </c>
      <c r="F99" s="150" t="s">
        <v>216</v>
      </c>
      <c r="G99" s="151" t="s">
        <v>184</v>
      </c>
      <c r="H99" s="152">
        <v>528</v>
      </c>
      <c r="I99" s="153"/>
      <c r="J99" s="154">
        <f>ROUND(I99*H99,2)</f>
        <v>0</v>
      </c>
      <c r="K99" s="155"/>
      <c r="L99" s="156"/>
      <c r="M99" s="157" t="s">
        <v>34</v>
      </c>
      <c r="N99" s="158" t="s">
        <v>46</v>
      </c>
      <c r="O99" s="60"/>
      <c r="P99" s="159">
        <f>O99*H99</f>
        <v>0</v>
      </c>
      <c r="Q99" s="159">
        <v>9.0000000000000006E-5</v>
      </c>
      <c r="R99" s="159">
        <f>Q99*H99</f>
        <v>4.752E-2</v>
      </c>
      <c r="S99" s="159">
        <v>0</v>
      </c>
      <c r="T99" s="160">
        <f>S99*H99</f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61" t="s">
        <v>168</v>
      </c>
      <c r="AT99" s="161" t="s">
        <v>164</v>
      </c>
      <c r="AU99" s="161" t="s">
        <v>75</v>
      </c>
      <c r="AY99" s="13" t="s">
        <v>169</v>
      </c>
      <c r="BE99" s="162">
        <f>IF(N99="základní",J99,0)</f>
        <v>0</v>
      </c>
      <c r="BF99" s="162">
        <f>IF(N99="snížená",J99,0)</f>
        <v>0</v>
      </c>
      <c r="BG99" s="162">
        <f>IF(N99="zákl. přenesená",J99,0)</f>
        <v>0</v>
      </c>
      <c r="BH99" s="162">
        <f>IF(N99="sníž. přenesená",J99,0)</f>
        <v>0</v>
      </c>
      <c r="BI99" s="162">
        <f>IF(N99="nulová",J99,0)</f>
        <v>0</v>
      </c>
      <c r="BJ99" s="13" t="s">
        <v>82</v>
      </c>
      <c r="BK99" s="162">
        <f>ROUND(I99*H99,2)</f>
        <v>0</v>
      </c>
      <c r="BL99" s="13" t="s">
        <v>170</v>
      </c>
      <c r="BM99" s="161" t="s">
        <v>601</v>
      </c>
    </row>
    <row r="100" spans="1:65" s="2" customFormat="1" ht="11.25">
      <c r="A100" s="30"/>
      <c r="B100" s="31"/>
      <c r="C100" s="32"/>
      <c r="D100" s="163" t="s">
        <v>172</v>
      </c>
      <c r="E100" s="32"/>
      <c r="F100" s="164" t="s">
        <v>216</v>
      </c>
      <c r="G100" s="32"/>
      <c r="H100" s="32"/>
      <c r="I100" s="165"/>
      <c r="J100" s="32"/>
      <c r="K100" s="32"/>
      <c r="L100" s="35"/>
      <c r="M100" s="166"/>
      <c r="N100" s="167"/>
      <c r="O100" s="60"/>
      <c r="P100" s="60"/>
      <c r="Q100" s="60"/>
      <c r="R100" s="60"/>
      <c r="S100" s="60"/>
      <c r="T100" s="61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T100" s="13" t="s">
        <v>172</v>
      </c>
      <c r="AU100" s="13" t="s">
        <v>75</v>
      </c>
    </row>
    <row r="101" spans="1:65" s="10" customFormat="1" ht="11.25">
      <c r="B101" s="168"/>
      <c r="C101" s="169"/>
      <c r="D101" s="163" t="s">
        <v>173</v>
      </c>
      <c r="E101" s="170" t="s">
        <v>34</v>
      </c>
      <c r="F101" s="171" t="s">
        <v>881</v>
      </c>
      <c r="G101" s="169"/>
      <c r="H101" s="172">
        <v>528</v>
      </c>
      <c r="I101" s="173"/>
      <c r="J101" s="169"/>
      <c r="K101" s="169"/>
      <c r="L101" s="174"/>
      <c r="M101" s="175"/>
      <c r="N101" s="176"/>
      <c r="O101" s="176"/>
      <c r="P101" s="176"/>
      <c r="Q101" s="176"/>
      <c r="R101" s="176"/>
      <c r="S101" s="176"/>
      <c r="T101" s="177"/>
      <c r="AT101" s="178" t="s">
        <v>173</v>
      </c>
      <c r="AU101" s="178" t="s">
        <v>75</v>
      </c>
      <c r="AV101" s="10" t="s">
        <v>84</v>
      </c>
      <c r="AW101" s="10" t="s">
        <v>36</v>
      </c>
      <c r="AX101" s="10" t="s">
        <v>82</v>
      </c>
      <c r="AY101" s="178" t="s">
        <v>169</v>
      </c>
    </row>
    <row r="102" spans="1:65" s="2" customFormat="1" ht="16.5" customHeight="1">
      <c r="A102" s="30"/>
      <c r="B102" s="31"/>
      <c r="C102" s="148" t="s">
        <v>200</v>
      </c>
      <c r="D102" s="148" t="s">
        <v>164</v>
      </c>
      <c r="E102" s="149" t="s">
        <v>219</v>
      </c>
      <c r="F102" s="150" t="s">
        <v>220</v>
      </c>
      <c r="G102" s="151" t="s">
        <v>184</v>
      </c>
      <c r="H102" s="152">
        <v>528</v>
      </c>
      <c r="I102" s="153"/>
      <c r="J102" s="154">
        <f>ROUND(I102*H102,2)</f>
        <v>0</v>
      </c>
      <c r="K102" s="155"/>
      <c r="L102" s="156"/>
      <c r="M102" s="157" t="s">
        <v>34</v>
      </c>
      <c r="N102" s="158" t="s">
        <v>46</v>
      </c>
      <c r="O102" s="60"/>
      <c r="P102" s="159">
        <f>O102*H102</f>
        <v>0</v>
      </c>
      <c r="Q102" s="159">
        <v>4.0999999999999999E-4</v>
      </c>
      <c r="R102" s="159">
        <f>Q102*H102</f>
        <v>0.21648000000000001</v>
      </c>
      <c r="S102" s="159">
        <v>0</v>
      </c>
      <c r="T102" s="160">
        <f>S102*H102</f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61" t="s">
        <v>168</v>
      </c>
      <c r="AT102" s="161" t="s">
        <v>164</v>
      </c>
      <c r="AU102" s="161" t="s">
        <v>75</v>
      </c>
      <c r="AY102" s="13" t="s">
        <v>169</v>
      </c>
      <c r="BE102" s="162">
        <f>IF(N102="základní",J102,0)</f>
        <v>0</v>
      </c>
      <c r="BF102" s="162">
        <f>IF(N102="snížená",J102,0)</f>
        <v>0</v>
      </c>
      <c r="BG102" s="162">
        <f>IF(N102="zákl. přenesená",J102,0)</f>
        <v>0</v>
      </c>
      <c r="BH102" s="162">
        <f>IF(N102="sníž. přenesená",J102,0)</f>
        <v>0</v>
      </c>
      <c r="BI102" s="162">
        <f>IF(N102="nulová",J102,0)</f>
        <v>0</v>
      </c>
      <c r="BJ102" s="13" t="s">
        <v>82</v>
      </c>
      <c r="BK102" s="162">
        <f>ROUND(I102*H102,2)</f>
        <v>0</v>
      </c>
      <c r="BL102" s="13" t="s">
        <v>170</v>
      </c>
      <c r="BM102" s="161" t="s">
        <v>602</v>
      </c>
    </row>
    <row r="103" spans="1:65" s="2" customFormat="1" ht="11.25">
      <c r="A103" s="30"/>
      <c r="B103" s="31"/>
      <c r="C103" s="32"/>
      <c r="D103" s="163" t="s">
        <v>172</v>
      </c>
      <c r="E103" s="32"/>
      <c r="F103" s="164" t="s">
        <v>220</v>
      </c>
      <c r="G103" s="32"/>
      <c r="H103" s="32"/>
      <c r="I103" s="165"/>
      <c r="J103" s="32"/>
      <c r="K103" s="32"/>
      <c r="L103" s="35"/>
      <c r="M103" s="166"/>
      <c r="N103" s="167"/>
      <c r="O103" s="60"/>
      <c r="P103" s="60"/>
      <c r="Q103" s="60"/>
      <c r="R103" s="60"/>
      <c r="S103" s="60"/>
      <c r="T103" s="61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T103" s="13" t="s">
        <v>172</v>
      </c>
      <c r="AU103" s="13" t="s">
        <v>75</v>
      </c>
    </row>
    <row r="104" spans="1:65" s="10" customFormat="1" ht="11.25">
      <c r="B104" s="168"/>
      <c r="C104" s="169"/>
      <c r="D104" s="163" t="s">
        <v>173</v>
      </c>
      <c r="E104" s="170" t="s">
        <v>34</v>
      </c>
      <c r="F104" s="171" t="s">
        <v>881</v>
      </c>
      <c r="G104" s="169"/>
      <c r="H104" s="172">
        <v>528</v>
      </c>
      <c r="I104" s="173"/>
      <c r="J104" s="169"/>
      <c r="K104" s="169"/>
      <c r="L104" s="174"/>
      <c r="M104" s="175"/>
      <c r="N104" s="176"/>
      <c r="O104" s="176"/>
      <c r="P104" s="176"/>
      <c r="Q104" s="176"/>
      <c r="R104" s="176"/>
      <c r="S104" s="176"/>
      <c r="T104" s="177"/>
      <c r="AT104" s="178" t="s">
        <v>173</v>
      </c>
      <c r="AU104" s="178" t="s">
        <v>75</v>
      </c>
      <c r="AV104" s="10" t="s">
        <v>84</v>
      </c>
      <c r="AW104" s="10" t="s">
        <v>36</v>
      </c>
      <c r="AX104" s="10" t="s">
        <v>82</v>
      </c>
      <c r="AY104" s="178" t="s">
        <v>169</v>
      </c>
    </row>
    <row r="105" spans="1:65" s="2" customFormat="1" ht="16.5" customHeight="1">
      <c r="A105" s="30"/>
      <c r="B105" s="31"/>
      <c r="C105" s="148" t="s">
        <v>206</v>
      </c>
      <c r="D105" s="148" t="s">
        <v>164</v>
      </c>
      <c r="E105" s="149" t="s">
        <v>223</v>
      </c>
      <c r="F105" s="150" t="s">
        <v>224</v>
      </c>
      <c r="G105" s="151" t="s">
        <v>184</v>
      </c>
      <c r="H105" s="152">
        <v>264</v>
      </c>
      <c r="I105" s="153"/>
      <c r="J105" s="154">
        <f>ROUND(I105*H105,2)</f>
        <v>0</v>
      </c>
      <c r="K105" s="155"/>
      <c r="L105" s="156"/>
      <c r="M105" s="157" t="s">
        <v>34</v>
      </c>
      <c r="N105" s="158" t="s">
        <v>46</v>
      </c>
      <c r="O105" s="60"/>
      <c r="P105" s="159">
        <f>O105*H105</f>
        <v>0</v>
      </c>
      <c r="Q105" s="159">
        <v>1.8000000000000001E-4</v>
      </c>
      <c r="R105" s="159">
        <f>Q105*H105</f>
        <v>4.752E-2</v>
      </c>
      <c r="S105" s="159">
        <v>0</v>
      </c>
      <c r="T105" s="160">
        <f>S105*H105</f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61" t="s">
        <v>168</v>
      </c>
      <c r="AT105" s="161" t="s">
        <v>164</v>
      </c>
      <c r="AU105" s="161" t="s">
        <v>75</v>
      </c>
      <c r="AY105" s="13" t="s">
        <v>169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13" t="s">
        <v>82</v>
      </c>
      <c r="BK105" s="162">
        <f>ROUND(I105*H105,2)</f>
        <v>0</v>
      </c>
      <c r="BL105" s="13" t="s">
        <v>170</v>
      </c>
      <c r="BM105" s="161" t="s">
        <v>603</v>
      </c>
    </row>
    <row r="106" spans="1:65" s="2" customFormat="1" ht="11.25">
      <c r="A106" s="30"/>
      <c r="B106" s="31"/>
      <c r="C106" s="32"/>
      <c r="D106" s="163" t="s">
        <v>172</v>
      </c>
      <c r="E106" s="32"/>
      <c r="F106" s="164" t="s">
        <v>224</v>
      </c>
      <c r="G106" s="32"/>
      <c r="H106" s="32"/>
      <c r="I106" s="165"/>
      <c r="J106" s="32"/>
      <c r="K106" s="32"/>
      <c r="L106" s="35"/>
      <c r="M106" s="166"/>
      <c r="N106" s="167"/>
      <c r="O106" s="60"/>
      <c r="P106" s="60"/>
      <c r="Q106" s="60"/>
      <c r="R106" s="60"/>
      <c r="S106" s="60"/>
      <c r="T106" s="61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T106" s="13" t="s">
        <v>172</v>
      </c>
      <c r="AU106" s="13" t="s">
        <v>75</v>
      </c>
    </row>
    <row r="107" spans="1:65" s="10" customFormat="1" ht="11.25">
      <c r="B107" s="168"/>
      <c r="C107" s="169"/>
      <c r="D107" s="163" t="s">
        <v>173</v>
      </c>
      <c r="E107" s="170" t="s">
        <v>34</v>
      </c>
      <c r="F107" s="171" t="s">
        <v>882</v>
      </c>
      <c r="G107" s="169"/>
      <c r="H107" s="172">
        <v>264</v>
      </c>
      <c r="I107" s="173"/>
      <c r="J107" s="169"/>
      <c r="K107" s="169"/>
      <c r="L107" s="174"/>
      <c r="M107" s="175"/>
      <c r="N107" s="176"/>
      <c r="O107" s="176"/>
      <c r="P107" s="176"/>
      <c r="Q107" s="176"/>
      <c r="R107" s="176"/>
      <c r="S107" s="176"/>
      <c r="T107" s="177"/>
      <c r="AT107" s="178" t="s">
        <v>173</v>
      </c>
      <c r="AU107" s="178" t="s">
        <v>75</v>
      </c>
      <c r="AV107" s="10" t="s">
        <v>84</v>
      </c>
      <c r="AW107" s="10" t="s">
        <v>36</v>
      </c>
      <c r="AX107" s="10" t="s">
        <v>82</v>
      </c>
      <c r="AY107" s="178" t="s">
        <v>169</v>
      </c>
    </row>
    <row r="108" spans="1:65" s="2" customFormat="1" ht="16.5" customHeight="1">
      <c r="A108" s="30"/>
      <c r="B108" s="31"/>
      <c r="C108" s="148" t="s">
        <v>168</v>
      </c>
      <c r="D108" s="148" t="s">
        <v>164</v>
      </c>
      <c r="E108" s="149" t="s">
        <v>227</v>
      </c>
      <c r="F108" s="150" t="s">
        <v>228</v>
      </c>
      <c r="G108" s="151" t="s">
        <v>190</v>
      </c>
      <c r="H108" s="152">
        <v>2</v>
      </c>
      <c r="I108" s="153"/>
      <c r="J108" s="154">
        <f>ROUND(I108*H108,2)</f>
        <v>0</v>
      </c>
      <c r="K108" s="155"/>
      <c r="L108" s="156"/>
      <c r="M108" s="157" t="s">
        <v>34</v>
      </c>
      <c r="N108" s="158" t="s">
        <v>46</v>
      </c>
      <c r="O108" s="60"/>
      <c r="P108" s="159">
        <f>O108*H108</f>
        <v>0</v>
      </c>
      <c r="Q108" s="159">
        <v>4.1799999999999997E-3</v>
      </c>
      <c r="R108" s="159">
        <f>Q108*H108</f>
        <v>8.3599999999999994E-3</v>
      </c>
      <c r="S108" s="159">
        <v>0</v>
      </c>
      <c r="T108" s="160">
        <f>S108*H108</f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61" t="s">
        <v>168</v>
      </c>
      <c r="AT108" s="161" t="s">
        <v>164</v>
      </c>
      <c r="AU108" s="161" t="s">
        <v>75</v>
      </c>
      <c r="AY108" s="13" t="s">
        <v>169</v>
      </c>
      <c r="BE108" s="162">
        <f>IF(N108="základní",J108,0)</f>
        <v>0</v>
      </c>
      <c r="BF108" s="162">
        <f>IF(N108="snížená",J108,0)</f>
        <v>0</v>
      </c>
      <c r="BG108" s="162">
        <f>IF(N108="zákl. přenesená",J108,0)</f>
        <v>0</v>
      </c>
      <c r="BH108" s="162">
        <f>IF(N108="sníž. přenesená",J108,0)</f>
        <v>0</v>
      </c>
      <c r="BI108" s="162">
        <f>IF(N108="nulová",J108,0)</f>
        <v>0</v>
      </c>
      <c r="BJ108" s="13" t="s">
        <v>82</v>
      </c>
      <c r="BK108" s="162">
        <f>ROUND(I108*H108,2)</f>
        <v>0</v>
      </c>
      <c r="BL108" s="13" t="s">
        <v>170</v>
      </c>
      <c r="BM108" s="161" t="s">
        <v>605</v>
      </c>
    </row>
    <row r="109" spans="1:65" s="2" customFormat="1" ht="11.25">
      <c r="A109" s="30"/>
      <c r="B109" s="31"/>
      <c r="C109" s="32"/>
      <c r="D109" s="163" t="s">
        <v>172</v>
      </c>
      <c r="E109" s="32"/>
      <c r="F109" s="164" t="s">
        <v>228</v>
      </c>
      <c r="G109" s="32"/>
      <c r="H109" s="32"/>
      <c r="I109" s="165"/>
      <c r="J109" s="32"/>
      <c r="K109" s="32"/>
      <c r="L109" s="35"/>
      <c r="M109" s="166"/>
      <c r="N109" s="167"/>
      <c r="O109" s="60"/>
      <c r="P109" s="60"/>
      <c r="Q109" s="60"/>
      <c r="R109" s="60"/>
      <c r="S109" s="60"/>
      <c r="T109" s="61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T109" s="13" t="s">
        <v>172</v>
      </c>
      <c r="AU109" s="13" t="s">
        <v>75</v>
      </c>
    </row>
    <row r="110" spans="1:65" s="2" customFormat="1" ht="29.25">
      <c r="A110" s="30"/>
      <c r="B110" s="31"/>
      <c r="C110" s="32"/>
      <c r="D110" s="163" t="s">
        <v>178</v>
      </c>
      <c r="E110" s="32"/>
      <c r="F110" s="179" t="s">
        <v>812</v>
      </c>
      <c r="G110" s="32"/>
      <c r="H110" s="32"/>
      <c r="I110" s="165"/>
      <c r="J110" s="32"/>
      <c r="K110" s="32"/>
      <c r="L110" s="35"/>
      <c r="M110" s="166"/>
      <c r="N110" s="167"/>
      <c r="O110" s="60"/>
      <c r="P110" s="60"/>
      <c r="Q110" s="60"/>
      <c r="R110" s="60"/>
      <c r="S110" s="60"/>
      <c r="T110" s="61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T110" s="13" t="s">
        <v>178</v>
      </c>
      <c r="AU110" s="13" t="s">
        <v>75</v>
      </c>
    </row>
    <row r="111" spans="1:65" s="10" customFormat="1" ht="11.25">
      <c r="B111" s="168"/>
      <c r="C111" s="169"/>
      <c r="D111" s="163" t="s">
        <v>173</v>
      </c>
      <c r="E111" s="170" t="s">
        <v>34</v>
      </c>
      <c r="F111" s="171" t="s">
        <v>813</v>
      </c>
      <c r="G111" s="169"/>
      <c r="H111" s="172">
        <v>2</v>
      </c>
      <c r="I111" s="173"/>
      <c r="J111" s="169"/>
      <c r="K111" s="169"/>
      <c r="L111" s="174"/>
      <c r="M111" s="175"/>
      <c r="N111" s="176"/>
      <c r="O111" s="176"/>
      <c r="P111" s="176"/>
      <c r="Q111" s="176"/>
      <c r="R111" s="176"/>
      <c r="S111" s="176"/>
      <c r="T111" s="177"/>
      <c r="AT111" s="178" t="s">
        <v>173</v>
      </c>
      <c r="AU111" s="178" t="s">
        <v>75</v>
      </c>
      <c r="AV111" s="10" t="s">
        <v>84</v>
      </c>
      <c r="AW111" s="10" t="s">
        <v>36</v>
      </c>
      <c r="AX111" s="10" t="s">
        <v>82</v>
      </c>
      <c r="AY111" s="178" t="s">
        <v>169</v>
      </c>
    </row>
    <row r="112" spans="1:65" s="2" customFormat="1" ht="16.5" customHeight="1">
      <c r="A112" s="30"/>
      <c r="B112" s="31"/>
      <c r="C112" s="148" t="s">
        <v>214</v>
      </c>
      <c r="D112" s="148" t="s">
        <v>164</v>
      </c>
      <c r="E112" s="149" t="s">
        <v>233</v>
      </c>
      <c r="F112" s="150" t="s">
        <v>234</v>
      </c>
      <c r="G112" s="151" t="s">
        <v>167</v>
      </c>
      <c r="H112" s="152">
        <v>1.4999999999999999E-2</v>
      </c>
      <c r="I112" s="153"/>
      <c r="J112" s="154">
        <f>ROUND(I112*H112,2)</f>
        <v>0</v>
      </c>
      <c r="K112" s="155"/>
      <c r="L112" s="156"/>
      <c r="M112" s="157" t="s">
        <v>34</v>
      </c>
      <c r="N112" s="158" t="s">
        <v>46</v>
      </c>
      <c r="O112" s="60"/>
      <c r="P112" s="159">
        <f>O112*H112</f>
        <v>0</v>
      </c>
      <c r="Q112" s="159">
        <v>1</v>
      </c>
      <c r="R112" s="159">
        <f>Q112*H112</f>
        <v>1.4999999999999999E-2</v>
      </c>
      <c r="S112" s="159">
        <v>0</v>
      </c>
      <c r="T112" s="160">
        <f>S112*H112</f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61" t="s">
        <v>168</v>
      </c>
      <c r="AT112" s="161" t="s">
        <v>164</v>
      </c>
      <c r="AU112" s="161" t="s">
        <v>75</v>
      </c>
      <c r="AY112" s="13" t="s">
        <v>169</v>
      </c>
      <c r="BE112" s="162">
        <f>IF(N112="základní",J112,0)</f>
        <v>0</v>
      </c>
      <c r="BF112" s="162">
        <f>IF(N112="snížená",J112,0)</f>
        <v>0</v>
      </c>
      <c r="BG112" s="162">
        <f>IF(N112="zákl. přenesená",J112,0)</f>
        <v>0</v>
      </c>
      <c r="BH112" s="162">
        <f>IF(N112="sníž. přenesená",J112,0)</f>
        <v>0</v>
      </c>
      <c r="BI112" s="162">
        <f>IF(N112="nulová",J112,0)</f>
        <v>0</v>
      </c>
      <c r="BJ112" s="13" t="s">
        <v>82</v>
      </c>
      <c r="BK112" s="162">
        <f>ROUND(I112*H112,2)</f>
        <v>0</v>
      </c>
      <c r="BL112" s="13" t="s">
        <v>170</v>
      </c>
      <c r="BM112" s="161" t="s">
        <v>608</v>
      </c>
    </row>
    <row r="113" spans="1:65" s="2" customFormat="1" ht="11.25">
      <c r="A113" s="30"/>
      <c r="B113" s="31"/>
      <c r="C113" s="32"/>
      <c r="D113" s="163" t="s">
        <v>172</v>
      </c>
      <c r="E113" s="32"/>
      <c r="F113" s="164" t="s">
        <v>234</v>
      </c>
      <c r="G113" s="32"/>
      <c r="H113" s="32"/>
      <c r="I113" s="165"/>
      <c r="J113" s="32"/>
      <c r="K113" s="32"/>
      <c r="L113" s="35"/>
      <c r="M113" s="166"/>
      <c r="N113" s="167"/>
      <c r="O113" s="60"/>
      <c r="P113" s="60"/>
      <c r="Q113" s="60"/>
      <c r="R113" s="60"/>
      <c r="S113" s="60"/>
      <c r="T113" s="61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172</v>
      </c>
      <c r="AU113" s="13" t="s">
        <v>75</v>
      </c>
    </row>
    <row r="114" spans="1:65" s="2" customFormat="1" ht="39">
      <c r="A114" s="30"/>
      <c r="B114" s="31"/>
      <c r="C114" s="32"/>
      <c r="D114" s="163" t="s">
        <v>178</v>
      </c>
      <c r="E114" s="32"/>
      <c r="F114" s="179" t="s">
        <v>814</v>
      </c>
      <c r="G114" s="32"/>
      <c r="H114" s="32"/>
      <c r="I114" s="165"/>
      <c r="J114" s="32"/>
      <c r="K114" s="32"/>
      <c r="L114" s="35"/>
      <c r="M114" s="166"/>
      <c r="N114" s="167"/>
      <c r="O114" s="60"/>
      <c r="P114" s="60"/>
      <c r="Q114" s="60"/>
      <c r="R114" s="60"/>
      <c r="S114" s="60"/>
      <c r="T114" s="61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T114" s="13" t="s">
        <v>178</v>
      </c>
      <c r="AU114" s="13" t="s">
        <v>75</v>
      </c>
    </row>
    <row r="115" spans="1:65" s="10" customFormat="1" ht="11.25">
      <c r="B115" s="168"/>
      <c r="C115" s="169"/>
      <c r="D115" s="163" t="s">
        <v>173</v>
      </c>
      <c r="E115" s="170" t="s">
        <v>34</v>
      </c>
      <c r="F115" s="171" t="s">
        <v>815</v>
      </c>
      <c r="G115" s="169"/>
      <c r="H115" s="172">
        <v>1.4999999999999999E-2</v>
      </c>
      <c r="I115" s="173"/>
      <c r="J115" s="169"/>
      <c r="K115" s="169"/>
      <c r="L115" s="174"/>
      <c r="M115" s="175"/>
      <c r="N115" s="176"/>
      <c r="O115" s="176"/>
      <c r="P115" s="176"/>
      <c r="Q115" s="176"/>
      <c r="R115" s="176"/>
      <c r="S115" s="176"/>
      <c r="T115" s="177"/>
      <c r="AT115" s="178" t="s">
        <v>173</v>
      </c>
      <c r="AU115" s="178" t="s">
        <v>75</v>
      </c>
      <c r="AV115" s="10" t="s">
        <v>84</v>
      </c>
      <c r="AW115" s="10" t="s">
        <v>36</v>
      </c>
      <c r="AX115" s="10" t="s">
        <v>82</v>
      </c>
      <c r="AY115" s="178" t="s">
        <v>169</v>
      </c>
    </row>
    <row r="116" spans="1:65" s="2" customFormat="1" ht="16.5" customHeight="1">
      <c r="A116" s="30"/>
      <c r="B116" s="31"/>
      <c r="C116" s="148" t="s">
        <v>218</v>
      </c>
      <c r="D116" s="148" t="s">
        <v>164</v>
      </c>
      <c r="E116" s="149" t="s">
        <v>239</v>
      </c>
      <c r="F116" s="150" t="s">
        <v>240</v>
      </c>
      <c r="G116" s="151" t="s">
        <v>184</v>
      </c>
      <c r="H116" s="152">
        <v>4</v>
      </c>
      <c r="I116" s="153"/>
      <c r="J116" s="154">
        <f>ROUND(I116*H116,2)</f>
        <v>0</v>
      </c>
      <c r="K116" s="155"/>
      <c r="L116" s="156"/>
      <c r="M116" s="157" t="s">
        <v>34</v>
      </c>
      <c r="N116" s="158" t="s">
        <v>46</v>
      </c>
      <c r="O116" s="60"/>
      <c r="P116" s="159">
        <f>O116*H116</f>
        <v>0</v>
      </c>
      <c r="Q116" s="159">
        <v>0</v>
      </c>
      <c r="R116" s="159">
        <f>Q116*H116</f>
        <v>0</v>
      </c>
      <c r="S116" s="159">
        <v>0</v>
      </c>
      <c r="T116" s="160">
        <f>S116*H116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61" t="s">
        <v>168</v>
      </c>
      <c r="AT116" s="161" t="s">
        <v>164</v>
      </c>
      <c r="AU116" s="161" t="s">
        <v>75</v>
      </c>
      <c r="AY116" s="13" t="s">
        <v>169</v>
      </c>
      <c r="BE116" s="162">
        <f>IF(N116="základní",J116,0)</f>
        <v>0</v>
      </c>
      <c r="BF116" s="162">
        <f>IF(N116="snížená",J116,0)</f>
        <v>0</v>
      </c>
      <c r="BG116" s="162">
        <f>IF(N116="zákl. přenesená",J116,0)</f>
        <v>0</v>
      </c>
      <c r="BH116" s="162">
        <f>IF(N116="sníž. přenesená",J116,0)</f>
        <v>0</v>
      </c>
      <c r="BI116" s="162">
        <f>IF(N116="nulová",J116,0)</f>
        <v>0</v>
      </c>
      <c r="BJ116" s="13" t="s">
        <v>82</v>
      </c>
      <c r="BK116" s="162">
        <f>ROUND(I116*H116,2)</f>
        <v>0</v>
      </c>
      <c r="BL116" s="13" t="s">
        <v>170</v>
      </c>
      <c r="BM116" s="161" t="s">
        <v>611</v>
      </c>
    </row>
    <row r="117" spans="1:65" s="2" customFormat="1" ht="11.25">
      <c r="A117" s="30"/>
      <c r="B117" s="31"/>
      <c r="C117" s="32"/>
      <c r="D117" s="163" t="s">
        <v>172</v>
      </c>
      <c r="E117" s="32"/>
      <c r="F117" s="164" t="s">
        <v>240</v>
      </c>
      <c r="G117" s="32"/>
      <c r="H117" s="32"/>
      <c r="I117" s="165"/>
      <c r="J117" s="32"/>
      <c r="K117" s="32"/>
      <c r="L117" s="35"/>
      <c r="M117" s="166"/>
      <c r="N117" s="167"/>
      <c r="O117" s="60"/>
      <c r="P117" s="60"/>
      <c r="Q117" s="60"/>
      <c r="R117" s="60"/>
      <c r="S117" s="60"/>
      <c r="T117" s="61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172</v>
      </c>
      <c r="AU117" s="13" t="s">
        <v>75</v>
      </c>
    </row>
    <row r="118" spans="1:65" s="2" customFormat="1" ht="29.25">
      <c r="A118" s="30"/>
      <c r="B118" s="31"/>
      <c r="C118" s="32"/>
      <c r="D118" s="163" t="s">
        <v>178</v>
      </c>
      <c r="E118" s="32"/>
      <c r="F118" s="179" t="s">
        <v>816</v>
      </c>
      <c r="G118" s="32"/>
      <c r="H118" s="32"/>
      <c r="I118" s="165"/>
      <c r="J118" s="32"/>
      <c r="K118" s="32"/>
      <c r="L118" s="35"/>
      <c r="M118" s="166"/>
      <c r="N118" s="167"/>
      <c r="O118" s="60"/>
      <c r="P118" s="60"/>
      <c r="Q118" s="60"/>
      <c r="R118" s="60"/>
      <c r="S118" s="60"/>
      <c r="T118" s="61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3" t="s">
        <v>178</v>
      </c>
      <c r="AU118" s="13" t="s">
        <v>75</v>
      </c>
    </row>
    <row r="119" spans="1:65" s="10" customFormat="1" ht="11.25">
      <c r="B119" s="168"/>
      <c r="C119" s="169"/>
      <c r="D119" s="163" t="s">
        <v>173</v>
      </c>
      <c r="E119" s="170" t="s">
        <v>34</v>
      </c>
      <c r="F119" s="171" t="s">
        <v>700</v>
      </c>
      <c r="G119" s="169"/>
      <c r="H119" s="172">
        <v>4</v>
      </c>
      <c r="I119" s="173"/>
      <c r="J119" s="169"/>
      <c r="K119" s="169"/>
      <c r="L119" s="174"/>
      <c r="M119" s="175"/>
      <c r="N119" s="176"/>
      <c r="O119" s="176"/>
      <c r="P119" s="176"/>
      <c r="Q119" s="176"/>
      <c r="R119" s="176"/>
      <c r="S119" s="176"/>
      <c r="T119" s="177"/>
      <c r="AT119" s="178" t="s">
        <v>173</v>
      </c>
      <c r="AU119" s="178" t="s">
        <v>75</v>
      </c>
      <c r="AV119" s="10" t="s">
        <v>84</v>
      </c>
      <c r="AW119" s="10" t="s">
        <v>36</v>
      </c>
      <c r="AX119" s="10" t="s">
        <v>82</v>
      </c>
      <c r="AY119" s="178" t="s">
        <v>169</v>
      </c>
    </row>
    <row r="120" spans="1:65" s="2" customFormat="1" ht="16.5" customHeight="1">
      <c r="A120" s="30"/>
      <c r="B120" s="31"/>
      <c r="C120" s="148" t="s">
        <v>222</v>
      </c>
      <c r="D120" s="148" t="s">
        <v>164</v>
      </c>
      <c r="E120" s="149" t="s">
        <v>245</v>
      </c>
      <c r="F120" s="150" t="s">
        <v>246</v>
      </c>
      <c r="G120" s="151" t="s">
        <v>247</v>
      </c>
      <c r="H120" s="152">
        <v>0.2</v>
      </c>
      <c r="I120" s="153"/>
      <c r="J120" s="154">
        <f>ROUND(I120*H120,2)</f>
        <v>0</v>
      </c>
      <c r="K120" s="155"/>
      <c r="L120" s="156"/>
      <c r="M120" s="157" t="s">
        <v>34</v>
      </c>
      <c r="N120" s="158" t="s">
        <v>46</v>
      </c>
      <c r="O120" s="60"/>
      <c r="P120" s="159">
        <f>O120*H120</f>
        <v>0</v>
      </c>
      <c r="Q120" s="159">
        <v>2.4289999999999998</v>
      </c>
      <c r="R120" s="159">
        <f>Q120*H120</f>
        <v>0.48580000000000001</v>
      </c>
      <c r="S120" s="159">
        <v>0</v>
      </c>
      <c r="T120" s="160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1" t="s">
        <v>168</v>
      </c>
      <c r="AT120" s="161" t="s">
        <v>164</v>
      </c>
      <c r="AU120" s="161" t="s">
        <v>75</v>
      </c>
      <c r="AY120" s="13" t="s">
        <v>169</v>
      </c>
      <c r="BE120" s="162">
        <f>IF(N120="základní",J120,0)</f>
        <v>0</v>
      </c>
      <c r="BF120" s="162">
        <f>IF(N120="snížená",J120,0)</f>
        <v>0</v>
      </c>
      <c r="BG120" s="162">
        <f>IF(N120="zákl. přenesená",J120,0)</f>
        <v>0</v>
      </c>
      <c r="BH120" s="162">
        <f>IF(N120="sníž. přenesená",J120,0)</f>
        <v>0</v>
      </c>
      <c r="BI120" s="162">
        <f>IF(N120="nulová",J120,0)</f>
        <v>0</v>
      </c>
      <c r="BJ120" s="13" t="s">
        <v>82</v>
      </c>
      <c r="BK120" s="162">
        <f>ROUND(I120*H120,2)</f>
        <v>0</v>
      </c>
      <c r="BL120" s="13" t="s">
        <v>170</v>
      </c>
      <c r="BM120" s="161" t="s">
        <v>614</v>
      </c>
    </row>
    <row r="121" spans="1:65" s="2" customFormat="1" ht="11.25">
      <c r="A121" s="30"/>
      <c r="B121" s="31"/>
      <c r="C121" s="32"/>
      <c r="D121" s="163" t="s">
        <v>172</v>
      </c>
      <c r="E121" s="32"/>
      <c r="F121" s="164" t="s">
        <v>246</v>
      </c>
      <c r="G121" s="32"/>
      <c r="H121" s="32"/>
      <c r="I121" s="165"/>
      <c r="J121" s="32"/>
      <c r="K121" s="32"/>
      <c r="L121" s="35"/>
      <c r="M121" s="166"/>
      <c r="N121" s="167"/>
      <c r="O121" s="60"/>
      <c r="P121" s="60"/>
      <c r="Q121" s="60"/>
      <c r="R121" s="60"/>
      <c r="S121" s="60"/>
      <c r="T121" s="61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172</v>
      </c>
      <c r="AU121" s="13" t="s">
        <v>75</v>
      </c>
    </row>
    <row r="122" spans="1:65" s="2" customFormat="1" ht="39">
      <c r="A122" s="30"/>
      <c r="B122" s="31"/>
      <c r="C122" s="32"/>
      <c r="D122" s="163" t="s">
        <v>178</v>
      </c>
      <c r="E122" s="32"/>
      <c r="F122" s="179" t="s">
        <v>817</v>
      </c>
      <c r="G122" s="32"/>
      <c r="H122" s="32"/>
      <c r="I122" s="165"/>
      <c r="J122" s="32"/>
      <c r="K122" s="32"/>
      <c r="L122" s="35"/>
      <c r="M122" s="166"/>
      <c r="N122" s="167"/>
      <c r="O122" s="60"/>
      <c r="P122" s="60"/>
      <c r="Q122" s="60"/>
      <c r="R122" s="60"/>
      <c r="S122" s="60"/>
      <c r="T122" s="61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178</v>
      </c>
      <c r="AU122" s="13" t="s">
        <v>75</v>
      </c>
    </row>
    <row r="123" spans="1:65" s="10" customFormat="1" ht="11.25">
      <c r="B123" s="168"/>
      <c r="C123" s="169"/>
      <c r="D123" s="163" t="s">
        <v>173</v>
      </c>
      <c r="E123" s="170" t="s">
        <v>34</v>
      </c>
      <c r="F123" s="171" t="s">
        <v>818</v>
      </c>
      <c r="G123" s="169"/>
      <c r="H123" s="172">
        <v>0.2</v>
      </c>
      <c r="I123" s="173"/>
      <c r="J123" s="169"/>
      <c r="K123" s="169"/>
      <c r="L123" s="174"/>
      <c r="M123" s="175"/>
      <c r="N123" s="176"/>
      <c r="O123" s="176"/>
      <c r="P123" s="176"/>
      <c r="Q123" s="176"/>
      <c r="R123" s="176"/>
      <c r="S123" s="176"/>
      <c r="T123" s="177"/>
      <c r="AT123" s="178" t="s">
        <v>173</v>
      </c>
      <c r="AU123" s="178" t="s">
        <v>75</v>
      </c>
      <c r="AV123" s="10" t="s">
        <v>84</v>
      </c>
      <c r="AW123" s="10" t="s">
        <v>36</v>
      </c>
      <c r="AX123" s="10" t="s">
        <v>82</v>
      </c>
      <c r="AY123" s="178" t="s">
        <v>169</v>
      </c>
    </row>
    <row r="124" spans="1:65" s="2" customFormat="1" ht="16.5" customHeight="1">
      <c r="A124" s="30"/>
      <c r="B124" s="31"/>
      <c r="C124" s="180" t="s">
        <v>8</v>
      </c>
      <c r="D124" s="180" t="s">
        <v>252</v>
      </c>
      <c r="E124" s="181" t="s">
        <v>253</v>
      </c>
      <c r="F124" s="182" t="s">
        <v>254</v>
      </c>
      <c r="G124" s="183" t="s">
        <v>247</v>
      </c>
      <c r="H124" s="184">
        <v>109.5</v>
      </c>
      <c r="I124" s="185"/>
      <c r="J124" s="186">
        <f>ROUND(I124*H124,2)</f>
        <v>0</v>
      </c>
      <c r="K124" s="187"/>
      <c r="L124" s="35"/>
      <c r="M124" s="188" t="s">
        <v>34</v>
      </c>
      <c r="N124" s="189" t="s">
        <v>46</v>
      </c>
      <c r="O124" s="60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170</v>
      </c>
      <c r="AT124" s="161" t="s">
        <v>252</v>
      </c>
      <c r="AU124" s="161" t="s">
        <v>75</v>
      </c>
      <c r="AY124" s="13" t="s">
        <v>169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3" t="s">
        <v>82</v>
      </c>
      <c r="BK124" s="162">
        <f>ROUND(I124*H124,2)</f>
        <v>0</v>
      </c>
      <c r="BL124" s="13" t="s">
        <v>170</v>
      </c>
      <c r="BM124" s="161" t="s">
        <v>617</v>
      </c>
    </row>
    <row r="125" spans="1:65" s="2" customFormat="1" ht="19.5">
      <c r="A125" s="30"/>
      <c r="B125" s="31"/>
      <c r="C125" s="32"/>
      <c r="D125" s="163" t="s">
        <v>172</v>
      </c>
      <c r="E125" s="32"/>
      <c r="F125" s="164" t="s">
        <v>256</v>
      </c>
      <c r="G125" s="32"/>
      <c r="H125" s="32"/>
      <c r="I125" s="165"/>
      <c r="J125" s="32"/>
      <c r="K125" s="32"/>
      <c r="L125" s="35"/>
      <c r="M125" s="166"/>
      <c r="N125" s="167"/>
      <c r="O125" s="60"/>
      <c r="P125" s="60"/>
      <c r="Q125" s="60"/>
      <c r="R125" s="60"/>
      <c r="S125" s="60"/>
      <c r="T125" s="6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172</v>
      </c>
      <c r="AU125" s="13" t="s">
        <v>75</v>
      </c>
    </row>
    <row r="126" spans="1:65" s="10" customFormat="1" ht="11.25">
      <c r="B126" s="168"/>
      <c r="C126" s="169"/>
      <c r="D126" s="163" t="s">
        <v>173</v>
      </c>
      <c r="E126" s="170" t="s">
        <v>34</v>
      </c>
      <c r="F126" s="171" t="s">
        <v>883</v>
      </c>
      <c r="G126" s="169"/>
      <c r="H126" s="172">
        <v>109.5</v>
      </c>
      <c r="I126" s="173"/>
      <c r="J126" s="169"/>
      <c r="K126" s="169"/>
      <c r="L126" s="174"/>
      <c r="M126" s="175"/>
      <c r="N126" s="176"/>
      <c r="O126" s="176"/>
      <c r="P126" s="176"/>
      <c r="Q126" s="176"/>
      <c r="R126" s="176"/>
      <c r="S126" s="176"/>
      <c r="T126" s="177"/>
      <c r="AT126" s="178" t="s">
        <v>173</v>
      </c>
      <c r="AU126" s="178" t="s">
        <v>75</v>
      </c>
      <c r="AV126" s="10" t="s">
        <v>84</v>
      </c>
      <c r="AW126" s="10" t="s">
        <v>36</v>
      </c>
      <c r="AX126" s="10" t="s">
        <v>82</v>
      </c>
      <c r="AY126" s="178" t="s">
        <v>169</v>
      </c>
    </row>
    <row r="127" spans="1:65" s="2" customFormat="1" ht="16.5" customHeight="1">
      <c r="A127" s="30"/>
      <c r="B127" s="31"/>
      <c r="C127" s="180" t="s">
        <v>232</v>
      </c>
      <c r="D127" s="180" t="s">
        <v>252</v>
      </c>
      <c r="E127" s="181" t="s">
        <v>259</v>
      </c>
      <c r="F127" s="182" t="s">
        <v>260</v>
      </c>
      <c r="G127" s="183" t="s">
        <v>190</v>
      </c>
      <c r="H127" s="184">
        <v>80</v>
      </c>
      <c r="I127" s="185"/>
      <c r="J127" s="186">
        <f>ROUND(I127*H127,2)</f>
        <v>0</v>
      </c>
      <c r="K127" s="187"/>
      <c r="L127" s="35"/>
      <c r="M127" s="188" t="s">
        <v>34</v>
      </c>
      <c r="N127" s="189" t="s">
        <v>46</v>
      </c>
      <c r="O127" s="60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1" t="s">
        <v>170</v>
      </c>
      <c r="AT127" s="161" t="s">
        <v>252</v>
      </c>
      <c r="AU127" s="161" t="s">
        <v>75</v>
      </c>
      <c r="AY127" s="13" t="s">
        <v>169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3" t="s">
        <v>82</v>
      </c>
      <c r="BK127" s="162">
        <f>ROUND(I127*H127,2)</f>
        <v>0</v>
      </c>
      <c r="BL127" s="13" t="s">
        <v>170</v>
      </c>
      <c r="BM127" s="161" t="s">
        <v>619</v>
      </c>
    </row>
    <row r="128" spans="1:65" s="2" customFormat="1" ht="19.5">
      <c r="A128" s="30"/>
      <c r="B128" s="31"/>
      <c r="C128" s="32"/>
      <c r="D128" s="163" t="s">
        <v>172</v>
      </c>
      <c r="E128" s="32"/>
      <c r="F128" s="164" t="s">
        <v>262</v>
      </c>
      <c r="G128" s="32"/>
      <c r="H128" s="32"/>
      <c r="I128" s="165"/>
      <c r="J128" s="32"/>
      <c r="K128" s="32"/>
      <c r="L128" s="35"/>
      <c r="M128" s="166"/>
      <c r="N128" s="167"/>
      <c r="O128" s="60"/>
      <c r="P128" s="60"/>
      <c r="Q128" s="60"/>
      <c r="R128" s="60"/>
      <c r="S128" s="60"/>
      <c r="T128" s="61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172</v>
      </c>
      <c r="AU128" s="13" t="s">
        <v>75</v>
      </c>
    </row>
    <row r="129" spans="1:65" s="10" customFormat="1" ht="11.25">
      <c r="B129" s="168"/>
      <c r="C129" s="169"/>
      <c r="D129" s="163" t="s">
        <v>173</v>
      </c>
      <c r="E129" s="170" t="s">
        <v>34</v>
      </c>
      <c r="F129" s="171" t="s">
        <v>884</v>
      </c>
      <c r="G129" s="169"/>
      <c r="H129" s="172">
        <v>80</v>
      </c>
      <c r="I129" s="173"/>
      <c r="J129" s="169"/>
      <c r="K129" s="169"/>
      <c r="L129" s="174"/>
      <c r="M129" s="175"/>
      <c r="N129" s="176"/>
      <c r="O129" s="176"/>
      <c r="P129" s="176"/>
      <c r="Q129" s="176"/>
      <c r="R129" s="176"/>
      <c r="S129" s="176"/>
      <c r="T129" s="177"/>
      <c r="AT129" s="178" t="s">
        <v>173</v>
      </c>
      <c r="AU129" s="178" t="s">
        <v>75</v>
      </c>
      <c r="AV129" s="10" t="s">
        <v>84</v>
      </c>
      <c r="AW129" s="10" t="s">
        <v>36</v>
      </c>
      <c r="AX129" s="10" t="s">
        <v>82</v>
      </c>
      <c r="AY129" s="178" t="s">
        <v>169</v>
      </c>
    </row>
    <row r="130" spans="1:65" s="2" customFormat="1" ht="16.5" customHeight="1">
      <c r="A130" s="30"/>
      <c r="B130" s="31"/>
      <c r="C130" s="180" t="s">
        <v>238</v>
      </c>
      <c r="D130" s="180" t="s">
        <v>252</v>
      </c>
      <c r="E130" s="181" t="s">
        <v>265</v>
      </c>
      <c r="F130" s="182" t="s">
        <v>266</v>
      </c>
      <c r="G130" s="183" t="s">
        <v>184</v>
      </c>
      <c r="H130" s="184">
        <v>220</v>
      </c>
      <c r="I130" s="185"/>
      <c r="J130" s="186">
        <f>ROUND(I130*H130,2)</f>
        <v>0</v>
      </c>
      <c r="K130" s="187"/>
      <c r="L130" s="35"/>
      <c r="M130" s="188" t="s">
        <v>34</v>
      </c>
      <c r="N130" s="189" t="s">
        <v>46</v>
      </c>
      <c r="O130" s="60"/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170</v>
      </c>
      <c r="AT130" s="161" t="s">
        <v>252</v>
      </c>
      <c r="AU130" s="161" t="s">
        <v>75</v>
      </c>
      <c r="AY130" s="13" t="s">
        <v>169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3" t="s">
        <v>82</v>
      </c>
      <c r="BK130" s="162">
        <f>ROUND(I130*H130,2)</f>
        <v>0</v>
      </c>
      <c r="BL130" s="13" t="s">
        <v>170</v>
      </c>
      <c r="BM130" s="161" t="s">
        <v>621</v>
      </c>
    </row>
    <row r="131" spans="1:65" s="2" customFormat="1" ht="48.75">
      <c r="A131" s="30"/>
      <c r="B131" s="31"/>
      <c r="C131" s="32"/>
      <c r="D131" s="163" t="s">
        <v>172</v>
      </c>
      <c r="E131" s="32"/>
      <c r="F131" s="164" t="s">
        <v>268</v>
      </c>
      <c r="G131" s="32"/>
      <c r="H131" s="32"/>
      <c r="I131" s="165"/>
      <c r="J131" s="32"/>
      <c r="K131" s="32"/>
      <c r="L131" s="35"/>
      <c r="M131" s="166"/>
      <c r="N131" s="167"/>
      <c r="O131" s="60"/>
      <c r="P131" s="60"/>
      <c r="Q131" s="60"/>
      <c r="R131" s="60"/>
      <c r="S131" s="60"/>
      <c r="T131" s="61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172</v>
      </c>
      <c r="AU131" s="13" t="s">
        <v>75</v>
      </c>
    </row>
    <row r="132" spans="1:65" s="2" customFormat="1" ht="19.5">
      <c r="A132" s="30"/>
      <c r="B132" s="31"/>
      <c r="C132" s="32"/>
      <c r="D132" s="163" t="s">
        <v>178</v>
      </c>
      <c r="E132" s="32"/>
      <c r="F132" s="179" t="s">
        <v>885</v>
      </c>
      <c r="G132" s="32"/>
      <c r="H132" s="32"/>
      <c r="I132" s="165"/>
      <c r="J132" s="32"/>
      <c r="K132" s="32"/>
      <c r="L132" s="35"/>
      <c r="M132" s="166"/>
      <c r="N132" s="167"/>
      <c r="O132" s="60"/>
      <c r="P132" s="60"/>
      <c r="Q132" s="60"/>
      <c r="R132" s="60"/>
      <c r="S132" s="60"/>
      <c r="T132" s="61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178</v>
      </c>
      <c r="AU132" s="13" t="s">
        <v>75</v>
      </c>
    </row>
    <row r="133" spans="1:65" s="10" customFormat="1" ht="11.25">
      <c r="B133" s="168"/>
      <c r="C133" s="169"/>
      <c r="D133" s="163" t="s">
        <v>173</v>
      </c>
      <c r="E133" s="170" t="s">
        <v>34</v>
      </c>
      <c r="F133" s="171" t="s">
        <v>886</v>
      </c>
      <c r="G133" s="169"/>
      <c r="H133" s="172">
        <v>220</v>
      </c>
      <c r="I133" s="173"/>
      <c r="J133" s="169"/>
      <c r="K133" s="169"/>
      <c r="L133" s="174"/>
      <c r="M133" s="175"/>
      <c r="N133" s="176"/>
      <c r="O133" s="176"/>
      <c r="P133" s="176"/>
      <c r="Q133" s="176"/>
      <c r="R133" s="176"/>
      <c r="S133" s="176"/>
      <c r="T133" s="177"/>
      <c r="AT133" s="178" t="s">
        <v>173</v>
      </c>
      <c r="AU133" s="178" t="s">
        <v>75</v>
      </c>
      <c r="AV133" s="10" t="s">
        <v>84</v>
      </c>
      <c r="AW133" s="10" t="s">
        <v>36</v>
      </c>
      <c r="AX133" s="10" t="s">
        <v>82</v>
      </c>
      <c r="AY133" s="178" t="s">
        <v>169</v>
      </c>
    </row>
    <row r="134" spans="1:65" s="2" customFormat="1" ht="16.5" customHeight="1">
      <c r="A134" s="30"/>
      <c r="B134" s="31"/>
      <c r="C134" s="180" t="s">
        <v>244</v>
      </c>
      <c r="D134" s="180" t="s">
        <v>252</v>
      </c>
      <c r="E134" s="181" t="s">
        <v>276</v>
      </c>
      <c r="F134" s="182" t="s">
        <v>277</v>
      </c>
      <c r="G134" s="183" t="s">
        <v>190</v>
      </c>
      <c r="H134" s="184">
        <v>450</v>
      </c>
      <c r="I134" s="185"/>
      <c r="J134" s="186">
        <f>ROUND(I134*H134,2)</f>
        <v>0</v>
      </c>
      <c r="K134" s="187"/>
      <c r="L134" s="35"/>
      <c r="M134" s="188" t="s">
        <v>34</v>
      </c>
      <c r="N134" s="189" t="s">
        <v>46</v>
      </c>
      <c r="O134" s="60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1" t="s">
        <v>170</v>
      </c>
      <c r="AT134" s="161" t="s">
        <v>252</v>
      </c>
      <c r="AU134" s="161" t="s">
        <v>75</v>
      </c>
      <c r="AY134" s="13" t="s">
        <v>169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3" t="s">
        <v>82</v>
      </c>
      <c r="BK134" s="162">
        <f>ROUND(I134*H134,2)</f>
        <v>0</v>
      </c>
      <c r="BL134" s="13" t="s">
        <v>170</v>
      </c>
      <c r="BM134" s="161" t="s">
        <v>624</v>
      </c>
    </row>
    <row r="135" spans="1:65" s="2" customFormat="1" ht="39">
      <c r="A135" s="30"/>
      <c r="B135" s="31"/>
      <c r="C135" s="32"/>
      <c r="D135" s="163" t="s">
        <v>172</v>
      </c>
      <c r="E135" s="32"/>
      <c r="F135" s="164" t="s">
        <v>279</v>
      </c>
      <c r="G135" s="32"/>
      <c r="H135" s="32"/>
      <c r="I135" s="165"/>
      <c r="J135" s="32"/>
      <c r="K135" s="32"/>
      <c r="L135" s="35"/>
      <c r="M135" s="166"/>
      <c r="N135" s="167"/>
      <c r="O135" s="60"/>
      <c r="P135" s="60"/>
      <c r="Q135" s="60"/>
      <c r="R135" s="60"/>
      <c r="S135" s="60"/>
      <c r="T135" s="61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3" t="s">
        <v>172</v>
      </c>
      <c r="AU135" s="13" t="s">
        <v>75</v>
      </c>
    </row>
    <row r="136" spans="1:65" s="10" customFormat="1" ht="11.25">
      <c r="B136" s="168"/>
      <c r="C136" s="169"/>
      <c r="D136" s="163" t="s">
        <v>173</v>
      </c>
      <c r="E136" s="170" t="s">
        <v>34</v>
      </c>
      <c r="F136" s="171" t="s">
        <v>887</v>
      </c>
      <c r="G136" s="169"/>
      <c r="H136" s="172">
        <v>450</v>
      </c>
      <c r="I136" s="173"/>
      <c r="J136" s="169"/>
      <c r="K136" s="169"/>
      <c r="L136" s="174"/>
      <c r="M136" s="175"/>
      <c r="N136" s="176"/>
      <c r="O136" s="176"/>
      <c r="P136" s="176"/>
      <c r="Q136" s="176"/>
      <c r="R136" s="176"/>
      <c r="S136" s="176"/>
      <c r="T136" s="177"/>
      <c r="AT136" s="178" t="s">
        <v>173</v>
      </c>
      <c r="AU136" s="178" t="s">
        <v>75</v>
      </c>
      <c r="AV136" s="10" t="s">
        <v>84</v>
      </c>
      <c r="AW136" s="10" t="s">
        <v>36</v>
      </c>
      <c r="AX136" s="10" t="s">
        <v>82</v>
      </c>
      <c r="AY136" s="178" t="s">
        <v>169</v>
      </c>
    </row>
    <row r="137" spans="1:65" s="2" customFormat="1" ht="16.5" customHeight="1">
      <c r="A137" s="30"/>
      <c r="B137" s="31"/>
      <c r="C137" s="180" t="s">
        <v>251</v>
      </c>
      <c r="D137" s="180" t="s">
        <v>252</v>
      </c>
      <c r="E137" s="181" t="s">
        <v>733</v>
      </c>
      <c r="F137" s="182" t="s">
        <v>734</v>
      </c>
      <c r="G137" s="183" t="s">
        <v>190</v>
      </c>
      <c r="H137" s="184">
        <v>20</v>
      </c>
      <c r="I137" s="185"/>
      <c r="J137" s="186">
        <f>ROUND(I137*H137,2)</f>
        <v>0</v>
      </c>
      <c r="K137" s="187"/>
      <c r="L137" s="35"/>
      <c r="M137" s="188" t="s">
        <v>34</v>
      </c>
      <c r="N137" s="189" t="s">
        <v>46</v>
      </c>
      <c r="O137" s="60"/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61" t="s">
        <v>170</v>
      </c>
      <c r="AT137" s="161" t="s">
        <v>252</v>
      </c>
      <c r="AU137" s="161" t="s">
        <v>75</v>
      </c>
      <c r="AY137" s="13" t="s">
        <v>169</v>
      </c>
      <c r="BE137" s="162">
        <f>IF(N137="základní",J137,0)</f>
        <v>0</v>
      </c>
      <c r="BF137" s="162">
        <f>IF(N137="snížená",J137,0)</f>
        <v>0</v>
      </c>
      <c r="BG137" s="162">
        <f>IF(N137="zákl. přenesená",J137,0)</f>
        <v>0</v>
      </c>
      <c r="BH137" s="162">
        <f>IF(N137="sníž. přenesená",J137,0)</f>
        <v>0</v>
      </c>
      <c r="BI137" s="162">
        <f>IF(N137="nulová",J137,0)</f>
        <v>0</v>
      </c>
      <c r="BJ137" s="13" t="s">
        <v>82</v>
      </c>
      <c r="BK137" s="162">
        <f>ROUND(I137*H137,2)</f>
        <v>0</v>
      </c>
      <c r="BL137" s="13" t="s">
        <v>170</v>
      </c>
      <c r="BM137" s="161" t="s">
        <v>735</v>
      </c>
    </row>
    <row r="138" spans="1:65" s="2" customFormat="1" ht="39">
      <c r="A138" s="30"/>
      <c r="B138" s="31"/>
      <c r="C138" s="32"/>
      <c r="D138" s="163" t="s">
        <v>172</v>
      </c>
      <c r="E138" s="32"/>
      <c r="F138" s="164" t="s">
        <v>736</v>
      </c>
      <c r="G138" s="32"/>
      <c r="H138" s="32"/>
      <c r="I138" s="165"/>
      <c r="J138" s="32"/>
      <c r="K138" s="32"/>
      <c r="L138" s="35"/>
      <c r="M138" s="166"/>
      <c r="N138" s="167"/>
      <c r="O138" s="60"/>
      <c r="P138" s="60"/>
      <c r="Q138" s="60"/>
      <c r="R138" s="60"/>
      <c r="S138" s="60"/>
      <c r="T138" s="61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3" t="s">
        <v>172</v>
      </c>
      <c r="AU138" s="13" t="s">
        <v>75</v>
      </c>
    </row>
    <row r="139" spans="1:65" s="10" customFormat="1" ht="11.25">
      <c r="B139" s="168"/>
      <c r="C139" s="169"/>
      <c r="D139" s="163" t="s">
        <v>173</v>
      </c>
      <c r="E139" s="170" t="s">
        <v>34</v>
      </c>
      <c r="F139" s="171" t="s">
        <v>888</v>
      </c>
      <c r="G139" s="169"/>
      <c r="H139" s="172">
        <v>20</v>
      </c>
      <c r="I139" s="173"/>
      <c r="J139" s="169"/>
      <c r="K139" s="169"/>
      <c r="L139" s="174"/>
      <c r="M139" s="175"/>
      <c r="N139" s="176"/>
      <c r="O139" s="176"/>
      <c r="P139" s="176"/>
      <c r="Q139" s="176"/>
      <c r="R139" s="176"/>
      <c r="S139" s="176"/>
      <c r="T139" s="177"/>
      <c r="AT139" s="178" t="s">
        <v>173</v>
      </c>
      <c r="AU139" s="178" t="s">
        <v>75</v>
      </c>
      <c r="AV139" s="10" t="s">
        <v>84</v>
      </c>
      <c r="AW139" s="10" t="s">
        <v>36</v>
      </c>
      <c r="AX139" s="10" t="s">
        <v>82</v>
      </c>
      <c r="AY139" s="178" t="s">
        <v>169</v>
      </c>
    </row>
    <row r="140" spans="1:65" s="2" customFormat="1" ht="16.5" customHeight="1">
      <c r="A140" s="30"/>
      <c r="B140" s="31"/>
      <c r="C140" s="180" t="s">
        <v>258</v>
      </c>
      <c r="D140" s="180" t="s">
        <v>252</v>
      </c>
      <c r="E140" s="181" t="s">
        <v>290</v>
      </c>
      <c r="F140" s="182" t="s">
        <v>291</v>
      </c>
      <c r="G140" s="183" t="s">
        <v>184</v>
      </c>
      <c r="H140" s="184">
        <v>44</v>
      </c>
      <c r="I140" s="185"/>
      <c r="J140" s="186">
        <f>ROUND(I140*H140,2)</f>
        <v>0</v>
      </c>
      <c r="K140" s="187"/>
      <c r="L140" s="35"/>
      <c r="M140" s="188" t="s">
        <v>34</v>
      </c>
      <c r="N140" s="189" t="s">
        <v>46</v>
      </c>
      <c r="O140" s="60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170</v>
      </c>
      <c r="AT140" s="161" t="s">
        <v>252</v>
      </c>
      <c r="AU140" s="161" t="s">
        <v>75</v>
      </c>
      <c r="AY140" s="13" t="s">
        <v>169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3" t="s">
        <v>82</v>
      </c>
      <c r="BK140" s="162">
        <f>ROUND(I140*H140,2)</f>
        <v>0</v>
      </c>
      <c r="BL140" s="13" t="s">
        <v>170</v>
      </c>
      <c r="BM140" s="161" t="s">
        <v>629</v>
      </c>
    </row>
    <row r="141" spans="1:65" s="2" customFormat="1" ht="19.5">
      <c r="A141" s="30"/>
      <c r="B141" s="31"/>
      <c r="C141" s="32"/>
      <c r="D141" s="163" t="s">
        <v>172</v>
      </c>
      <c r="E141" s="32"/>
      <c r="F141" s="164" t="s">
        <v>293</v>
      </c>
      <c r="G141" s="32"/>
      <c r="H141" s="32"/>
      <c r="I141" s="165"/>
      <c r="J141" s="32"/>
      <c r="K141" s="32"/>
      <c r="L141" s="35"/>
      <c r="M141" s="166"/>
      <c r="N141" s="167"/>
      <c r="O141" s="60"/>
      <c r="P141" s="60"/>
      <c r="Q141" s="60"/>
      <c r="R141" s="60"/>
      <c r="S141" s="60"/>
      <c r="T141" s="61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3" t="s">
        <v>172</v>
      </c>
      <c r="AU141" s="13" t="s">
        <v>75</v>
      </c>
    </row>
    <row r="142" spans="1:65" s="2" customFormat="1" ht="19.5">
      <c r="A142" s="30"/>
      <c r="B142" s="31"/>
      <c r="C142" s="32"/>
      <c r="D142" s="163" t="s">
        <v>178</v>
      </c>
      <c r="E142" s="32"/>
      <c r="F142" s="179" t="s">
        <v>889</v>
      </c>
      <c r="G142" s="32"/>
      <c r="H142" s="32"/>
      <c r="I142" s="165"/>
      <c r="J142" s="32"/>
      <c r="K142" s="32"/>
      <c r="L142" s="35"/>
      <c r="M142" s="166"/>
      <c r="N142" s="167"/>
      <c r="O142" s="60"/>
      <c r="P142" s="60"/>
      <c r="Q142" s="60"/>
      <c r="R142" s="60"/>
      <c r="S142" s="60"/>
      <c r="T142" s="61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3" t="s">
        <v>178</v>
      </c>
      <c r="AU142" s="13" t="s">
        <v>75</v>
      </c>
    </row>
    <row r="143" spans="1:65" s="10" customFormat="1" ht="11.25">
      <c r="B143" s="168"/>
      <c r="C143" s="169"/>
      <c r="D143" s="163" t="s">
        <v>173</v>
      </c>
      <c r="E143" s="170" t="s">
        <v>34</v>
      </c>
      <c r="F143" s="171" t="s">
        <v>880</v>
      </c>
      <c r="G143" s="169"/>
      <c r="H143" s="172">
        <v>44</v>
      </c>
      <c r="I143" s="173"/>
      <c r="J143" s="169"/>
      <c r="K143" s="169"/>
      <c r="L143" s="174"/>
      <c r="M143" s="175"/>
      <c r="N143" s="176"/>
      <c r="O143" s="176"/>
      <c r="P143" s="176"/>
      <c r="Q143" s="176"/>
      <c r="R143" s="176"/>
      <c r="S143" s="176"/>
      <c r="T143" s="177"/>
      <c r="AT143" s="178" t="s">
        <v>173</v>
      </c>
      <c r="AU143" s="178" t="s">
        <v>75</v>
      </c>
      <c r="AV143" s="10" t="s">
        <v>84</v>
      </c>
      <c r="AW143" s="10" t="s">
        <v>36</v>
      </c>
      <c r="AX143" s="10" t="s">
        <v>82</v>
      </c>
      <c r="AY143" s="178" t="s">
        <v>169</v>
      </c>
    </row>
    <row r="144" spans="1:65" s="2" customFormat="1" ht="16.5" customHeight="1">
      <c r="A144" s="30"/>
      <c r="B144" s="31"/>
      <c r="C144" s="180" t="s">
        <v>264</v>
      </c>
      <c r="D144" s="180" t="s">
        <v>252</v>
      </c>
      <c r="E144" s="181" t="s">
        <v>302</v>
      </c>
      <c r="F144" s="182" t="s">
        <v>303</v>
      </c>
      <c r="G144" s="183" t="s">
        <v>304</v>
      </c>
      <c r="H144" s="184">
        <v>20</v>
      </c>
      <c r="I144" s="185"/>
      <c r="J144" s="186">
        <f>ROUND(I144*H144,2)</f>
        <v>0</v>
      </c>
      <c r="K144" s="187"/>
      <c r="L144" s="35"/>
      <c r="M144" s="188" t="s">
        <v>34</v>
      </c>
      <c r="N144" s="189" t="s">
        <v>46</v>
      </c>
      <c r="O144" s="60"/>
      <c r="P144" s="159">
        <f>O144*H144</f>
        <v>0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61" t="s">
        <v>170</v>
      </c>
      <c r="AT144" s="161" t="s">
        <v>252</v>
      </c>
      <c r="AU144" s="161" t="s">
        <v>75</v>
      </c>
      <c r="AY144" s="13" t="s">
        <v>169</v>
      </c>
      <c r="BE144" s="162">
        <f>IF(N144="základní",J144,0)</f>
        <v>0</v>
      </c>
      <c r="BF144" s="162">
        <f>IF(N144="snížená",J144,0)</f>
        <v>0</v>
      </c>
      <c r="BG144" s="162">
        <f>IF(N144="zákl. přenesená",J144,0)</f>
        <v>0</v>
      </c>
      <c r="BH144" s="162">
        <f>IF(N144="sníž. přenesená",J144,0)</f>
        <v>0</v>
      </c>
      <c r="BI144" s="162">
        <f>IF(N144="nulová",J144,0)</f>
        <v>0</v>
      </c>
      <c r="BJ144" s="13" t="s">
        <v>82</v>
      </c>
      <c r="BK144" s="162">
        <f>ROUND(I144*H144,2)</f>
        <v>0</v>
      </c>
      <c r="BL144" s="13" t="s">
        <v>170</v>
      </c>
      <c r="BM144" s="161" t="s">
        <v>633</v>
      </c>
    </row>
    <row r="145" spans="1:65" s="2" customFormat="1" ht="29.25">
      <c r="A145" s="30"/>
      <c r="B145" s="31"/>
      <c r="C145" s="32"/>
      <c r="D145" s="163" t="s">
        <v>172</v>
      </c>
      <c r="E145" s="32"/>
      <c r="F145" s="164" t="s">
        <v>306</v>
      </c>
      <c r="G145" s="32"/>
      <c r="H145" s="32"/>
      <c r="I145" s="165"/>
      <c r="J145" s="32"/>
      <c r="K145" s="32"/>
      <c r="L145" s="35"/>
      <c r="M145" s="166"/>
      <c r="N145" s="167"/>
      <c r="O145" s="60"/>
      <c r="P145" s="60"/>
      <c r="Q145" s="60"/>
      <c r="R145" s="60"/>
      <c r="S145" s="60"/>
      <c r="T145" s="61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3" t="s">
        <v>172</v>
      </c>
      <c r="AU145" s="13" t="s">
        <v>75</v>
      </c>
    </row>
    <row r="146" spans="1:65" s="10" customFormat="1" ht="11.25">
      <c r="B146" s="168"/>
      <c r="C146" s="169"/>
      <c r="D146" s="163" t="s">
        <v>173</v>
      </c>
      <c r="E146" s="170" t="s">
        <v>34</v>
      </c>
      <c r="F146" s="171" t="s">
        <v>890</v>
      </c>
      <c r="G146" s="169"/>
      <c r="H146" s="172">
        <v>20</v>
      </c>
      <c r="I146" s="173"/>
      <c r="J146" s="169"/>
      <c r="K146" s="169"/>
      <c r="L146" s="174"/>
      <c r="M146" s="175"/>
      <c r="N146" s="176"/>
      <c r="O146" s="176"/>
      <c r="P146" s="176"/>
      <c r="Q146" s="176"/>
      <c r="R146" s="176"/>
      <c r="S146" s="176"/>
      <c r="T146" s="177"/>
      <c r="AT146" s="178" t="s">
        <v>173</v>
      </c>
      <c r="AU146" s="178" t="s">
        <v>75</v>
      </c>
      <c r="AV146" s="10" t="s">
        <v>84</v>
      </c>
      <c r="AW146" s="10" t="s">
        <v>36</v>
      </c>
      <c r="AX146" s="10" t="s">
        <v>82</v>
      </c>
      <c r="AY146" s="178" t="s">
        <v>169</v>
      </c>
    </row>
    <row r="147" spans="1:65" s="2" customFormat="1" ht="16.5" customHeight="1">
      <c r="A147" s="30"/>
      <c r="B147" s="31"/>
      <c r="C147" s="180" t="s">
        <v>271</v>
      </c>
      <c r="D147" s="180" t="s">
        <v>252</v>
      </c>
      <c r="E147" s="181" t="s">
        <v>309</v>
      </c>
      <c r="F147" s="182" t="s">
        <v>310</v>
      </c>
      <c r="G147" s="183" t="s">
        <v>184</v>
      </c>
      <c r="H147" s="184">
        <v>22</v>
      </c>
      <c r="I147" s="185"/>
      <c r="J147" s="186">
        <f>ROUND(I147*H147,2)</f>
        <v>0</v>
      </c>
      <c r="K147" s="187"/>
      <c r="L147" s="35"/>
      <c r="M147" s="188" t="s">
        <v>34</v>
      </c>
      <c r="N147" s="189" t="s">
        <v>46</v>
      </c>
      <c r="O147" s="60"/>
      <c r="P147" s="159">
        <f>O147*H147</f>
        <v>0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R147" s="161" t="s">
        <v>170</v>
      </c>
      <c r="AT147" s="161" t="s">
        <v>252</v>
      </c>
      <c r="AU147" s="161" t="s">
        <v>75</v>
      </c>
      <c r="AY147" s="13" t="s">
        <v>169</v>
      </c>
      <c r="BE147" s="162">
        <f>IF(N147="základní",J147,0)</f>
        <v>0</v>
      </c>
      <c r="BF147" s="162">
        <f>IF(N147="snížená",J147,0)</f>
        <v>0</v>
      </c>
      <c r="BG147" s="162">
        <f>IF(N147="zákl. přenesená",J147,0)</f>
        <v>0</v>
      </c>
      <c r="BH147" s="162">
        <f>IF(N147="sníž. přenesená",J147,0)</f>
        <v>0</v>
      </c>
      <c r="BI147" s="162">
        <f>IF(N147="nulová",J147,0)</f>
        <v>0</v>
      </c>
      <c r="BJ147" s="13" t="s">
        <v>82</v>
      </c>
      <c r="BK147" s="162">
        <f>ROUND(I147*H147,2)</f>
        <v>0</v>
      </c>
      <c r="BL147" s="13" t="s">
        <v>170</v>
      </c>
      <c r="BM147" s="161" t="s">
        <v>635</v>
      </c>
    </row>
    <row r="148" spans="1:65" s="2" customFormat="1" ht="19.5">
      <c r="A148" s="30"/>
      <c r="B148" s="31"/>
      <c r="C148" s="32"/>
      <c r="D148" s="163" t="s">
        <v>172</v>
      </c>
      <c r="E148" s="32"/>
      <c r="F148" s="164" t="s">
        <v>312</v>
      </c>
      <c r="G148" s="32"/>
      <c r="H148" s="32"/>
      <c r="I148" s="165"/>
      <c r="J148" s="32"/>
      <c r="K148" s="32"/>
      <c r="L148" s="35"/>
      <c r="M148" s="166"/>
      <c r="N148" s="167"/>
      <c r="O148" s="60"/>
      <c r="P148" s="60"/>
      <c r="Q148" s="60"/>
      <c r="R148" s="60"/>
      <c r="S148" s="60"/>
      <c r="T148" s="61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3" t="s">
        <v>172</v>
      </c>
      <c r="AU148" s="13" t="s">
        <v>75</v>
      </c>
    </row>
    <row r="149" spans="1:65" s="10" customFormat="1" ht="11.25">
      <c r="B149" s="168"/>
      <c r="C149" s="169"/>
      <c r="D149" s="163" t="s">
        <v>173</v>
      </c>
      <c r="E149" s="170" t="s">
        <v>34</v>
      </c>
      <c r="F149" s="171" t="s">
        <v>826</v>
      </c>
      <c r="G149" s="169"/>
      <c r="H149" s="172">
        <v>22</v>
      </c>
      <c r="I149" s="173"/>
      <c r="J149" s="169"/>
      <c r="K149" s="169"/>
      <c r="L149" s="174"/>
      <c r="M149" s="175"/>
      <c r="N149" s="176"/>
      <c r="O149" s="176"/>
      <c r="P149" s="176"/>
      <c r="Q149" s="176"/>
      <c r="R149" s="176"/>
      <c r="S149" s="176"/>
      <c r="T149" s="177"/>
      <c r="AT149" s="178" t="s">
        <v>173</v>
      </c>
      <c r="AU149" s="178" t="s">
        <v>75</v>
      </c>
      <c r="AV149" s="10" t="s">
        <v>84</v>
      </c>
      <c r="AW149" s="10" t="s">
        <v>36</v>
      </c>
      <c r="AX149" s="10" t="s">
        <v>82</v>
      </c>
      <c r="AY149" s="178" t="s">
        <v>169</v>
      </c>
    </row>
    <row r="150" spans="1:65" s="2" customFormat="1" ht="16.5" customHeight="1">
      <c r="A150" s="30"/>
      <c r="B150" s="31"/>
      <c r="C150" s="180" t="s">
        <v>275</v>
      </c>
      <c r="D150" s="180" t="s">
        <v>252</v>
      </c>
      <c r="E150" s="181" t="s">
        <v>315</v>
      </c>
      <c r="F150" s="182" t="s">
        <v>316</v>
      </c>
      <c r="G150" s="183" t="s">
        <v>184</v>
      </c>
      <c r="H150" s="184">
        <v>112</v>
      </c>
      <c r="I150" s="185"/>
      <c r="J150" s="186">
        <f>ROUND(I150*H150,2)</f>
        <v>0</v>
      </c>
      <c r="K150" s="187"/>
      <c r="L150" s="35"/>
      <c r="M150" s="188" t="s">
        <v>34</v>
      </c>
      <c r="N150" s="189" t="s">
        <v>46</v>
      </c>
      <c r="O150" s="60"/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1" t="s">
        <v>170</v>
      </c>
      <c r="AT150" s="161" t="s">
        <v>252</v>
      </c>
      <c r="AU150" s="161" t="s">
        <v>75</v>
      </c>
      <c r="AY150" s="13" t="s">
        <v>169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3" t="s">
        <v>82</v>
      </c>
      <c r="BK150" s="162">
        <f>ROUND(I150*H150,2)</f>
        <v>0</v>
      </c>
      <c r="BL150" s="13" t="s">
        <v>170</v>
      </c>
      <c r="BM150" s="161" t="s">
        <v>636</v>
      </c>
    </row>
    <row r="151" spans="1:65" s="2" customFormat="1" ht="19.5">
      <c r="A151" s="30"/>
      <c r="B151" s="31"/>
      <c r="C151" s="32"/>
      <c r="D151" s="163" t="s">
        <v>172</v>
      </c>
      <c r="E151" s="32"/>
      <c r="F151" s="164" t="s">
        <v>318</v>
      </c>
      <c r="G151" s="32"/>
      <c r="H151" s="32"/>
      <c r="I151" s="165"/>
      <c r="J151" s="32"/>
      <c r="K151" s="32"/>
      <c r="L151" s="35"/>
      <c r="M151" s="166"/>
      <c r="N151" s="167"/>
      <c r="O151" s="60"/>
      <c r="P151" s="60"/>
      <c r="Q151" s="60"/>
      <c r="R151" s="60"/>
      <c r="S151" s="60"/>
      <c r="T151" s="61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3" t="s">
        <v>172</v>
      </c>
      <c r="AU151" s="13" t="s">
        <v>75</v>
      </c>
    </row>
    <row r="152" spans="1:65" s="10" customFormat="1" ht="11.25">
      <c r="B152" s="168"/>
      <c r="C152" s="169"/>
      <c r="D152" s="163" t="s">
        <v>173</v>
      </c>
      <c r="E152" s="170" t="s">
        <v>34</v>
      </c>
      <c r="F152" s="171" t="s">
        <v>891</v>
      </c>
      <c r="G152" s="169"/>
      <c r="H152" s="172">
        <v>112</v>
      </c>
      <c r="I152" s="173"/>
      <c r="J152" s="169"/>
      <c r="K152" s="169"/>
      <c r="L152" s="174"/>
      <c r="M152" s="175"/>
      <c r="N152" s="176"/>
      <c r="O152" s="176"/>
      <c r="P152" s="176"/>
      <c r="Q152" s="176"/>
      <c r="R152" s="176"/>
      <c r="S152" s="176"/>
      <c r="T152" s="177"/>
      <c r="AT152" s="178" t="s">
        <v>173</v>
      </c>
      <c r="AU152" s="178" t="s">
        <v>75</v>
      </c>
      <c r="AV152" s="10" t="s">
        <v>84</v>
      </c>
      <c r="AW152" s="10" t="s">
        <v>36</v>
      </c>
      <c r="AX152" s="10" t="s">
        <v>82</v>
      </c>
      <c r="AY152" s="178" t="s">
        <v>169</v>
      </c>
    </row>
    <row r="153" spans="1:65" s="2" customFormat="1" ht="16.5" customHeight="1">
      <c r="A153" s="30"/>
      <c r="B153" s="31"/>
      <c r="C153" s="180" t="s">
        <v>7</v>
      </c>
      <c r="D153" s="180" t="s">
        <v>252</v>
      </c>
      <c r="E153" s="181" t="s">
        <v>321</v>
      </c>
      <c r="F153" s="182" t="s">
        <v>322</v>
      </c>
      <c r="G153" s="183" t="s">
        <v>323</v>
      </c>
      <c r="H153" s="184">
        <v>20</v>
      </c>
      <c r="I153" s="185"/>
      <c r="J153" s="186">
        <f>ROUND(I153*H153,2)</f>
        <v>0</v>
      </c>
      <c r="K153" s="187"/>
      <c r="L153" s="35"/>
      <c r="M153" s="188" t="s">
        <v>34</v>
      </c>
      <c r="N153" s="189" t="s">
        <v>46</v>
      </c>
      <c r="O153" s="60"/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1" t="s">
        <v>170</v>
      </c>
      <c r="AT153" s="161" t="s">
        <v>252</v>
      </c>
      <c r="AU153" s="161" t="s">
        <v>75</v>
      </c>
      <c r="AY153" s="13" t="s">
        <v>169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3" t="s">
        <v>82</v>
      </c>
      <c r="BK153" s="162">
        <f>ROUND(I153*H153,2)</f>
        <v>0</v>
      </c>
      <c r="BL153" s="13" t="s">
        <v>170</v>
      </c>
      <c r="BM153" s="161" t="s">
        <v>637</v>
      </c>
    </row>
    <row r="154" spans="1:65" s="2" customFormat="1" ht="39">
      <c r="A154" s="30"/>
      <c r="B154" s="31"/>
      <c r="C154" s="32"/>
      <c r="D154" s="163" t="s">
        <v>172</v>
      </c>
      <c r="E154" s="32"/>
      <c r="F154" s="164" t="s">
        <v>325</v>
      </c>
      <c r="G154" s="32"/>
      <c r="H154" s="32"/>
      <c r="I154" s="165"/>
      <c r="J154" s="32"/>
      <c r="K154" s="32"/>
      <c r="L154" s="35"/>
      <c r="M154" s="166"/>
      <c r="N154" s="167"/>
      <c r="O154" s="60"/>
      <c r="P154" s="60"/>
      <c r="Q154" s="60"/>
      <c r="R154" s="60"/>
      <c r="S154" s="60"/>
      <c r="T154" s="61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3" t="s">
        <v>172</v>
      </c>
      <c r="AU154" s="13" t="s">
        <v>75</v>
      </c>
    </row>
    <row r="155" spans="1:65" s="10" customFormat="1" ht="11.25">
      <c r="B155" s="168"/>
      <c r="C155" s="169"/>
      <c r="D155" s="163" t="s">
        <v>173</v>
      </c>
      <c r="E155" s="170" t="s">
        <v>34</v>
      </c>
      <c r="F155" s="171" t="s">
        <v>831</v>
      </c>
      <c r="G155" s="169"/>
      <c r="H155" s="172">
        <v>20</v>
      </c>
      <c r="I155" s="173"/>
      <c r="J155" s="169"/>
      <c r="K155" s="169"/>
      <c r="L155" s="174"/>
      <c r="M155" s="175"/>
      <c r="N155" s="176"/>
      <c r="O155" s="176"/>
      <c r="P155" s="176"/>
      <c r="Q155" s="176"/>
      <c r="R155" s="176"/>
      <c r="S155" s="176"/>
      <c r="T155" s="177"/>
      <c r="AT155" s="178" t="s">
        <v>173</v>
      </c>
      <c r="AU155" s="178" t="s">
        <v>75</v>
      </c>
      <c r="AV155" s="10" t="s">
        <v>84</v>
      </c>
      <c r="AW155" s="10" t="s">
        <v>36</v>
      </c>
      <c r="AX155" s="10" t="s">
        <v>82</v>
      </c>
      <c r="AY155" s="178" t="s">
        <v>169</v>
      </c>
    </row>
    <row r="156" spans="1:65" s="2" customFormat="1" ht="16.5" customHeight="1">
      <c r="A156" s="30"/>
      <c r="B156" s="31"/>
      <c r="C156" s="180" t="s">
        <v>289</v>
      </c>
      <c r="D156" s="180" t="s">
        <v>252</v>
      </c>
      <c r="E156" s="181" t="s">
        <v>327</v>
      </c>
      <c r="F156" s="182" t="s">
        <v>328</v>
      </c>
      <c r="G156" s="183" t="s">
        <v>190</v>
      </c>
      <c r="H156" s="184">
        <v>372</v>
      </c>
      <c r="I156" s="185"/>
      <c r="J156" s="186">
        <f>ROUND(I156*H156,2)</f>
        <v>0</v>
      </c>
      <c r="K156" s="187"/>
      <c r="L156" s="35"/>
      <c r="M156" s="188" t="s">
        <v>34</v>
      </c>
      <c r="N156" s="189" t="s">
        <v>46</v>
      </c>
      <c r="O156" s="60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170</v>
      </c>
      <c r="AT156" s="161" t="s">
        <v>252</v>
      </c>
      <c r="AU156" s="161" t="s">
        <v>75</v>
      </c>
      <c r="AY156" s="13" t="s">
        <v>169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3" t="s">
        <v>82</v>
      </c>
      <c r="BK156" s="162">
        <f>ROUND(I156*H156,2)</f>
        <v>0</v>
      </c>
      <c r="BL156" s="13" t="s">
        <v>170</v>
      </c>
      <c r="BM156" s="161" t="s">
        <v>639</v>
      </c>
    </row>
    <row r="157" spans="1:65" s="2" customFormat="1" ht="29.25">
      <c r="A157" s="30"/>
      <c r="B157" s="31"/>
      <c r="C157" s="32"/>
      <c r="D157" s="163" t="s">
        <v>172</v>
      </c>
      <c r="E157" s="32"/>
      <c r="F157" s="164" t="s">
        <v>330</v>
      </c>
      <c r="G157" s="32"/>
      <c r="H157" s="32"/>
      <c r="I157" s="165"/>
      <c r="J157" s="32"/>
      <c r="K157" s="32"/>
      <c r="L157" s="35"/>
      <c r="M157" s="166"/>
      <c r="N157" s="167"/>
      <c r="O157" s="60"/>
      <c r="P157" s="60"/>
      <c r="Q157" s="60"/>
      <c r="R157" s="60"/>
      <c r="S157" s="60"/>
      <c r="T157" s="61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3" t="s">
        <v>172</v>
      </c>
      <c r="AU157" s="13" t="s">
        <v>75</v>
      </c>
    </row>
    <row r="158" spans="1:65" s="10" customFormat="1" ht="11.25">
      <c r="B158" s="168"/>
      <c r="C158" s="169"/>
      <c r="D158" s="163" t="s">
        <v>173</v>
      </c>
      <c r="E158" s="170" t="s">
        <v>34</v>
      </c>
      <c r="F158" s="171" t="s">
        <v>892</v>
      </c>
      <c r="G158" s="169"/>
      <c r="H158" s="172">
        <v>372</v>
      </c>
      <c r="I158" s="173"/>
      <c r="J158" s="169"/>
      <c r="K158" s="169"/>
      <c r="L158" s="174"/>
      <c r="M158" s="175"/>
      <c r="N158" s="176"/>
      <c r="O158" s="176"/>
      <c r="P158" s="176"/>
      <c r="Q158" s="176"/>
      <c r="R158" s="176"/>
      <c r="S158" s="176"/>
      <c r="T158" s="177"/>
      <c r="AT158" s="178" t="s">
        <v>173</v>
      </c>
      <c r="AU158" s="178" t="s">
        <v>75</v>
      </c>
      <c r="AV158" s="10" t="s">
        <v>84</v>
      </c>
      <c r="AW158" s="10" t="s">
        <v>36</v>
      </c>
      <c r="AX158" s="10" t="s">
        <v>82</v>
      </c>
      <c r="AY158" s="178" t="s">
        <v>169</v>
      </c>
    </row>
    <row r="159" spans="1:65" s="2" customFormat="1" ht="16.5" customHeight="1">
      <c r="A159" s="30"/>
      <c r="B159" s="31"/>
      <c r="C159" s="180" t="s">
        <v>294</v>
      </c>
      <c r="D159" s="180" t="s">
        <v>252</v>
      </c>
      <c r="E159" s="181" t="s">
        <v>333</v>
      </c>
      <c r="F159" s="182" t="s">
        <v>334</v>
      </c>
      <c r="G159" s="183" t="s">
        <v>190</v>
      </c>
      <c r="H159" s="184">
        <v>372</v>
      </c>
      <c r="I159" s="185"/>
      <c r="J159" s="186">
        <f>ROUND(I159*H159,2)</f>
        <v>0</v>
      </c>
      <c r="K159" s="187"/>
      <c r="L159" s="35"/>
      <c r="M159" s="188" t="s">
        <v>34</v>
      </c>
      <c r="N159" s="189" t="s">
        <v>46</v>
      </c>
      <c r="O159" s="60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1" t="s">
        <v>170</v>
      </c>
      <c r="AT159" s="161" t="s">
        <v>252</v>
      </c>
      <c r="AU159" s="161" t="s">
        <v>75</v>
      </c>
      <c r="AY159" s="13" t="s">
        <v>169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3" t="s">
        <v>82</v>
      </c>
      <c r="BK159" s="162">
        <f>ROUND(I159*H159,2)</f>
        <v>0</v>
      </c>
      <c r="BL159" s="13" t="s">
        <v>170</v>
      </c>
      <c r="BM159" s="161" t="s">
        <v>641</v>
      </c>
    </row>
    <row r="160" spans="1:65" s="2" customFormat="1" ht="29.25">
      <c r="A160" s="30"/>
      <c r="B160" s="31"/>
      <c r="C160" s="32"/>
      <c r="D160" s="163" t="s">
        <v>172</v>
      </c>
      <c r="E160" s="32"/>
      <c r="F160" s="164" t="s">
        <v>336</v>
      </c>
      <c r="G160" s="32"/>
      <c r="H160" s="32"/>
      <c r="I160" s="165"/>
      <c r="J160" s="32"/>
      <c r="K160" s="32"/>
      <c r="L160" s="35"/>
      <c r="M160" s="166"/>
      <c r="N160" s="167"/>
      <c r="O160" s="60"/>
      <c r="P160" s="60"/>
      <c r="Q160" s="60"/>
      <c r="R160" s="60"/>
      <c r="S160" s="60"/>
      <c r="T160" s="61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3" t="s">
        <v>172</v>
      </c>
      <c r="AU160" s="13" t="s">
        <v>75</v>
      </c>
    </row>
    <row r="161" spans="1:65" s="10" customFormat="1" ht="11.25">
      <c r="B161" s="168"/>
      <c r="C161" s="169"/>
      <c r="D161" s="163" t="s">
        <v>173</v>
      </c>
      <c r="E161" s="170" t="s">
        <v>34</v>
      </c>
      <c r="F161" s="171" t="s">
        <v>892</v>
      </c>
      <c r="G161" s="169"/>
      <c r="H161" s="172">
        <v>372</v>
      </c>
      <c r="I161" s="173"/>
      <c r="J161" s="169"/>
      <c r="K161" s="169"/>
      <c r="L161" s="174"/>
      <c r="M161" s="175"/>
      <c r="N161" s="176"/>
      <c r="O161" s="176"/>
      <c r="P161" s="176"/>
      <c r="Q161" s="176"/>
      <c r="R161" s="176"/>
      <c r="S161" s="176"/>
      <c r="T161" s="177"/>
      <c r="AT161" s="178" t="s">
        <v>173</v>
      </c>
      <c r="AU161" s="178" t="s">
        <v>75</v>
      </c>
      <c r="AV161" s="10" t="s">
        <v>84</v>
      </c>
      <c r="AW161" s="10" t="s">
        <v>36</v>
      </c>
      <c r="AX161" s="10" t="s">
        <v>82</v>
      </c>
      <c r="AY161" s="178" t="s">
        <v>169</v>
      </c>
    </row>
    <row r="162" spans="1:65" s="2" customFormat="1" ht="16.5" customHeight="1">
      <c r="A162" s="30"/>
      <c r="B162" s="31"/>
      <c r="C162" s="180" t="s">
        <v>301</v>
      </c>
      <c r="D162" s="180" t="s">
        <v>252</v>
      </c>
      <c r="E162" s="181" t="s">
        <v>338</v>
      </c>
      <c r="F162" s="182" t="s">
        <v>339</v>
      </c>
      <c r="G162" s="183" t="s">
        <v>323</v>
      </c>
      <c r="H162" s="184">
        <v>4</v>
      </c>
      <c r="I162" s="185"/>
      <c r="J162" s="186">
        <f>ROUND(I162*H162,2)</f>
        <v>0</v>
      </c>
      <c r="K162" s="187"/>
      <c r="L162" s="35"/>
      <c r="M162" s="188" t="s">
        <v>34</v>
      </c>
      <c r="N162" s="189" t="s">
        <v>46</v>
      </c>
      <c r="O162" s="60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170</v>
      </c>
      <c r="AT162" s="161" t="s">
        <v>252</v>
      </c>
      <c r="AU162" s="161" t="s">
        <v>75</v>
      </c>
      <c r="AY162" s="13" t="s">
        <v>169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3" t="s">
        <v>82</v>
      </c>
      <c r="BK162" s="162">
        <f>ROUND(I162*H162,2)</f>
        <v>0</v>
      </c>
      <c r="BL162" s="13" t="s">
        <v>170</v>
      </c>
      <c r="BM162" s="161" t="s">
        <v>642</v>
      </c>
    </row>
    <row r="163" spans="1:65" s="2" customFormat="1" ht="29.25">
      <c r="A163" s="30"/>
      <c r="B163" s="31"/>
      <c r="C163" s="32"/>
      <c r="D163" s="163" t="s">
        <v>172</v>
      </c>
      <c r="E163" s="32"/>
      <c r="F163" s="164" t="s">
        <v>341</v>
      </c>
      <c r="G163" s="32"/>
      <c r="H163" s="32"/>
      <c r="I163" s="165"/>
      <c r="J163" s="32"/>
      <c r="K163" s="32"/>
      <c r="L163" s="35"/>
      <c r="M163" s="166"/>
      <c r="N163" s="167"/>
      <c r="O163" s="60"/>
      <c r="P163" s="60"/>
      <c r="Q163" s="60"/>
      <c r="R163" s="60"/>
      <c r="S163" s="60"/>
      <c r="T163" s="61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3" t="s">
        <v>172</v>
      </c>
      <c r="AU163" s="13" t="s">
        <v>75</v>
      </c>
    </row>
    <row r="164" spans="1:65" s="10" customFormat="1" ht="11.25">
      <c r="B164" s="168"/>
      <c r="C164" s="169"/>
      <c r="D164" s="163" t="s">
        <v>173</v>
      </c>
      <c r="E164" s="170" t="s">
        <v>34</v>
      </c>
      <c r="F164" s="171" t="s">
        <v>406</v>
      </c>
      <c r="G164" s="169"/>
      <c r="H164" s="172">
        <v>4</v>
      </c>
      <c r="I164" s="173"/>
      <c r="J164" s="169"/>
      <c r="K164" s="169"/>
      <c r="L164" s="174"/>
      <c r="M164" s="175"/>
      <c r="N164" s="176"/>
      <c r="O164" s="176"/>
      <c r="P164" s="176"/>
      <c r="Q164" s="176"/>
      <c r="R164" s="176"/>
      <c r="S164" s="176"/>
      <c r="T164" s="177"/>
      <c r="AT164" s="178" t="s">
        <v>173</v>
      </c>
      <c r="AU164" s="178" t="s">
        <v>75</v>
      </c>
      <c r="AV164" s="10" t="s">
        <v>84</v>
      </c>
      <c r="AW164" s="10" t="s">
        <v>36</v>
      </c>
      <c r="AX164" s="10" t="s">
        <v>82</v>
      </c>
      <c r="AY164" s="178" t="s">
        <v>169</v>
      </c>
    </row>
    <row r="165" spans="1:65" s="2" customFormat="1" ht="16.5" customHeight="1">
      <c r="A165" s="30"/>
      <c r="B165" s="31"/>
      <c r="C165" s="180" t="s">
        <v>308</v>
      </c>
      <c r="D165" s="180" t="s">
        <v>252</v>
      </c>
      <c r="E165" s="181" t="s">
        <v>344</v>
      </c>
      <c r="F165" s="182" t="s">
        <v>345</v>
      </c>
      <c r="G165" s="183" t="s">
        <v>184</v>
      </c>
      <c r="H165" s="184">
        <v>264</v>
      </c>
      <c r="I165" s="185"/>
      <c r="J165" s="186">
        <f>ROUND(I165*H165,2)</f>
        <v>0</v>
      </c>
      <c r="K165" s="187"/>
      <c r="L165" s="35"/>
      <c r="M165" s="188" t="s">
        <v>34</v>
      </c>
      <c r="N165" s="189" t="s">
        <v>46</v>
      </c>
      <c r="O165" s="60"/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1" t="s">
        <v>170</v>
      </c>
      <c r="AT165" s="161" t="s">
        <v>252</v>
      </c>
      <c r="AU165" s="161" t="s">
        <v>75</v>
      </c>
      <c r="AY165" s="13" t="s">
        <v>169</v>
      </c>
      <c r="BE165" s="162">
        <f>IF(N165="základní",J165,0)</f>
        <v>0</v>
      </c>
      <c r="BF165" s="162">
        <f>IF(N165="snížená",J165,0)</f>
        <v>0</v>
      </c>
      <c r="BG165" s="162">
        <f>IF(N165="zákl. přenesená",J165,0)</f>
        <v>0</v>
      </c>
      <c r="BH165" s="162">
        <f>IF(N165="sníž. přenesená",J165,0)</f>
        <v>0</v>
      </c>
      <c r="BI165" s="162">
        <f>IF(N165="nulová",J165,0)</f>
        <v>0</v>
      </c>
      <c r="BJ165" s="13" t="s">
        <v>82</v>
      </c>
      <c r="BK165" s="162">
        <f>ROUND(I165*H165,2)</f>
        <v>0</v>
      </c>
      <c r="BL165" s="13" t="s">
        <v>170</v>
      </c>
      <c r="BM165" s="161" t="s">
        <v>643</v>
      </c>
    </row>
    <row r="166" spans="1:65" s="2" customFormat="1" ht="19.5">
      <c r="A166" s="30"/>
      <c r="B166" s="31"/>
      <c r="C166" s="32"/>
      <c r="D166" s="163" t="s">
        <v>172</v>
      </c>
      <c r="E166" s="32"/>
      <c r="F166" s="164" t="s">
        <v>347</v>
      </c>
      <c r="G166" s="32"/>
      <c r="H166" s="32"/>
      <c r="I166" s="165"/>
      <c r="J166" s="32"/>
      <c r="K166" s="32"/>
      <c r="L166" s="35"/>
      <c r="M166" s="166"/>
      <c r="N166" s="167"/>
      <c r="O166" s="60"/>
      <c r="P166" s="60"/>
      <c r="Q166" s="60"/>
      <c r="R166" s="60"/>
      <c r="S166" s="60"/>
      <c r="T166" s="61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3" t="s">
        <v>172</v>
      </c>
      <c r="AU166" s="13" t="s">
        <v>75</v>
      </c>
    </row>
    <row r="167" spans="1:65" s="10" customFormat="1" ht="11.25">
      <c r="B167" s="168"/>
      <c r="C167" s="169"/>
      <c r="D167" s="163" t="s">
        <v>173</v>
      </c>
      <c r="E167" s="170" t="s">
        <v>34</v>
      </c>
      <c r="F167" s="171" t="s">
        <v>882</v>
      </c>
      <c r="G167" s="169"/>
      <c r="H167" s="172">
        <v>264</v>
      </c>
      <c r="I167" s="173"/>
      <c r="J167" s="169"/>
      <c r="K167" s="169"/>
      <c r="L167" s="174"/>
      <c r="M167" s="175"/>
      <c r="N167" s="176"/>
      <c r="O167" s="176"/>
      <c r="P167" s="176"/>
      <c r="Q167" s="176"/>
      <c r="R167" s="176"/>
      <c r="S167" s="176"/>
      <c r="T167" s="177"/>
      <c r="AT167" s="178" t="s">
        <v>173</v>
      </c>
      <c r="AU167" s="178" t="s">
        <v>75</v>
      </c>
      <c r="AV167" s="10" t="s">
        <v>84</v>
      </c>
      <c r="AW167" s="10" t="s">
        <v>36</v>
      </c>
      <c r="AX167" s="10" t="s">
        <v>82</v>
      </c>
      <c r="AY167" s="178" t="s">
        <v>169</v>
      </c>
    </row>
    <row r="168" spans="1:65" s="2" customFormat="1" ht="16.5" customHeight="1">
      <c r="A168" s="30"/>
      <c r="B168" s="31"/>
      <c r="C168" s="180" t="s">
        <v>314</v>
      </c>
      <c r="D168" s="180" t="s">
        <v>252</v>
      </c>
      <c r="E168" s="181" t="s">
        <v>350</v>
      </c>
      <c r="F168" s="182" t="s">
        <v>351</v>
      </c>
      <c r="G168" s="183" t="s">
        <v>352</v>
      </c>
      <c r="H168" s="184">
        <v>0.3</v>
      </c>
      <c r="I168" s="185"/>
      <c r="J168" s="186">
        <f>ROUND(I168*H168,2)</f>
        <v>0</v>
      </c>
      <c r="K168" s="187"/>
      <c r="L168" s="35"/>
      <c r="M168" s="188" t="s">
        <v>34</v>
      </c>
      <c r="N168" s="189" t="s">
        <v>46</v>
      </c>
      <c r="O168" s="60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1" t="s">
        <v>170</v>
      </c>
      <c r="AT168" s="161" t="s">
        <v>252</v>
      </c>
      <c r="AU168" s="161" t="s">
        <v>75</v>
      </c>
      <c r="AY168" s="13" t="s">
        <v>169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3" t="s">
        <v>82</v>
      </c>
      <c r="BK168" s="162">
        <f>ROUND(I168*H168,2)</f>
        <v>0</v>
      </c>
      <c r="BL168" s="13" t="s">
        <v>170</v>
      </c>
      <c r="BM168" s="161" t="s">
        <v>645</v>
      </c>
    </row>
    <row r="169" spans="1:65" s="2" customFormat="1" ht="39">
      <c r="A169" s="30"/>
      <c r="B169" s="31"/>
      <c r="C169" s="32"/>
      <c r="D169" s="163" t="s">
        <v>172</v>
      </c>
      <c r="E169" s="32"/>
      <c r="F169" s="164" t="s">
        <v>354</v>
      </c>
      <c r="G169" s="32"/>
      <c r="H169" s="32"/>
      <c r="I169" s="165"/>
      <c r="J169" s="32"/>
      <c r="K169" s="32"/>
      <c r="L169" s="35"/>
      <c r="M169" s="166"/>
      <c r="N169" s="167"/>
      <c r="O169" s="60"/>
      <c r="P169" s="60"/>
      <c r="Q169" s="60"/>
      <c r="R169" s="60"/>
      <c r="S169" s="60"/>
      <c r="T169" s="61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3" t="s">
        <v>172</v>
      </c>
      <c r="AU169" s="13" t="s">
        <v>75</v>
      </c>
    </row>
    <row r="170" spans="1:65" s="10" customFormat="1" ht="11.25">
      <c r="B170" s="168"/>
      <c r="C170" s="169"/>
      <c r="D170" s="163" t="s">
        <v>173</v>
      </c>
      <c r="E170" s="170" t="s">
        <v>34</v>
      </c>
      <c r="F170" s="171" t="s">
        <v>893</v>
      </c>
      <c r="G170" s="169"/>
      <c r="H170" s="172">
        <v>0.3</v>
      </c>
      <c r="I170" s="173"/>
      <c r="J170" s="169"/>
      <c r="K170" s="169"/>
      <c r="L170" s="174"/>
      <c r="M170" s="175"/>
      <c r="N170" s="176"/>
      <c r="O170" s="176"/>
      <c r="P170" s="176"/>
      <c r="Q170" s="176"/>
      <c r="R170" s="176"/>
      <c r="S170" s="176"/>
      <c r="T170" s="177"/>
      <c r="AT170" s="178" t="s">
        <v>173</v>
      </c>
      <c r="AU170" s="178" t="s">
        <v>75</v>
      </c>
      <c r="AV170" s="10" t="s">
        <v>84</v>
      </c>
      <c r="AW170" s="10" t="s">
        <v>36</v>
      </c>
      <c r="AX170" s="10" t="s">
        <v>82</v>
      </c>
      <c r="AY170" s="178" t="s">
        <v>169</v>
      </c>
    </row>
    <row r="171" spans="1:65" s="2" customFormat="1" ht="16.5" customHeight="1">
      <c r="A171" s="30"/>
      <c r="B171" s="31"/>
      <c r="C171" s="180" t="s">
        <v>320</v>
      </c>
      <c r="D171" s="180" t="s">
        <v>252</v>
      </c>
      <c r="E171" s="181" t="s">
        <v>357</v>
      </c>
      <c r="F171" s="182" t="s">
        <v>358</v>
      </c>
      <c r="G171" s="183" t="s">
        <v>352</v>
      </c>
      <c r="H171" s="184">
        <v>0.15</v>
      </c>
      <c r="I171" s="185"/>
      <c r="J171" s="186">
        <f>ROUND(I171*H171,2)</f>
        <v>0</v>
      </c>
      <c r="K171" s="187"/>
      <c r="L171" s="35"/>
      <c r="M171" s="188" t="s">
        <v>34</v>
      </c>
      <c r="N171" s="189" t="s">
        <v>46</v>
      </c>
      <c r="O171" s="60"/>
      <c r="P171" s="159">
        <f>O171*H171</f>
        <v>0</v>
      </c>
      <c r="Q171" s="159">
        <v>0</v>
      </c>
      <c r="R171" s="159">
        <f>Q171*H171</f>
        <v>0</v>
      </c>
      <c r="S171" s="159">
        <v>0</v>
      </c>
      <c r="T171" s="160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61" t="s">
        <v>170</v>
      </c>
      <c r="AT171" s="161" t="s">
        <v>252</v>
      </c>
      <c r="AU171" s="161" t="s">
        <v>75</v>
      </c>
      <c r="AY171" s="13" t="s">
        <v>169</v>
      </c>
      <c r="BE171" s="162">
        <f>IF(N171="základní",J171,0)</f>
        <v>0</v>
      </c>
      <c r="BF171" s="162">
        <f>IF(N171="snížená",J171,0)</f>
        <v>0</v>
      </c>
      <c r="BG171" s="162">
        <f>IF(N171="zákl. přenesená",J171,0)</f>
        <v>0</v>
      </c>
      <c r="BH171" s="162">
        <f>IF(N171="sníž. přenesená",J171,0)</f>
        <v>0</v>
      </c>
      <c r="BI171" s="162">
        <f>IF(N171="nulová",J171,0)</f>
        <v>0</v>
      </c>
      <c r="BJ171" s="13" t="s">
        <v>82</v>
      </c>
      <c r="BK171" s="162">
        <f>ROUND(I171*H171,2)</f>
        <v>0</v>
      </c>
      <c r="BL171" s="13" t="s">
        <v>170</v>
      </c>
      <c r="BM171" s="161" t="s">
        <v>646</v>
      </c>
    </row>
    <row r="172" spans="1:65" s="2" customFormat="1" ht="19.5">
      <c r="A172" s="30"/>
      <c r="B172" s="31"/>
      <c r="C172" s="32"/>
      <c r="D172" s="163" t="s">
        <v>172</v>
      </c>
      <c r="E172" s="32"/>
      <c r="F172" s="164" t="s">
        <v>360</v>
      </c>
      <c r="G172" s="32"/>
      <c r="H172" s="32"/>
      <c r="I172" s="165"/>
      <c r="J172" s="32"/>
      <c r="K172" s="32"/>
      <c r="L172" s="35"/>
      <c r="M172" s="166"/>
      <c r="N172" s="167"/>
      <c r="O172" s="60"/>
      <c r="P172" s="60"/>
      <c r="Q172" s="60"/>
      <c r="R172" s="60"/>
      <c r="S172" s="60"/>
      <c r="T172" s="61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T172" s="13" t="s">
        <v>172</v>
      </c>
      <c r="AU172" s="13" t="s">
        <v>75</v>
      </c>
    </row>
    <row r="173" spans="1:65" s="10" customFormat="1" ht="11.25">
      <c r="B173" s="168"/>
      <c r="C173" s="169"/>
      <c r="D173" s="163" t="s">
        <v>173</v>
      </c>
      <c r="E173" s="170" t="s">
        <v>34</v>
      </c>
      <c r="F173" s="171" t="s">
        <v>894</v>
      </c>
      <c r="G173" s="169"/>
      <c r="H173" s="172">
        <v>0.15</v>
      </c>
      <c r="I173" s="173"/>
      <c r="J173" s="169"/>
      <c r="K173" s="169"/>
      <c r="L173" s="174"/>
      <c r="M173" s="175"/>
      <c r="N173" s="176"/>
      <c r="O173" s="176"/>
      <c r="P173" s="176"/>
      <c r="Q173" s="176"/>
      <c r="R173" s="176"/>
      <c r="S173" s="176"/>
      <c r="T173" s="177"/>
      <c r="AT173" s="178" t="s">
        <v>173</v>
      </c>
      <c r="AU173" s="178" t="s">
        <v>75</v>
      </c>
      <c r="AV173" s="10" t="s">
        <v>84</v>
      </c>
      <c r="AW173" s="10" t="s">
        <v>36</v>
      </c>
      <c r="AX173" s="10" t="s">
        <v>82</v>
      </c>
      <c r="AY173" s="178" t="s">
        <v>169</v>
      </c>
    </row>
    <row r="174" spans="1:65" s="2" customFormat="1" ht="16.5" customHeight="1">
      <c r="A174" s="30"/>
      <c r="B174" s="31"/>
      <c r="C174" s="180" t="s">
        <v>326</v>
      </c>
      <c r="D174" s="180" t="s">
        <v>252</v>
      </c>
      <c r="E174" s="181" t="s">
        <v>363</v>
      </c>
      <c r="F174" s="182" t="s">
        <v>364</v>
      </c>
      <c r="G174" s="183" t="s">
        <v>184</v>
      </c>
      <c r="H174" s="184">
        <v>4</v>
      </c>
      <c r="I174" s="185"/>
      <c r="J174" s="186">
        <f>ROUND(I174*H174,2)</f>
        <v>0</v>
      </c>
      <c r="K174" s="187"/>
      <c r="L174" s="35"/>
      <c r="M174" s="188" t="s">
        <v>34</v>
      </c>
      <c r="N174" s="189" t="s">
        <v>46</v>
      </c>
      <c r="O174" s="60"/>
      <c r="P174" s="159">
        <f>O174*H174</f>
        <v>0</v>
      </c>
      <c r="Q174" s="159">
        <v>0</v>
      </c>
      <c r="R174" s="159">
        <f>Q174*H174</f>
        <v>0</v>
      </c>
      <c r="S174" s="159">
        <v>0</v>
      </c>
      <c r="T174" s="160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61" t="s">
        <v>170</v>
      </c>
      <c r="AT174" s="161" t="s">
        <v>252</v>
      </c>
      <c r="AU174" s="161" t="s">
        <v>75</v>
      </c>
      <c r="AY174" s="13" t="s">
        <v>169</v>
      </c>
      <c r="BE174" s="162">
        <f>IF(N174="základní",J174,0)</f>
        <v>0</v>
      </c>
      <c r="BF174" s="162">
        <f>IF(N174="snížená",J174,0)</f>
        <v>0</v>
      </c>
      <c r="BG174" s="162">
        <f>IF(N174="zákl. přenesená",J174,0)</f>
        <v>0</v>
      </c>
      <c r="BH174" s="162">
        <f>IF(N174="sníž. přenesená",J174,0)</f>
        <v>0</v>
      </c>
      <c r="BI174" s="162">
        <f>IF(N174="nulová",J174,0)</f>
        <v>0</v>
      </c>
      <c r="BJ174" s="13" t="s">
        <v>82</v>
      </c>
      <c r="BK174" s="162">
        <f>ROUND(I174*H174,2)</f>
        <v>0</v>
      </c>
      <c r="BL174" s="13" t="s">
        <v>170</v>
      </c>
      <c r="BM174" s="161" t="s">
        <v>647</v>
      </c>
    </row>
    <row r="175" spans="1:65" s="2" customFormat="1" ht="19.5">
      <c r="A175" s="30"/>
      <c r="B175" s="31"/>
      <c r="C175" s="32"/>
      <c r="D175" s="163" t="s">
        <v>172</v>
      </c>
      <c r="E175" s="32"/>
      <c r="F175" s="164" t="s">
        <v>366</v>
      </c>
      <c r="G175" s="32"/>
      <c r="H175" s="32"/>
      <c r="I175" s="165"/>
      <c r="J175" s="32"/>
      <c r="K175" s="32"/>
      <c r="L175" s="35"/>
      <c r="M175" s="166"/>
      <c r="N175" s="167"/>
      <c r="O175" s="60"/>
      <c r="P175" s="60"/>
      <c r="Q175" s="60"/>
      <c r="R175" s="60"/>
      <c r="S175" s="60"/>
      <c r="T175" s="61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3" t="s">
        <v>172</v>
      </c>
      <c r="AU175" s="13" t="s">
        <v>75</v>
      </c>
    </row>
    <row r="176" spans="1:65" s="10" customFormat="1" ht="11.25">
      <c r="B176" s="168"/>
      <c r="C176" s="169"/>
      <c r="D176" s="163" t="s">
        <v>173</v>
      </c>
      <c r="E176" s="170" t="s">
        <v>34</v>
      </c>
      <c r="F176" s="171" t="s">
        <v>700</v>
      </c>
      <c r="G176" s="169"/>
      <c r="H176" s="172">
        <v>4</v>
      </c>
      <c r="I176" s="173"/>
      <c r="J176" s="169"/>
      <c r="K176" s="169"/>
      <c r="L176" s="174"/>
      <c r="M176" s="175"/>
      <c r="N176" s="176"/>
      <c r="O176" s="176"/>
      <c r="P176" s="176"/>
      <c r="Q176" s="176"/>
      <c r="R176" s="176"/>
      <c r="S176" s="176"/>
      <c r="T176" s="177"/>
      <c r="AT176" s="178" t="s">
        <v>173</v>
      </c>
      <c r="AU176" s="178" t="s">
        <v>75</v>
      </c>
      <c r="AV176" s="10" t="s">
        <v>84</v>
      </c>
      <c r="AW176" s="10" t="s">
        <v>36</v>
      </c>
      <c r="AX176" s="10" t="s">
        <v>82</v>
      </c>
      <c r="AY176" s="178" t="s">
        <v>169</v>
      </c>
    </row>
    <row r="177" spans="1:65" s="2" customFormat="1" ht="16.5" customHeight="1">
      <c r="A177" s="30"/>
      <c r="B177" s="31"/>
      <c r="C177" s="180" t="s">
        <v>332</v>
      </c>
      <c r="D177" s="180" t="s">
        <v>252</v>
      </c>
      <c r="E177" s="181" t="s">
        <v>378</v>
      </c>
      <c r="F177" s="182" t="s">
        <v>379</v>
      </c>
      <c r="G177" s="183" t="s">
        <v>184</v>
      </c>
      <c r="H177" s="184">
        <v>528</v>
      </c>
      <c r="I177" s="185"/>
      <c r="J177" s="186">
        <f>ROUND(I177*H177,2)</f>
        <v>0</v>
      </c>
      <c r="K177" s="187"/>
      <c r="L177" s="35"/>
      <c r="M177" s="188" t="s">
        <v>34</v>
      </c>
      <c r="N177" s="189" t="s">
        <v>46</v>
      </c>
      <c r="O177" s="60"/>
      <c r="P177" s="159">
        <f>O177*H177</f>
        <v>0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R177" s="161" t="s">
        <v>170</v>
      </c>
      <c r="AT177" s="161" t="s">
        <v>252</v>
      </c>
      <c r="AU177" s="161" t="s">
        <v>75</v>
      </c>
      <c r="AY177" s="13" t="s">
        <v>169</v>
      </c>
      <c r="BE177" s="162">
        <f>IF(N177="základní",J177,0)</f>
        <v>0</v>
      </c>
      <c r="BF177" s="162">
        <f>IF(N177="snížená",J177,0)</f>
        <v>0</v>
      </c>
      <c r="BG177" s="162">
        <f>IF(N177="zákl. přenesená",J177,0)</f>
        <v>0</v>
      </c>
      <c r="BH177" s="162">
        <f>IF(N177="sníž. přenesená",J177,0)</f>
        <v>0</v>
      </c>
      <c r="BI177" s="162">
        <f>IF(N177="nulová",J177,0)</f>
        <v>0</v>
      </c>
      <c r="BJ177" s="13" t="s">
        <v>82</v>
      </c>
      <c r="BK177" s="162">
        <f>ROUND(I177*H177,2)</f>
        <v>0</v>
      </c>
      <c r="BL177" s="13" t="s">
        <v>170</v>
      </c>
      <c r="BM177" s="161" t="s">
        <v>648</v>
      </c>
    </row>
    <row r="178" spans="1:65" s="2" customFormat="1" ht="29.25">
      <c r="A178" s="30"/>
      <c r="B178" s="31"/>
      <c r="C178" s="32"/>
      <c r="D178" s="163" t="s">
        <v>172</v>
      </c>
      <c r="E178" s="32"/>
      <c r="F178" s="164" t="s">
        <v>381</v>
      </c>
      <c r="G178" s="32"/>
      <c r="H178" s="32"/>
      <c r="I178" s="165"/>
      <c r="J178" s="32"/>
      <c r="K178" s="32"/>
      <c r="L178" s="35"/>
      <c r="M178" s="166"/>
      <c r="N178" s="167"/>
      <c r="O178" s="60"/>
      <c r="P178" s="60"/>
      <c r="Q178" s="60"/>
      <c r="R178" s="60"/>
      <c r="S178" s="60"/>
      <c r="T178" s="61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3" t="s">
        <v>172</v>
      </c>
      <c r="AU178" s="13" t="s">
        <v>75</v>
      </c>
    </row>
    <row r="179" spans="1:65" s="10" customFormat="1" ht="11.25">
      <c r="B179" s="168"/>
      <c r="C179" s="169"/>
      <c r="D179" s="163" t="s">
        <v>173</v>
      </c>
      <c r="E179" s="170" t="s">
        <v>34</v>
      </c>
      <c r="F179" s="171" t="s">
        <v>895</v>
      </c>
      <c r="G179" s="169"/>
      <c r="H179" s="172">
        <v>528</v>
      </c>
      <c r="I179" s="173"/>
      <c r="J179" s="169"/>
      <c r="K179" s="169"/>
      <c r="L179" s="174"/>
      <c r="M179" s="175"/>
      <c r="N179" s="176"/>
      <c r="O179" s="176"/>
      <c r="P179" s="176"/>
      <c r="Q179" s="176"/>
      <c r="R179" s="176"/>
      <c r="S179" s="176"/>
      <c r="T179" s="177"/>
      <c r="AT179" s="178" t="s">
        <v>173</v>
      </c>
      <c r="AU179" s="178" t="s">
        <v>75</v>
      </c>
      <c r="AV179" s="10" t="s">
        <v>84</v>
      </c>
      <c r="AW179" s="10" t="s">
        <v>36</v>
      </c>
      <c r="AX179" s="10" t="s">
        <v>82</v>
      </c>
      <c r="AY179" s="178" t="s">
        <v>169</v>
      </c>
    </row>
    <row r="180" spans="1:65" s="2" customFormat="1" ht="16.5" customHeight="1">
      <c r="A180" s="30"/>
      <c r="B180" s="31"/>
      <c r="C180" s="180" t="s">
        <v>337</v>
      </c>
      <c r="D180" s="180" t="s">
        <v>252</v>
      </c>
      <c r="E180" s="181" t="s">
        <v>384</v>
      </c>
      <c r="F180" s="182" t="s">
        <v>385</v>
      </c>
      <c r="G180" s="183" t="s">
        <v>184</v>
      </c>
      <c r="H180" s="184">
        <v>528</v>
      </c>
      <c r="I180" s="185"/>
      <c r="J180" s="186">
        <f>ROUND(I180*H180,2)</f>
        <v>0</v>
      </c>
      <c r="K180" s="187"/>
      <c r="L180" s="35"/>
      <c r="M180" s="188" t="s">
        <v>34</v>
      </c>
      <c r="N180" s="189" t="s">
        <v>46</v>
      </c>
      <c r="O180" s="60"/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1" t="s">
        <v>170</v>
      </c>
      <c r="AT180" s="161" t="s">
        <v>252</v>
      </c>
      <c r="AU180" s="161" t="s">
        <v>75</v>
      </c>
      <c r="AY180" s="13" t="s">
        <v>169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3" t="s">
        <v>82</v>
      </c>
      <c r="BK180" s="162">
        <f>ROUND(I180*H180,2)</f>
        <v>0</v>
      </c>
      <c r="BL180" s="13" t="s">
        <v>170</v>
      </c>
      <c r="BM180" s="161" t="s">
        <v>650</v>
      </c>
    </row>
    <row r="181" spans="1:65" s="2" customFormat="1" ht="19.5">
      <c r="A181" s="30"/>
      <c r="B181" s="31"/>
      <c r="C181" s="32"/>
      <c r="D181" s="163" t="s">
        <v>172</v>
      </c>
      <c r="E181" s="32"/>
      <c r="F181" s="164" t="s">
        <v>387</v>
      </c>
      <c r="G181" s="32"/>
      <c r="H181" s="32"/>
      <c r="I181" s="165"/>
      <c r="J181" s="32"/>
      <c r="K181" s="32"/>
      <c r="L181" s="35"/>
      <c r="M181" s="166"/>
      <c r="N181" s="167"/>
      <c r="O181" s="60"/>
      <c r="P181" s="60"/>
      <c r="Q181" s="60"/>
      <c r="R181" s="60"/>
      <c r="S181" s="60"/>
      <c r="T181" s="61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3" t="s">
        <v>172</v>
      </c>
      <c r="AU181" s="13" t="s">
        <v>75</v>
      </c>
    </row>
    <row r="182" spans="1:65" s="10" customFormat="1" ht="11.25">
      <c r="B182" s="168"/>
      <c r="C182" s="169"/>
      <c r="D182" s="163" t="s">
        <v>173</v>
      </c>
      <c r="E182" s="170" t="s">
        <v>34</v>
      </c>
      <c r="F182" s="171" t="s">
        <v>895</v>
      </c>
      <c r="G182" s="169"/>
      <c r="H182" s="172">
        <v>528</v>
      </c>
      <c r="I182" s="173"/>
      <c r="J182" s="169"/>
      <c r="K182" s="169"/>
      <c r="L182" s="174"/>
      <c r="M182" s="175"/>
      <c r="N182" s="176"/>
      <c r="O182" s="176"/>
      <c r="P182" s="176"/>
      <c r="Q182" s="176"/>
      <c r="R182" s="176"/>
      <c r="S182" s="176"/>
      <c r="T182" s="177"/>
      <c r="AT182" s="178" t="s">
        <v>173</v>
      </c>
      <c r="AU182" s="178" t="s">
        <v>75</v>
      </c>
      <c r="AV182" s="10" t="s">
        <v>84</v>
      </c>
      <c r="AW182" s="10" t="s">
        <v>36</v>
      </c>
      <c r="AX182" s="10" t="s">
        <v>82</v>
      </c>
      <c r="AY182" s="178" t="s">
        <v>169</v>
      </c>
    </row>
    <row r="183" spans="1:65" s="2" customFormat="1" ht="16.5" customHeight="1">
      <c r="A183" s="30"/>
      <c r="B183" s="31"/>
      <c r="C183" s="180" t="s">
        <v>343</v>
      </c>
      <c r="D183" s="180" t="s">
        <v>252</v>
      </c>
      <c r="E183" s="181" t="s">
        <v>389</v>
      </c>
      <c r="F183" s="182" t="s">
        <v>390</v>
      </c>
      <c r="G183" s="183" t="s">
        <v>184</v>
      </c>
      <c r="H183" s="184">
        <v>100</v>
      </c>
      <c r="I183" s="185"/>
      <c r="J183" s="186">
        <f>ROUND(I183*H183,2)</f>
        <v>0</v>
      </c>
      <c r="K183" s="187"/>
      <c r="L183" s="35"/>
      <c r="M183" s="188" t="s">
        <v>34</v>
      </c>
      <c r="N183" s="189" t="s">
        <v>46</v>
      </c>
      <c r="O183" s="60"/>
      <c r="P183" s="159">
        <f>O183*H183</f>
        <v>0</v>
      </c>
      <c r="Q183" s="159">
        <v>0</v>
      </c>
      <c r="R183" s="159">
        <f>Q183*H183</f>
        <v>0</v>
      </c>
      <c r="S183" s="159">
        <v>0</v>
      </c>
      <c r="T183" s="160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61" t="s">
        <v>170</v>
      </c>
      <c r="AT183" s="161" t="s">
        <v>252</v>
      </c>
      <c r="AU183" s="161" t="s">
        <v>75</v>
      </c>
      <c r="AY183" s="13" t="s">
        <v>169</v>
      </c>
      <c r="BE183" s="162">
        <f>IF(N183="základní",J183,0)</f>
        <v>0</v>
      </c>
      <c r="BF183" s="162">
        <f>IF(N183="snížená",J183,0)</f>
        <v>0</v>
      </c>
      <c r="BG183" s="162">
        <f>IF(N183="zákl. přenesená",J183,0)</f>
        <v>0</v>
      </c>
      <c r="BH183" s="162">
        <f>IF(N183="sníž. přenesená",J183,0)</f>
        <v>0</v>
      </c>
      <c r="BI183" s="162">
        <f>IF(N183="nulová",J183,0)</f>
        <v>0</v>
      </c>
      <c r="BJ183" s="13" t="s">
        <v>82</v>
      </c>
      <c r="BK183" s="162">
        <f>ROUND(I183*H183,2)</f>
        <v>0</v>
      </c>
      <c r="BL183" s="13" t="s">
        <v>170</v>
      </c>
      <c r="BM183" s="161" t="s">
        <v>651</v>
      </c>
    </row>
    <row r="184" spans="1:65" s="2" customFormat="1" ht="19.5">
      <c r="A184" s="30"/>
      <c r="B184" s="31"/>
      <c r="C184" s="32"/>
      <c r="D184" s="163" t="s">
        <v>172</v>
      </c>
      <c r="E184" s="32"/>
      <c r="F184" s="164" t="s">
        <v>392</v>
      </c>
      <c r="G184" s="32"/>
      <c r="H184" s="32"/>
      <c r="I184" s="165"/>
      <c r="J184" s="32"/>
      <c r="K184" s="32"/>
      <c r="L184" s="35"/>
      <c r="M184" s="166"/>
      <c r="N184" s="167"/>
      <c r="O184" s="60"/>
      <c r="P184" s="60"/>
      <c r="Q184" s="60"/>
      <c r="R184" s="60"/>
      <c r="S184" s="60"/>
      <c r="T184" s="61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3" t="s">
        <v>172</v>
      </c>
      <c r="AU184" s="13" t="s">
        <v>75</v>
      </c>
    </row>
    <row r="185" spans="1:65" s="10" customFormat="1" ht="11.25">
      <c r="B185" s="168"/>
      <c r="C185" s="169"/>
      <c r="D185" s="163" t="s">
        <v>173</v>
      </c>
      <c r="E185" s="170" t="s">
        <v>34</v>
      </c>
      <c r="F185" s="171" t="s">
        <v>393</v>
      </c>
      <c r="G185" s="169"/>
      <c r="H185" s="172">
        <v>100</v>
      </c>
      <c r="I185" s="173"/>
      <c r="J185" s="169"/>
      <c r="K185" s="169"/>
      <c r="L185" s="174"/>
      <c r="M185" s="175"/>
      <c r="N185" s="176"/>
      <c r="O185" s="176"/>
      <c r="P185" s="176"/>
      <c r="Q185" s="176"/>
      <c r="R185" s="176"/>
      <c r="S185" s="176"/>
      <c r="T185" s="177"/>
      <c r="AT185" s="178" t="s">
        <v>173</v>
      </c>
      <c r="AU185" s="178" t="s">
        <v>75</v>
      </c>
      <c r="AV185" s="10" t="s">
        <v>84</v>
      </c>
      <c r="AW185" s="10" t="s">
        <v>36</v>
      </c>
      <c r="AX185" s="10" t="s">
        <v>82</v>
      </c>
      <c r="AY185" s="178" t="s">
        <v>169</v>
      </c>
    </row>
    <row r="186" spans="1:65" s="2" customFormat="1" ht="16.5" customHeight="1">
      <c r="A186" s="30"/>
      <c r="B186" s="31"/>
      <c r="C186" s="180" t="s">
        <v>349</v>
      </c>
      <c r="D186" s="180" t="s">
        <v>252</v>
      </c>
      <c r="E186" s="181" t="s">
        <v>395</v>
      </c>
      <c r="F186" s="182" t="s">
        <v>396</v>
      </c>
      <c r="G186" s="183" t="s">
        <v>184</v>
      </c>
      <c r="H186" s="184">
        <v>150</v>
      </c>
      <c r="I186" s="185"/>
      <c r="J186" s="186">
        <f>ROUND(I186*H186,2)</f>
        <v>0</v>
      </c>
      <c r="K186" s="187"/>
      <c r="L186" s="35"/>
      <c r="M186" s="188" t="s">
        <v>34</v>
      </c>
      <c r="N186" s="189" t="s">
        <v>46</v>
      </c>
      <c r="O186" s="60"/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1" t="s">
        <v>170</v>
      </c>
      <c r="AT186" s="161" t="s">
        <v>252</v>
      </c>
      <c r="AU186" s="161" t="s">
        <v>75</v>
      </c>
      <c r="AY186" s="13" t="s">
        <v>169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3" t="s">
        <v>82</v>
      </c>
      <c r="BK186" s="162">
        <f>ROUND(I186*H186,2)</f>
        <v>0</v>
      </c>
      <c r="BL186" s="13" t="s">
        <v>170</v>
      </c>
      <c r="BM186" s="161" t="s">
        <v>653</v>
      </c>
    </row>
    <row r="187" spans="1:65" s="2" customFormat="1" ht="19.5">
      <c r="A187" s="30"/>
      <c r="B187" s="31"/>
      <c r="C187" s="32"/>
      <c r="D187" s="163" t="s">
        <v>172</v>
      </c>
      <c r="E187" s="32"/>
      <c r="F187" s="164" t="s">
        <v>398</v>
      </c>
      <c r="G187" s="32"/>
      <c r="H187" s="32"/>
      <c r="I187" s="165"/>
      <c r="J187" s="32"/>
      <c r="K187" s="32"/>
      <c r="L187" s="35"/>
      <c r="M187" s="166"/>
      <c r="N187" s="167"/>
      <c r="O187" s="60"/>
      <c r="P187" s="60"/>
      <c r="Q187" s="60"/>
      <c r="R187" s="60"/>
      <c r="S187" s="60"/>
      <c r="T187" s="61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3" t="s">
        <v>172</v>
      </c>
      <c r="AU187" s="13" t="s">
        <v>75</v>
      </c>
    </row>
    <row r="188" spans="1:65" s="10" customFormat="1" ht="11.25">
      <c r="B188" s="168"/>
      <c r="C188" s="169"/>
      <c r="D188" s="163" t="s">
        <v>173</v>
      </c>
      <c r="E188" s="170" t="s">
        <v>34</v>
      </c>
      <c r="F188" s="171" t="s">
        <v>896</v>
      </c>
      <c r="G188" s="169"/>
      <c r="H188" s="172">
        <v>150</v>
      </c>
      <c r="I188" s="173"/>
      <c r="J188" s="169"/>
      <c r="K188" s="169"/>
      <c r="L188" s="174"/>
      <c r="M188" s="175"/>
      <c r="N188" s="176"/>
      <c r="O188" s="176"/>
      <c r="P188" s="176"/>
      <c r="Q188" s="176"/>
      <c r="R188" s="176"/>
      <c r="S188" s="176"/>
      <c r="T188" s="177"/>
      <c r="AT188" s="178" t="s">
        <v>173</v>
      </c>
      <c r="AU188" s="178" t="s">
        <v>75</v>
      </c>
      <c r="AV188" s="10" t="s">
        <v>84</v>
      </c>
      <c r="AW188" s="10" t="s">
        <v>36</v>
      </c>
      <c r="AX188" s="10" t="s">
        <v>82</v>
      </c>
      <c r="AY188" s="178" t="s">
        <v>169</v>
      </c>
    </row>
    <row r="189" spans="1:65" s="2" customFormat="1" ht="24.2" customHeight="1">
      <c r="A189" s="30"/>
      <c r="B189" s="31"/>
      <c r="C189" s="180" t="s">
        <v>356</v>
      </c>
      <c r="D189" s="180" t="s">
        <v>252</v>
      </c>
      <c r="E189" s="181" t="s">
        <v>453</v>
      </c>
      <c r="F189" s="182" t="s">
        <v>454</v>
      </c>
      <c r="G189" s="183" t="s">
        <v>167</v>
      </c>
      <c r="H189" s="184">
        <v>71.94</v>
      </c>
      <c r="I189" s="185"/>
      <c r="J189" s="186">
        <f>ROUND(I189*H189,2)</f>
        <v>0</v>
      </c>
      <c r="K189" s="187"/>
      <c r="L189" s="35"/>
      <c r="M189" s="188" t="s">
        <v>34</v>
      </c>
      <c r="N189" s="189" t="s">
        <v>46</v>
      </c>
      <c r="O189" s="60"/>
      <c r="P189" s="159">
        <f>O189*H189</f>
        <v>0</v>
      </c>
      <c r="Q189" s="159">
        <v>0</v>
      </c>
      <c r="R189" s="159">
        <f>Q189*H189</f>
        <v>0</v>
      </c>
      <c r="S189" s="159">
        <v>0</v>
      </c>
      <c r="T189" s="160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61" t="s">
        <v>170</v>
      </c>
      <c r="AT189" s="161" t="s">
        <v>252</v>
      </c>
      <c r="AU189" s="161" t="s">
        <v>75</v>
      </c>
      <c r="AY189" s="13" t="s">
        <v>169</v>
      </c>
      <c r="BE189" s="162">
        <f>IF(N189="základní",J189,0)</f>
        <v>0</v>
      </c>
      <c r="BF189" s="162">
        <f>IF(N189="snížená",J189,0)</f>
        <v>0</v>
      </c>
      <c r="BG189" s="162">
        <f>IF(N189="zákl. přenesená",J189,0)</f>
        <v>0</v>
      </c>
      <c r="BH189" s="162">
        <f>IF(N189="sníž. přenesená",J189,0)</f>
        <v>0</v>
      </c>
      <c r="BI189" s="162">
        <f>IF(N189="nulová",J189,0)</f>
        <v>0</v>
      </c>
      <c r="BJ189" s="13" t="s">
        <v>82</v>
      </c>
      <c r="BK189" s="162">
        <f>ROUND(I189*H189,2)</f>
        <v>0</v>
      </c>
      <c r="BL189" s="13" t="s">
        <v>170</v>
      </c>
      <c r="BM189" s="161" t="s">
        <v>897</v>
      </c>
    </row>
    <row r="190" spans="1:65" s="2" customFormat="1" ht="29.25">
      <c r="A190" s="30"/>
      <c r="B190" s="31"/>
      <c r="C190" s="32"/>
      <c r="D190" s="163" t="s">
        <v>172</v>
      </c>
      <c r="E190" s="32"/>
      <c r="F190" s="164" t="s">
        <v>456</v>
      </c>
      <c r="G190" s="32"/>
      <c r="H190" s="32"/>
      <c r="I190" s="165"/>
      <c r="J190" s="32"/>
      <c r="K190" s="32"/>
      <c r="L190" s="35"/>
      <c r="M190" s="166"/>
      <c r="N190" s="167"/>
      <c r="O190" s="60"/>
      <c r="P190" s="60"/>
      <c r="Q190" s="60"/>
      <c r="R190" s="60"/>
      <c r="S190" s="60"/>
      <c r="T190" s="61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T190" s="13" t="s">
        <v>172</v>
      </c>
      <c r="AU190" s="13" t="s">
        <v>75</v>
      </c>
    </row>
    <row r="191" spans="1:65" s="2" customFormat="1" ht="19.5">
      <c r="A191" s="30"/>
      <c r="B191" s="31"/>
      <c r="C191" s="32"/>
      <c r="D191" s="163" t="s">
        <v>178</v>
      </c>
      <c r="E191" s="32"/>
      <c r="F191" s="179" t="s">
        <v>898</v>
      </c>
      <c r="G191" s="32"/>
      <c r="H191" s="32"/>
      <c r="I191" s="165"/>
      <c r="J191" s="32"/>
      <c r="K191" s="32"/>
      <c r="L191" s="35"/>
      <c r="M191" s="166"/>
      <c r="N191" s="167"/>
      <c r="O191" s="60"/>
      <c r="P191" s="60"/>
      <c r="Q191" s="60"/>
      <c r="R191" s="60"/>
      <c r="S191" s="60"/>
      <c r="T191" s="61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178</v>
      </c>
      <c r="AU191" s="13" t="s">
        <v>75</v>
      </c>
    </row>
    <row r="192" spans="1:65" s="10" customFormat="1" ht="11.25">
      <c r="B192" s="168"/>
      <c r="C192" s="169"/>
      <c r="D192" s="163" t="s">
        <v>173</v>
      </c>
      <c r="E192" s="170" t="s">
        <v>34</v>
      </c>
      <c r="F192" s="171" t="s">
        <v>899</v>
      </c>
      <c r="G192" s="169"/>
      <c r="H192" s="172">
        <v>71.94</v>
      </c>
      <c r="I192" s="173"/>
      <c r="J192" s="169"/>
      <c r="K192" s="169"/>
      <c r="L192" s="174"/>
      <c r="M192" s="175"/>
      <c r="N192" s="176"/>
      <c r="O192" s="176"/>
      <c r="P192" s="176"/>
      <c r="Q192" s="176"/>
      <c r="R192" s="176"/>
      <c r="S192" s="176"/>
      <c r="T192" s="177"/>
      <c r="AT192" s="178" t="s">
        <v>173</v>
      </c>
      <c r="AU192" s="178" t="s">
        <v>75</v>
      </c>
      <c r="AV192" s="10" t="s">
        <v>84</v>
      </c>
      <c r="AW192" s="10" t="s">
        <v>36</v>
      </c>
      <c r="AX192" s="10" t="s">
        <v>82</v>
      </c>
      <c r="AY192" s="178" t="s">
        <v>169</v>
      </c>
    </row>
    <row r="193" spans="1:65" s="2" customFormat="1" ht="33" customHeight="1">
      <c r="A193" s="30"/>
      <c r="B193" s="31"/>
      <c r="C193" s="180" t="s">
        <v>362</v>
      </c>
      <c r="D193" s="180" t="s">
        <v>252</v>
      </c>
      <c r="E193" s="181" t="s">
        <v>460</v>
      </c>
      <c r="F193" s="182" t="s">
        <v>461</v>
      </c>
      <c r="G193" s="183" t="s">
        <v>167</v>
      </c>
      <c r="H193" s="184">
        <v>71.94</v>
      </c>
      <c r="I193" s="185"/>
      <c r="J193" s="186">
        <f>ROUND(I193*H193,2)</f>
        <v>0</v>
      </c>
      <c r="K193" s="187"/>
      <c r="L193" s="35"/>
      <c r="M193" s="188" t="s">
        <v>34</v>
      </c>
      <c r="N193" s="189" t="s">
        <v>46</v>
      </c>
      <c r="O193" s="60"/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1" t="s">
        <v>170</v>
      </c>
      <c r="AT193" s="161" t="s">
        <v>252</v>
      </c>
      <c r="AU193" s="161" t="s">
        <v>75</v>
      </c>
      <c r="AY193" s="13" t="s">
        <v>169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3" t="s">
        <v>82</v>
      </c>
      <c r="BK193" s="162">
        <f>ROUND(I193*H193,2)</f>
        <v>0</v>
      </c>
      <c r="BL193" s="13" t="s">
        <v>170</v>
      </c>
      <c r="BM193" s="161" t="s">
        <v>900</v>
      </c>
    </row>
    <row r="194" spans="1:65" s="2" customFormat="1" ht="29.25">
      <c r="A194" s="30"/>
      <c r="B194" s="31"/>
      <c r="C194" s="32"/>
      <c r="D194" s="163" t="s">
        <v>172</v>
      </c>
      <c r="E194" s="32"/>
      <c r="F194" s="164" t="s">
        <v>463</v>
      </c>
      <c r="G194" s="32"/>
      <c r="H194" s="32"/>
      <c r="I194" s="165"/>
      <c r="J194" s="32"/>
      <c r="K194" s="32"/>
      <c r="L194" s="35"/>
      <c r="M194" s="166"/>
      <c r="N194" s="167"/>
      <c r="O194" s="60"/>
      <c r="P194" s="60"/>
      <c r="Q194" s="60"/>
      <c r="R194" s="60"/>
      <c r="S194" s="60"/>
      <c r="T194" s="61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3" t="s">
        <v>172</v>
      </c>
      <c r="AU194" s="13" t="s">
        <v>75</v>
      </c>
    </row>
    <row r="195" spans="1:65" s="2" customFormat="1" ht="19.5">
      <c r="A195" s="30"/>
      <c r="B195" s="31"/>
      <c r="C195" s="32"/>
      <c r="D195" s="163" t="s">
        <v>178</v>
      </c>
      <c r="E195" s="32"/>
      <c r="F195" s="179" t="s">
        <v>898</v>
      </c>
      <c r="G195" s="32"/>
      <c r="H195" s="32"/>
      <c r="I195" s="165"/>
      <c r="J195" s="32"/>
      <c r="K195" s="32"/>
      <c r="L195" s="35"/>
      <c r="M195" s="166"/>
      <c r="N195" s="167"/>
      <c r="O195" s="60"/>
      <c r="P195" s="60"/>
      <c r="Q195" s="60"/>
      <c r="R195" s="60"/>
      <c r="S195" s="60"/>
      <c r="T195" s="61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178</v>
      </c>
      <c r="AU195" s="13" t="s">
        <v>75</v>
      </c>
    </row>
    <row r="196" spans="1:65" s="10" customFormat="1" ht="11.25">
      <c r="B196" s="168"/>
      <c r="C196" s="169"/>
      <c r="D196" s="163" t="s">
        <v>173</v>
      </c>
      <c r="E196" s="170" t="s">
        <v>34</v>
      </c>
      <c r="F196" s="171" t="s">
        <v>901</v>
      </c>
      <c r="G196" s="169"/>
      <c r="H196" s="172">
        <v>71.94</v>
      </c>
      <c r="I196" s="173"/>
      <c r="J196" s="169"/>
      <c r="K196" s="169"/>
      <c r="L196" s="174"/>
      <c r="M196" s="175"/>
      <c r="N196" s="176"/>
      <c r="O196" s="176"/>
      <c r="P196" s="176"/>
      <c r="Q196" s="176"/>
      <c r="R196" s="176"/>
      <c r="S196" s="176"/>
      <c r="T196" s="177"/>
      <c r="AT196" s="178" t="s">
        <v>173</v>
      </c>
      <c r="AU196" s="178" t="s">
        <v>75</v>
      </c>
      <c r="AV196" s="10" t="s">
        <v>84</v>
      </c>
      <c r="AW196" s="10" t="s">
        <v>36</v>
      </c>
      <c r="AX196" s="10" t="s">
        <v>82</v>
      </c>
      <c r="AY196" s="178" t="s">
        <v>169</v>
      </c>
    </row>
    <row r="197" spans="1:65" s="2" customFormat="1" ht="24.2" customHeight="1">
      <c r="A197" s="30"/>
      <c r="B197" s="31"/>
      <c r="C197" s="180" t="s">
        <v>368</v>
      </c>
      <c r="D197" s="180" t="s">
        <v>252</v>
      </c>
      <c r="E197" s="181" t="s">
        <v>453</v>
      </c>
      <c r="F197" s="182" t="s">
        <v>454</v>
      </c>
      <c r="G197" s="183" t="s">
        <v>167</v>
      </c>
      <c r="H197" s="184">
        <v>12.544</v>
      </c>
      <c r="I197" s="185"/>
      <c r="J197" s="186">
        <f>ROUND(I197*H197,2)</f>
        <v>0</v>
      </c>
      <c r="K197" s="187"/>
      <c r="L197" s="35"/>
      <c r="M197" s="188" t="s">
        <v>34</v>
      </c>
      <c r="N197" s="189" t="s">
        <v>46</v>
      </c>
      <c r="O197" s="60"/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1" t="s">
        <v>170</v>
      </c>
      <c r="AT197" s="161" t="s">
        <v>252</v>
      </c>
      <c r="AU197" s="161" t="s">
        <v>75</v>
      </c>
      <c r="AY197" s="13" t="s">
        <v>169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3" t="s">
        <v>82</v>
      </c>
      <c r="BK197" s="162">
        <f>ROUND(I197*H197,2)</f>
        <v>0</v>
      </c>
      <c r="BL197" s="13" t="s">
        <v>170</v>
      </c>
      <c r="BM197" s="161" t="s">
        <v>902</v>
      </c>
    </row>
    <row r="198" spans="1:65" s="2" customFormat="1" ht="29.25">
      <c r="A198" s="30"/>
      <c r="B198" s="31"/>
      <c r="C198" s="32"/>
      <c r="D198" s="163" t="s">
        <v>172</v>
      </c>
      <c r="E198" s="32"/>
      <c r="F198" s="164" t="s">
        <v>456</v>
      </c>
      <c r="G198" s="32"/>
      <c r="H198" s="32"/>
      <c r="I198" s="165"/>
      <c r="J198" s="32"/>
      <c r="K198" s="32"/>
      <c r="L198" s="35"/>
      <c r="M198" s="166"/>
      <c r="N198" s="167"/>
      <c r="O198" s="60"/>
      <c r="P198" s="60"/>
      <c r="Q198" s="60"/>
      <c r="R198" s="60"/>
      <c r="S198" s="60"/>
      <c r="T198" s="61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3" t="s">
        <v>172</v>
      </c>
      <c r="AU198" s="13" t="s">
        <v>75</v>
      </c>
    </row>
    <row r="199" spans="1:65" s="2" customFormat="1" ht="19.5">
      <c r="A199" s="30"/>
      <c r="B199" s="31"/>
      <c r="C199" s="32"/>
      <c r="D199" s="163" t="s">
        <v>178</v>
      </c>
      <c r="E199" s="32"/>
      <c r="F199" s="179" t="s">
        <v>903</v>
      </c>
      <c r="G199" s="32"/>
      <c r="H199" s="32"/>
      <c r="I199" s="165"/>
      <c r="J199" s="32"/>
      <c r="K199" s="32"/>
      <c r="L199" s="35"/>
      <c r="M199" s="166"/>
      <c r="N199" s="167"/>
      <c r="O199" s="60"/>
      <c r="P199" s="60"/>
      <c r="Q199" s="60"/>
      <c r="R199" s="60"/>
      <c r="S199" s="60"/>
      <c r="T199" s="61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3" t="s">
        <v>178</v>
      </c>
      <c r="AU199" s="13" t="s">
        <v>75</v>
      </c>
    </row>
    <row r="200" spans="1:65" s="10" customFormat="1" ht="11.25">
      <c r="B200" s="168"/>
      <c r="C200" s="169"/>
      <c r="D200" s="163" t="s">
        <v>173</v>
      </c>
      <c r="E200" s="170" t="s">
        <v>34</v>
      </c>
      <c r="F200" s="171" t="s">
        <v>904</v>
      </c>
      <c r="G200" s="169"/>
      <c r="H200" s="172">
        <v>12.544</v>
      </c>
      <c r="I200" s="173"/>
      <c r="J200" s="169"/>
      <c r="K200" s="169"/>
      <c r="L200" s="174"/>
      <c r="M200" s="175"/>
      <c r="N200" s="176"/>
      <c r="O200" s="176"/>
      <c r="P200" s="176"/>
      <c r="Q200" s="176"/>
      <c r="R200" s="176"/>
      <c r="S200" s="176"/>
      <c r="T200" s="177"/>
      <c r="AT200" s="178" t="s">
        <v>173</v>
      </c>
      <c r="AU200" s="178" t="s">
        <v>75</v>
      </c>
      <c r="AV200" s="10" t="s">
        <v>84</v>
      </c>
      <c r="AW200" s="10" t="s">
        <v>36</v>
      </c>
      <c r="AX200" s="10" t="s">
        <v>82</v>
      </c>
      <c r="AY200" s="178" t="s">
        <v>169</v>
      </c>
    </row>
    <row r="201" spans="1:65" s="2" customFormat="1" ht="24.2" customHeight="1">
      <c r="A201" s="30"/>
      <c r="B201" s="31"/>
      <c r="C201" s="180" t="s">
        <v>372</v>
      </c>
      <c r="D201" s="180" t="s">
        <v>252</v>
      </c>
      <c r="E201" s="181" t="s">
        <v>491</v>
      </c>
      <c r="F201" s="182" t="s">
        <v>492</v>
      </c>
      <c r="G201" s="183" t="s">
        <v>184</v>
      </c>
      <c r="H201" s="184">
        <v>1</v>
      </c>
      <c r="I201" s="185"/>
      <c r="J201" s="186">
        <f>ROUND(I201*H201,2)</f>
        <v>0</v>
      </c>
      <c r="K201" s="187"/>
      <c r="L201" s="35"/>
      <c r="M201" s="188" t="s">
        <v>34</v>
      </c>
      <c r="N201" s="189" t="s">
        <v>46</v>
      </c>
      <c r="O201" s="60"/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61" t="s">
        <v>170</v>
      </c>
      <c r="AT201" s="161" t="s">
        <v>252</v>
      </c>
      <c r="AU201" s="161" t="s">
        <v>75</v>
      </c>
      <c r="AY201" s="13" t="s">
        <v>169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3" t="s">
        <v>82</v>
      </c>
      <c r="BK201" s="162">
        <f>ROUND(I201*H201,2)</f>
        <v>0</v>
      </c>
      <c r="BL201" s="13" t="s">
        <v>170</v>
      </c>
      <c r="BM201" s="161" t="s">
        <v>905</v>
      </c>
    </row>
    <row r="202" spans="1:65" s="2" customFormat="1" ht="29.25">
      <c r="A202" s="30"/>
      <c r="B202" s="31"/>
      <c r="C202" s="32"/>
      <c r="D202" s="163" t="s">
        <v>172</v>
      </c>
      <c r="E202" s="32"/>
      <c r="F202" s="164" t="s">
        <v>494</v>
      </c>
      <c r="G202" s="32"/>
      <c r="H202" s="32"/>
      <c r="I202" s="165"/>
      <c r="J202" s="32"/>
      <c r="K202" s="32"/>
      <c r="L202" s="35"/>
      <c r="M202" s="166"/>
      <c r="N202" s="167"/>
      <c r="O202" s="60"/>
      <c r="P202" s="60"/>
      <c r="Q202" s="60"/>
      <c r="R202" s="60"/>
      <c r="S202" s="60"/>
      <c r="T202" s="61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3" t="s">
        <v>172</v>
      </c>
      <c r="AU202" s="13" t="s">
        <v>75</v>
      </c>
    </row>
    <row r="203" spans="1:65" s="2" customFormat="1" ht="19.5">
      <c r="A203" s="30"/>
      <c r="B203" s="31"/>
      <c r="C203" s="32"/>
      <c r="D203" s="163" t="s">
        <v>178</v>
      </c>
      <c r="E203" s="32"/>
      <c r="F203" s="179" t="s">
        <v>495</v>
      </c>
      <c r="G203" s="32"/>
      <c r="H203" s="32"/>
      <c r="I203" s="165"/>
      <c r="J203" s="32"/>
      <c r="K203" s="32"/>
      <c r="L203" s="35"/>
      <c r="M203" s="166"/>
      <c r="N203" s="167"/>
      <c r="O203" s="60"/>
      <c r="P203" s="60"/>
      <c r="Q203" s="60"/>
      <c r="R203" s="60"/>
      <c r="S203" s="60"/>
      <c r="T203" s="61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3" t="s">
        <v>178</v>
      </c>
      <c r="AU203" s="13" t="s">
        <v>75</v>
      </c>
    </row>
    <row r="204" spans="1:65" s="10" customFormat="1" ht="11.25">
      <c r="B204" s="168"/>
      <c r="C204" s="169"/>
      <c r="D204" s="163" t="s">
        <v>173</v>
      </c>
      <c r="E204" s="170" t="s">
        <v>34</v>
      </c>
      <c r="F204" s="171" t="s">
        <v>496</v>
      </c>
      <c r="G204" s="169"/>
      <c r="H204" s="172">
        <v>1</v>
      </c>
      <c r="I204" s="173"/>
      <c r="J204" s="169"/>
      <c r="K204" s="169"/>
      <c r="L204" s="174"/>
      <c r="M204" s="175"/>
      <c r="N204" s="176"/>
      <c r="O204" s="176"/>
      <c r="P204" s="176"/>
      <c r="Q204" s="176"/>
      <c r="R204" s="176"/>
      <c r="S204" s="176"/>
      <c r="T204" s="177"/>
      <c r="AT204" s="178" t="s">
        <v>173</v>
      </c>
      <c r="AU204" s="178" t="s">
        <v>75</v>
      </c>
      <c r="AV204" s="10" t="s">
        <v>84</v>
      </c>
      <c r="AW204" s="10" t="s">
        <v>36</v>
      </c>
      <c r="AX204" s="10" t="s">
        <v>82</v>
      </c>
      <c r="AY204" s="178" t="s">
        <v>169</v>
      </c>
    </row>
    <row r="205" spans="1:65" s="2" customFormat="1" ht="24.2" customHeight="1">
      <c r="A205" s="30"/>
      <c r="B205" s="31"/>
      <c r="C205" s="180" t="s">
        <v>377</v>
      </c>
      <c r="D205" s="180" t="s">
        <v>252</v>
      </c>
      <c r="E205" s="181" t="s">
        <v>498</v>
      </c>
      <c r="F205" s="182" t="s">
        <v>499</v>
      </c>
      <c r="G205" s="183" t="s">
        <v>184</v>
      </c>
      <c r="H205" s="184">
        <v>9</v>
      </c>
      <c r="I205" s="185"/>
      <c r="J205" s="186">
        <f>ROUND(I205*H205,2)</f>
        <v>0</v>
      </c>
      <c r="K205" s="187"/>
      <c r="L205" s="35"/>
      <c r="M205" s="188" t="s">
        <v>34</v>
      </c>
      <c r="N205" s="189" t="s">
        <v>46</v>
      </c>
      <c r="O205" s="60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1" t="s">
        <v>170</v>
      </c>
      <c r="AT205" s="161" t="s">
        <v>252</v>
      </c>
      <c r="AU205" s="161" t="s">
        <v>75</v>
      </c>
      <c r="AY205" s="13" t="s">
        <v>169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3" t="s">
        <v>82</v>
      </c>
      <c r="BK205" s="162">
        <f>ROUND(I205*H205,2)</f>
        <v>0</v>
      </c>
      <c r="BL205" s="13" t="s">
        <v>170</v>
      </c>
      <c r="BM205" s="161" t="s">
        <v>906</v>
      </c>
    </row>
    <row r="206" spans="1:65" s="2" customFormat="1" ht="29.25">
      <c r="A206" s="30"/>
      <c r="B206" s="31"/>
      <c r="C206" s="32"/>
      <c r="D206" s="163" t="s">
        <v>172</v>
      </c>
      <c r="E206" s="32"/>
      <c r="F206" s="164" t="s">
        <v>501</v>
      </c>
      <c r="G206" s="32"/>
      <c r="H206" s="32"/>
      <c r="I206" s="165"/>
      <c r="J206" s="32"/>
      <c r="K206" s="32"/>
      <c r="L206" s="35"/>
      <c r="M206" s="166"/>
      <c r="N206" s="167"/>
      <c r="O206" s="60"/>
      <c r="P206" s="60"/>
      <c r="Q206" s="60"/>
      <c r="R206" s="60"/>
      <c r="S206" s="60"/>
      <c r="T206" s="61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172</v>
      </c>
      <c r="AU206" s="13" t="s">
        <v>75</v>
      </c>
    </row>
    <row r="207" spans="1:65" s="2" customFormat="1" ht="19.5">
      <c r="A207" s="30"/>
      <c r="B207" s="31"/>
      <c r="C207" s="32"/>
      <c r="D207" s="163" t="s">
        <v>178</v>
      </c>
      <c r="E207" s="32"/>
      <c r="F207" s="179" t="s">
        <v>495</v>
      </c>
      <c r="G207" s="32"/>
      <c r="H207" s="32"/>
      <c r="I207" s="165"/>
      <c r="J207" s="32"/>
      <c r="K207" s="32"/>
      <c r="L207" s="35"/>
      <c r="M207" s="166"/>
      <c r="N207" s="167"/>
      <c r="O207" s="60"/>
      <c r="P207" s="60"/>
      <c r="Q207" s="60"/>
      <c r="R207" s="60"/>
      <c r="S207" s="60"/>
      <c r="T207" s="61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3" t="s">
        <v>178</v>
      </c>
      <c r="AU207" s="13" t="s">
        <v>75</v>
      </c>
    </row>
    <row r="208" spans="1:65" s="10" customFormat="1" ht="11.25">
      <c r="B208" s="168"/>
      <c r="C208" s="169"/>
      <c r="D208" s="163" t="s">
        <v>173</v>
      </c>
      <c r="E208" s="170" t="s">
        <v>34</v>
      </c>
      <c r="F208" s="171" t="s">
        <v>502</v>
      </c>
      <c r="G208" s="169"/>
      <c r="H208" s="172">
        <v>9</v>
      </c>
      <c r="I208" s="173"/>
      <c r="J208" s="169"/>
      <c r="K208" s="169"/>
      <c r="L208" s="174"/>
      <c r="M208" s="175"/>
      <c r="N208" s="176"/>
      <c r="O208" s="176"/>
      <c r="P208" s="176"/>
      <c r="Q208" s="176"/>
      <c r="R208" s="176"/>
      <c r="S208" s="176"/>
      <c r="T208" s="177"/>
      <c r="AT208" s="178" t="s">
        <v>173</v>
      </c>
      <c r="AU208" s="178" t="s">
        <v>75</v>
      </c>
      <c r="AV208" s="10" t="s">
        <v>84</v>
      </c>
      <c r="AW208" s="10" t="s">
        <v>36</v>
      </c>
      <c r="AX208" s="10" t="s">
        <v>82</v>
      </c>
      <c r="AY208" s="178" t="s">
        <v>169</v>
      </c>
    </row>
    <row r="209" spans="1:65" s="2" customFormat="1" ht="24.2" customHeight="1">
      <c r="A209" s="30"/>
      <c r="B209" s="31"/>
      <c r="C209" s="180" t="s">
        <v>383</v>
      </c>
      <c r="D209" s="180" t="s">
        <v>252</v>
      </c>
      <c r="E209" s="181" t="s">
        <v>491</v>
      </c>
      <c r="F209" s="182" t="s">
        <v>492</v>
      </c>
      <c r="G209" s="183" t="s">
        <v>184</v>
      </c>
      <c r="H209" s="184">
        <v>1</v>
      </c>
      <c r="I209" s="185"/>
      <c r="J209" s="186">
        <f>ROUND(I209*H209,2)</f>
        <v>0</v>
      </c>
      <c r="K209" s="187"/>
      <c r="L209" s="35"/>
      <c r="M209" s="188" t="s">
        <v>34</v>
      </c>
      <c r="N209" s="189" t="s">
        <v>46</v>
      </c>
      <c r="O209" s="60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1" t="s">
        <v>170</v>
      </c>
      <c r="AT209" s="161" t="s">
        <v>252</v>
      </c>
      <c r="AU209" s="161" t="s">
        <v>75</v>
      </c>
      <c r="AY209" s="13" t="s">
        <v>169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3" t="s">
        <v>82</v>
      </c>
      <c r="BK209" s="162">
        <f>ROUND(I209*H209,2)</f>
        <v>0</v>
      </c>
      <c r="BL209" s="13" t="s">
        <v>170</v>
      </c>
      <c r="BM209" s="161" t="s">
        <v>907</v>
      </c>
    </row>
    <row r="210" spans="1:65" s="2" customFormat="1" ht="29.25">
      <c r="A210" s="30"/>
      <c r="B210" s="31"/>
      <c r="C210" s="32"/>
      <c r="D210" s="163" t="s">
        <v>172</v>
      </c>
      <c r="E210" s="32"/>
      <c r="F210" s="164" t="s">
        <v>494</v>
      </c>
      <c r="G210" s="32"/>
      <c r="H210" s="32"/>
      <c r="I210" s="165"/>
      <c r="J210" s="32"/>
      <c r="K210" s="32"/>
      <c r="L210" s="35"/>
      <c r="M210" s="166"/>
      <c r="N210" s="167"/>
      <c r="O210" s="60"/>
      <c r="P210" s="60"/>
      <c r="Q210" s="60"/>
      <c r="R210" s="60"/>
      <c r="S210" s="60"/>
      <c r="T210" s="61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3" t="s">
        <v>172</v>
      </c>
      <c r="AU210" s="13" t="s">
        <v>75</v>
      </c>
    </row>
    <row r="211" spans="1:65" s="2" customFormat="1" ht="19.5">
      <c r="A211" s="30"/>
      <c r="B211" s="31"/>
      <c r="C211" s="32"/>
      <c r="D211" s="163" t="s">
        <v>178</v>
      </c>
      <c r="E211" s="32"/>
      <c r="F211" s="179" t="s">
        <v>505</v>
      </c>
      <c r="G211" s="32"/>
      <c r="H211" s="32"/>
      <c r="I211" s="165"/>
      <c r="J211" s="32"/>
      <c r="K211" s="32"/>
      <c r="L211" s="35"/>
      <c r="M211" s="166"/>
      <c r="N211" s="167"/>
      <c r="O211" s="60"/>
      <c r="P211" s="60"/>
      <c r="Q211" s="60"/>
      <c r="R211" s="60"/>
      <c r="S211" s="60"/>
      <c r="T211" s="61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3" t="s">
        <v>178</v>
      </c>
      <c r="AU211" s="13" t="s">
        <v>75</v>
      </c>
    </row>
    <row r="212" spans="1:65" s="10" customFormat="1" ht="11.25">
      <c r="B212" s="168"/>
      <c r="C212" s="169"/>
      <c r="D212" s="163" t="s">
        <v>173</v>
      </c>
      <c r="E212" s="170" t="s">
        <v>34</v>
      </c>
      <c r="F212" s="171" t="s">
        <v>496</v>
      </c>
      <c r="G212" s="169"/>
      <c r="H212" s="172">
        <v>1</v>
      </c>
      <c r="I212" s="173"/>
      <c r="J212" s="169"/>
      <c r="K212" s="169"/>
      <c r="L212" s="174"/>
      <c r="M212" s="175"/>
      <c r="N212" s="176"/>
      <c r="O212" s="176"/>
      <c r="P212" s="176"/>
      <c r="Q212" s="176"/>
      <c r="R212" s="176"/>
      <c r="S212" s="176"/>
      <c r="T212" s="177"/>
      <c r="AT212" s="178" t="s">
        <v>173</v>
      </c>
      <c r="AU212" s="178" t="s">
        <v>75</v>
      </c>
      <c r="AV212" s="10" t="s">
        <v>84</v>
      </c>
      <c r="AW212" s="10" t="s">
        <v>36</v>
      </c>
      <c r="AX212" s="10" t="s">
        <v>82</v>
      </c>
      <c r="AY212" s="178" t="s">
        <v>169</v>
      </c>
    </row>
    <row r="213" spans="1:65" s="2" customFormat="1" ht="24.2" customHeight="1">
      <c r="A213" s="30"/>
      <c r="B213" s="31"/>
      <c r="C213" s="180" t="s">
        <v>388</v>
      </c>
      <c r="D213" s="180" t="s">
        <v>252</v>
      </c>
      <c r="E213" s="181" t="s">
        <v>498</v>
      </c>
      <c r="F213" s="182" t="s">
        <v>499</v>
      </c>
      <c r="G213" s="183" t="s">
        <v>184</v>
      </c>
      <c r="H213" s="184">
        <v>24</v>
      </c>
      <c r="I213" s="185"/>
      <c r="J213" s="186">
        <f>ROUND(I213*H213,2)</f>
        <v>0</v>
      </c>
      <c r="K213" s="187"/>
      <c r="L213" s="35"/>
      <c r="M213" s="188" t="s">
        <v>34</v>
      </c>
      <c r="N213" s="189" t="s">
        <v>46</v>
      </c>
      <c r="O213" s="60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1" t="s">
        <v>170</v>
      </c>
      <c r="AT213" s="161" t="s">
        <v>252</v>
      </c>
      <c r="AU213" s="161" t="s">
        <v>75</v>
      </c>
      <c r="AY213" s="13" t="s">
        <v>169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3" t="s">
        <v>82</v>
      </c>
      <c r="BK213" s="162">
        <f>ROUND(I213*H213,2)</f>
        <v>0</v>
      </c>
      <c r="BL213" s="13" t="s">
        <v>170</v>
      </c>
      <c r="BM213" s="161" t="s">
        <v>908</v>
      </c>
    </row>
    <row r="214" spans="1:65" s="2" customFormat="1" ht="29.25">
      <c r="A214" s="30"/>
      <c r="B214" s="31"/>
      <c r="C214" s="32"/>
      <c r="D214" s="163" t="s">
        <v>172</v>
      </c>
      <c r="E214" s="32"/>
      <c r="F214" s="164" t="s">
        <v>501</v>
      </c>
      <c r="G214" s="32"/>
      <c r="H214" s="32"/>
      <c r="I214" s="165"/>
      <c r="J214" s="32"/>
      <c r="K214" s="32"/>
      <c r="L214" s="35"/>
      <c r="M214" s="166"/>
      <c r="N214" s="167"/>
      <c r="O214" s="60"/>
      <c r="P214" s="60"/>
      <c r="Q214" s="60"/>
      <c r="R214" s="60"/>
      <c r="S214" s="60"/>
      <c r="T214" s="61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3" t="s">
        <v>172</v>
      </c>
      <c r="AU214" s="13" t="s">
        <v>75</v>
      </c>
    </row>
    <row r="215" spans="1:65" s="2" customFormat="1" ht="19.5">
      <c r="A215" s="30"/>
      <c r="B215" s="31"/>
      <c r="C215" s="32"/>
      <c r="D215" s="163" t="s">
        <v>178</v>
      </c>
      <c r="E215" s="32"/>
      <c r="F215" s="179" t="s">
        <v>505</v>
      </c>
      <c r="G215" s="32"/>
      <c r="H215" s="32"/>
      <c r="I215" s="165"/>
      <c r="J215" s="32"/>
      <c r="K215" s="32"/>
      <c r="L215" s="35"/>
      <c r="M215" s="166"/>
      <c r="N215" s="167"/>
      <c r="O215" s="60"/>
      <c r="P215" s="60"/>
      <c r="Q215" s="60"/>
      <c r="R215" s="60"/>
      <c r="S215" s="60"/>
      <c r="T215" s="61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3" t="s">
        <v>178</v>
      </c>
      <c r="AU215" s="13" t="s">
        <v>75</v>
      </c>
    </row>
    <row r="216" spans="1:65" s="10" customFormat="1" ht="11.25">
      <c r="B216" s="168"/>
      <c r="C216" s="169"/>
      <c r="D216" s="163" t="s">
        <v>173</v>
      </c>
      <c r="E216" s="170" t="s">
        <v>34</v>
      </c>
      <c r="F216" s="171" t="s">
        <v>508</v>
      </c>
      <c r="G216" s="169"/>
      <c r="H216" s="172">
        <v>24</v>
      </c>
      <c r="I216" s="173"/>
      <c r="J216" s="169"/>
      <c r="K216" s="169"/>
      <c r="L216" s="174"/>
      <c r="M216" s="175"/>
      <c r="N216" s="176"/>
      <c r="O216" s="176"/>
      <c r="P216" s="176"/>
      <c r="Q216" s="176"/>
      <c r="R216" s="176"/>
      <c r="S216" s="176"/>
      <c r="T216" s="177"/>
      <c r="AT216" s="178" t="s">
        <v>173</v>
      </c>
      <c r="AU216" s="178" t="s">
        <v>75</v>
      </c>
      <c r="AV216" s="10" t="s">
        <v>84</v>
      </c>
      <c r="AW216" s="10" t="s">
        <v>36</v>
      </c>
      <c r="AX216" s="10" t="s">
        <v>82</v>
      </c>
      <c r="AY216" s="178" t="s">
        <v>169</v>
      </c>
    </row>
    <row r="217" spans="1:65" s="2" customFormat="1" ht="24.2" customHeight="1">
      <c r="A217" s="30"/>
      <c r="B217" s="31"/>
      <c r="C217" s="180" t="s">
        <v>394</v>
      </c>
      <c r="D217" s="180" t="s">
        <v>252</v>
      </c>
      <c r="E217" s="181" t="s">
        <v>510</v>
      </c>
      <c r="F217" s="182" t="s">
        <v>511</v>
      </c>
      <c r="G217" s="183" t="s">
        <v>167</v>
      </c>
      <c r="H217" s="184">
        <v>0.48599999999999999</v>
      </c>
      <c r="I217" s="185"/>
      <c r="J217" s="186">
        <f>ROUND(I217*H217,2)</f>
        <v>0</v>
      </c>
      <c r="K217" s="187"/>
      <c r="L217" s="35"/>
      <c r="M217" s="188" t="s">
        <v>34</v>
      </c>
      <c r="N217" s="189" t="s">
        <v>46</v>
      </c>
      <c r="O217" s="60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61" t="s">
        <v>170</v>
      </c>
      <c r="AT217" s="161" t="s">
        <v>252</v>
      </c>
      <c r="AU217" s="161" t="s">
        <v>75</v>
      </c>
      <c r="AY217" s="13" t="s">
        <v>169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3" t="s">
        <v>82</v>
      </c>
      <c r="BK217" s="162">
        <f>ROUND(I217*H217,2)</f>
        <v>0</v>
      </c>
      <c r="BL217" s="13" t="s">
        <v>170</v>
      </c>
      <c r="BM217" s="161" t="s">
        <v>909</v>
      </c>
    </row>
    <row r="218" spans="1:65" s="2" customFormat="1" ht="29.25">
      <c r="A218" s="30"/>
      <c r="B218" s="31"/>
      <c r="C218" s="32"/>
      <c r="D218" s="163" t="s">
        <v>172</v>
      </c>
      <c r="E218" s="32"/>
      <c r="F218" s="164" t="s">
        <v>513</v>
      </c>
      <c r="G218" s="32"/>
      <c r="H218" s="32"/>
      <c r="I218" s="165"/>
      <c r="J218" s="32"/>
      <c r="K218" s="32"/>
      <c r="L218" s="35"/>
      <c r="M218" s="166"/>
      <c r="N218" s="167"/>
      <c r="O218" s="60"/>
      <c r="P218" s="60"/>
      <c r="Q218" s="60"/>
      <c r="R218" s="60"/>
      <c r="S218" s="60"/>
      <c r="T218" s="61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3" t="s">
        <v>172</v>
      </c>
      <c r="AU218" s="13" t="s">
        <v>75</v>
      </c>
    </row>
    <row r="219" spans="1:65" s="2" customFormat="1" ht="19.5">
      <c r="A219" s="30"/>
      <c r="B219" s="31"/>
      <c r="C219" s="32"/>
      <c r="D219" s="163" t="s">
        <v>178</v>
      </c>
      <c r="E219" s="32"/>
      <c r="F219" s="179" t="s">
        <v>514</v>
      </c>
      <c r="G219" s="32"/>
      <c r="H219" s="32"/>
      <c r="I219" s="165"/>
      <c r="J219" s="32"/>
      <c r="K219" s="32"/>
      <c r="L219" s="35"/>
      <c r="M219" s="166"/>
      <c r="N219" s="167"/>
      <c r="O219" s="60"/>
      <c r="P219" s="60"/>
      <c r="Q219" s="60"/>
      <c r="R219" s="60"/>
      <c r="S219" s="60"/>
      <c r="T219" s="61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3" t="s">
        <v>178</v>
      </c>
      <c r="AU219" s="13" t="s">
        <v>75</v>
      </c>
    </row>
    <row r="220" spans="1:65" s="10" customFormat="1" ht="11.25">
      <c r="B220" s="168"/>
      <c r="C220" s="169"/>
      <c r="D220" s="163" t="s">
        <v>173</v>
      </c>
      <c r="E220" s="170" t="s">
        <v>34</v>
      </c>
      <c r="F220" s="171" t="s">
        <v>851</v>
      </c>
      <c r="G220" s="169"/>
      <c r="H220" s="172">
        <v>0.48599999999999999</v>
      </c>
      <c r="I220" s="173"/>
      <c r="J220" s="169"/>
      <c r="K220" s="169"/>
      <c r="L220" s="174"/>
      <c r="M220" s="175"/>
      <c r="N220" s="176"/>
      <c r="O220" s="176"/>
      <c r="P220" s="176"/>
      <c r="Q220" s="176"/>
      <c r="R220" s="176"/>
      <c r="S220" s="176"/>
      <c r="T220" s="177"/>
      <c r="AT220" s="178" t="s">
        <v>173</v>
      </c>
      <c r="AU220" s="178" t="s">
        <v>75</v>
      </c>
      <c r="AV220" s="10" t="s">
        <v>84</v>
      </c>
      <c r="AW220" s="10" t="s">
        <v>36</v>
      </c>
      <c r="AX220" s="10" t="s">
        <v>82</v>
      </c>
      <c r="AY220" s="178" t="s">
        <v>169</v>
      </c>
    </row>
    <row r="221" spans="1:65" s="2" customFormat="1" ht="24.2" customHeight="1">
      <c r="A221" s="30"/>
      <c r="B221" s="31"/>
      <c r="C221" s="180" t="s">
        <v>400</v>
      </c>
      <c r="D221" s="180" t="s">
        <v>252</v>
      </c>
      <c r="E221" s="181" t="s">
        <v>517</v>
      </c>
      <c r="F221" s="182" t="s">
        <v>518</v>
      </c>
      <c r="G221" s="183" t="s">
        <v>167</v>
      </c>
      <c r="H221" s="184">
        <v>0.97199999999999998</v>
      </c>
      <c r="I221" s="185"/>
      <c r="J221" s="186">
        <f>ROUND(I221*H221,2)</f>
        <v>0</v>
      </c>
      <c r="K221" s="187"/>
      <c r="L221" s="35"/>
      <c r="M221" s="188" t="s">
        <v>34</v>
      </c>
      <c r="N221" s="189" t="s">
        <v>46</v>
      </c>
      <c r="O221" s="60"/>
      <c r="P221" s="159">
        <f>O221*H221</f>
        <v>0</v>
      </c>
      <c r="Q221" s="159">
        <v>0</v>
      </c>
      <c r="R221" s="159">
        <f>Q221*H221</f>
        <v>0</v>
      </c>
      <c r="S221" s="159">
        <v>0</v>
      </c>
      <c r="T221" s="160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61" t="s">
        <v>170</v>
      </c>
      <c r="AT221" s="161" t="s">
        <v>252</v>
      </c>
      <c r="AU221" s="161" t="s">
        <v>75</v>
      </c>
      <c r="AY221" s="13" t="s">
        <v>169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3" t="s">
        <v>82</v>
      </c>
      <c r="BK221" s="162">
        <f>ROUND(I221*H221,2)</f>
        <v>0</v>
      </c>
      <c r="BL221" s="13" t="s">
        <v>170</v>
      </c>
      <c r="BM221" s="161" t="s">
        <v>910</v>
      </c>
    </row>
    <row r="222" spans="1:65" s="2" customFormat="1" ht="29.25">
      <c r="A222" s="30"/>
      <c r="B222" s="31"/>
      <c r="C222" s="32"/>
      <c r="D222" s="163" t="s">
        <v>172</v>
      </c>
      <c r="E222" s="32"/>
      <c r="F222" s="164" t="s">
        <v>520</v>
      </c>
      <c r="G222" s="32"/>
      <c r="H222" s="32"/>
      <c r="I222" s="165"/>
      <c r="J222" s="32"/>
      <c r="K222" s="32"/>
      <c r="L222" s="35"/>
      <c r="M222" s="166"/>
      <c r="N222" s="167"/>
      <c r="O222" s="60"/>
      <c r="P222" s="60"/>
      <c r="Q222" s="60"/>
      <c r="R222" s="60"/>
      <c r="S222" s="60"/>
      <c r="T222" s="61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3" t="s">
        <v>172</v>
      </c>
      <c r="AU222" s="13" t="s">
        <v>75</v>
      </c>
    </row>
    <row r="223" spans="1:65" s="2" customFormat="1" ht="19.5">
      <c r="A223" s="30"/>
      <c r="B223" s="31"/>
      <c r="C223" s="32"/>
      <c r="D223" s="163" t="s">
        <v>178</v>
      </c>
      <c r="E223" s="32"/>
      <c r="F223" s="179" t="s">
        <v>514</v>
      </c>
      <c r="G223" s="32"/>
      <c r="H223" s="32"/>
      <c r="I223" s="165"/>
      <c r="J223" s="32"/>
      <c r="K223" s="32"/>
      <c r="L223" s="35"/>
      <c r="M223" s="166"/>
      <c r="N223" s="167"/>
      <c r="O223" s="60"/>
      <c r="P223" s="60"/>
      <c r="Q223" s="60"/>
      <c r="R223" s="60"/>
      <c r="S223" s="60"/>
      <c r="T223" s="61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3" t="s">
        <v>178</v>
      </c>
      <c r="AU223" s="13" t="s">
        <v>75</v>
      </c>
    </row>
    <row r="224" spans="1:65" s="10" customFormat="1" ht="11.25">
      <c r="B224" s="168"/>
      <c r="C224" s="169"/>
      <c r="D224" s="163" t="s">
        <v>173</v>
      </c>
      <c r="E224" s="170" t="s">
        <v>34</v>
      </c>
      <c r="F224" s="171" t="s">
        <v>853</v>
      </c>
      <c r="G224" s="169"/>
      <c r="H224" s="172">
        <v>0.97199999999999998</v>
      </c>
      <c r="I224" s="173"/>
      <c r="J224" s="169"/>
      <c r="K224" s="169"/>
      <c r="L224" s="174"/>
      <c r="M224" s="175"/>
      <c r="N224" s="176"/>
      <c r="O224" s="176"/>
      <c r="P224" s="176"/>
      <c r="Q224" s="176"/>
      <c r="R224" s="176"/>
      <c r="S224" s="176"/>
      <c r="T224" s="177"/>
      <c r="AT224" s="178" t="s">
        <v>173</v>
      </c>
      <c r="AU224" s="178" t="s">
        <v>75</v>
      </c>
      <c r="AV224" s="10" t="s">
        <v>84</v>
      </c>
      <c r="AW224" s="10" t="s">
        <v>36</v>
      </c>
      <c r="AX224" s="10" t="s">
        <v>82</v>
      </c>
      <c r="AY224" s="178" t="s">
        <v>169</v>
      </c>
    </row>
    <row r="225" spans="1:65" s="2" customFormat="1" ht="24.2" customHeight="1">
      <c r="A225" s="30"/>
      <c r="B225" s="31"/>
      <c r="C225" s="180" t="s">
        <v>407</v>
      </c>
      <c r="D225" s="180" t="s">
        <v>252</v>
      </c>
      <c r="E225" s="181" t="s">
        <v>510</v>
      </c>
      <c r="F225" s="182" t="s">
        <v>511</v>
      </c>
      <c r="G225" s="183" t="s">
        <v>167</v>
      </c>
      <c r="H225" s="184">
        <v>162</v>
      </c>
      <c r="I225" s="185"/>
      <c r="J225" s="186">
        <f>ROUND(I225*H225,2)</f>
        <v>0</v>
      </c>
      <c r="K225" s="187"/>
      <c r="L225" s="35"/>
      <c r="M225" s="188" t="s">
        <v>34</v>
      </c>
      <c r="N225" s="189" t="s">
        <v>46</v>
      </c>
      <c r="O225" s="60"/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1" t="s">
        <v>170</v>
      </c>
      <c r="AT225" s="161" t="s">
        <v>252</v>
      </c>
      <c r="AU225" s="161" t="s">
        <v>75</v>
      </c>
      <c r="AY225" s="13" t="s">
        <v>169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3" t="s">
        <v>82</v>
      </c>
      <c r="BK225" s="162">
        <f>ROUND(I225*H225,2)</f>
        <v>0</v>
      </c>
      <c r="BL225" s="13" t="s">
        <v>170</v>
      </c>
      <c r="BM225" s="161" t="s">
        <v>911</v>
      </c>
    </row>
    <row r="226" spans="1:65" s="2" customFormat="1" ht="29.25">
      <c r="A226" s="30"/>
      <c r="B226" s="31"/>
      <c r="C226" s="32"/>
      <c r="D226" s="163" t="s">
        <v>172</v>
      </c>
      <c r="E226" s="32"/>
      <c r="F226" s="164" t="s">
        <v>513</v>
      </c>
      <c r="G226" s="32"/>
      <c r="H226" s="32"/>
      <c r="I226" s="165"/>
      <c r="J226" s="32"/>
      <c r="K226" s="32"/>
      <c r="L226" s="35"/>
      <c r="M226" s="166"/>
      <c r="N226" s="167"/>
      <c r="O226" s="60"/>
      <c r="P226" s="60"/>
      <c r="Q226" s="60"/>
      <c r="R226" s="60"/>
      <c r="S226" s="60"/>
      <c r="T226" s="61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172</v>
      </c>
      <c r="AU226" s="13" t="s">
        <v>75</v>
      </c>
    </row>
    <row r="227" spans="1:65" s="2" customFormat="1" ht="19.5">
      <c r="A227" s="30"/>
      <c r="B227" s="31"/>
      <c r="C227" s="32"/>
      <c r="D227" s="163" t="s">
        <v>178</v>
      </c>
      <c r="E227" s="32"/>
      <c r="F227" s="179" t="s">
        <v>524</v>
      </c>
      <c r="G227" s="32"/>
      <c r="H227" s="32"/>
      <c r="I227" s="165"/>
      <c r="J227" s="32"/>
      <c r="K227" s="32"/>
      <c r="L227" s="35"/>
      <c r="M227" s="166"/>
      <c r="N227" s="167"/>
      <c r="O227" s="60"/>
      <c r="P227" s="60"/>
      <c r="Q227" s="60"/>
      <c r="R227" s="60"/>
      <c r="S227" s="60"/>
      <c r="T227" s="61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3" t="s">
        <v>178</v>
      </c>
      <c r="AU227" s="13" t="s">
        <v>75</v>
      </c>
    </row>
    <row r="228" spans="1:65" s="10" customFormat="1" ht="11.25">
      <c r="B228" s="168"/>
      <c r="C228" s="169"/>
      <c r="D228" s="163" t="s">
        <v>173</v>
      </c>
      <c r="E228" s="170" t="s">
        <v>34</v>
      </c>
      <c r="F228" s="171" t="s">
        <v>878</v>
      </c>
      <c r="G228" s="169"/>
      <c r="H228" s="172">
        <v>162</v>
      </c>
      <c r="I228" s="173"/>
      <c r="J228" s="169"/>
      <c r="K228" s="169"/>
      <c r="L228" s="174"/>
      <c r="M228" s="175"/>
      <c r="N228" s="176"/>
      <c r="O228" s="176"/>
      <c r="P228" s="176"/>
      <c r="Q228" s="176"/>
      <c r="R228" s="176"/>
      <c r="S228" s="176"/>
      <c r="T228" s="177"/>
      <c r="AT228" s="178" t="s">
        <v>173</v>
      </c>
      <c r="AU228" s="178" t="s">
        <v>75</v>
      </c>
      <c r="AV228" s="10" t="s">
        <v>84</v>
      </c>
      <c r="AW228" s="10" t="s">
        <v>36</v>
      </c>
      <c r="AX228" s="10" t="s">
        <v>82</v>
      </c>
      <c r="AY228" s="178" t="s">
        <v>169</v>
      </c>
    </row>
    <row r="229" spans="1:65" s="2" customFormat="1" ht="16.5" customHeight="1">
      <c r="A229" s="30"/>
      <c r="B229" s="31"/>
      <c r="C229" s="180" t="s">
        <v>413</v>
      </c>
      <c r="D229" s="180" t="s">
        <v>252</v>
      </c>
      <c r="E229" s="181" t="s">
        <v>466</v>
      </c>
      <c r="F229" s="182" t="s">
        <v>467</v>
      </c>
      <c r="G229" s="183" t="s">
        <v>167</v>
      </c>
      <c r="H229" s="184">
        <v>9.6180000000000003</v>
      </c>
      <c r="I229" s="185"/>
      <c r="J229" s="186">
        <f>ROUND(I229*H229,2)</f>
        <v>0</v>
      </c>
      <c r="K229" s="187"/>
      <c r="L229" s="35"/>
      <c r="M229" s="188" t="s">
        <v>34</v>
      </c>
      <c r="N229" s="189" t="s">
        <v>46</v>
      </c>
      <c r="O229" s="60"/>
      <c r="P229" s="159">
        <f>O229*H229</f>
        <v>0</v>
      </c>
      <c r="Q229" s="159">
        <v>0</v>
      </c>
      <c r="R229" s="159">
        <f>Q229*H229</f>
        <v>0</v>
      </c>
      <c r="S229" s="159">
        <v>0</v>
      </c>
      <c r="T229" s="160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61" t="s">
        <v>170</v>
      </c>
      <c r="AT229" s="161" t="s">
        <v>252</v>
      </c>
      <c r="AU229" s="161" t="s">
        <v>75</v>
      </c>
      <c r="AY229" s="13" t="s">
        <v>169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13" t="s">
        <v>82</v>
      </c>
      <c r="BK229" s="162">
        <f>ROUND(I229*H229,2)</f>
        <v>0</v>
      </c>
      <c r="BL229" s="13" t="s">
        <v>170</v>
      </c>
      <c r="BM229" s="161" t="s">
        <v>683</v>
      </c>
    </row>
    <row r="230" spans="1:65" s="2" customFormat="1" ht="29.25">
      <c r="A230" s="30"/>
      <c r="B230" s="31"/>
      <c r="C230" s="32"/>
      <c r="D230" s="163" t="s">
        <v>172</v>
      </c>
      <c r="E230" s="32"/>
      <c r="F230" s="164" t="s">
        <v>469</v>
      </c>
      <c r="G230" s="32"/>
      <c r="H230" s="32"/>
      <c r="I230" s="165"/>
      <c r="J230" s="32"/>
      <c r="K230" s="32"/>
      <c r="L230" s="35"/>
      <c r="M230" s="166"/>
      <c r="N230" s="167"/>
      <c r="O230" s="60"/>
      <c r="P230" s="60"/>
      <c r="Q230" s="60"/>
      <c r="R230" s="60"/>
      <c r="S230" s="60"/>
      <c r="T230" s="61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3" t="s">
        <v>172</v>
      </c>
      <c r="AU230" s="13" t="s">
        <v>75</v>
      </c>
    </row>
    <row r="231" spans="1:65" s="2" customFormat="1" ht="19.5">
      <c r="A231" s="30"/>
      <c r="B231" s="31"/>
      <c r="C231" s="32"/>
      <c r="D231" s="163" t="s">
        <v>178</v>
      </c>
      <c r="E231" s="32"/>
      <c r="F231" s="179" t="s">
        <v>684</v>
      </c>
      <c r="G231" s="32"/>
      <c r="H231" s="32"/>
      <c r="I231" s="165"/>
      <c r="J231" s="32"/>
      <c r="K231" s="32"/>
      <c r="L231" s="35"/>
      <c r="M231" s="166"/>
      <c r="N231" s="167"/>
      <c r="O231" s="60"/>
      <c r="P231" s="60"/>
      <c r="Q231" s="60"/>
      <c r="R231" s="60"/>
      <c r="S231" s="60"/>
      <c r="T231" s="61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3" t="s">
        <v>178</v>
      </c>
      <c r="AU231" s="13" t="s">
        <v>75</v>
      </c>
    </row>
    <row r="232" spans="1:65" s="10" customFormat="1" ht="11.25">
      <c r="B232" s="168"/>
      <c r="C232" s="169"/>
      <c r="D232" s="163" t="s">
        <v>173</v>
      </c>
      <c r="E232" s="170" t="s">
        <v>34</v>
      </c>
      <c r="F232" s="171" t="s">
        <v>912</v>
      </c>
      <c r="G232" s="169"/>
      <c r="H232" s="172">
        <v>9.6180000000000003</v>
      </c>
      <c r="I232" s="173"/>
      <c r="J232" s="169"/>
      <c r="K232" s="169"/>
      <c r="L232" s="174"/>
      <c r="M232" s="175"/>
      <c r="N232" s="176"/>
      <c r="O232" s="176"/>
      <c r="P232" s="176"/>
      <c r="Q232" s="176"/>
      <c r="R232" s="176"/>
      <c r="S232" s="176"/>
      <c r="T232" s="177"/>
      <c r="AT232" s="178" t="s">
        <v>173</v>
      </c>
      <c r="AU232" s="178" t="s">
        <v>75</v>
      </c>
      <c r="AV232" s="10" t="s">
        <v>84</v>
      </c>
      <c r="AW232" s="10" t="s">
        <v>36</v>
      </c>
      <c r="AX232" s="10" t="s">
        <v>82</v>
      </c>
      <c r="AY232" s="178" t="s">
        <v>169</v>
      </c>
    </row>
    <row r="233" spans="1:65" s="2" customFormat="1" ht="24.2" customHeight="1">
      <c r="A233" s="30"/>
      <c r="B233" s="31"/>
      <c r="C233" s="180" t="s">
        <v>419</v>
      </c>
      <c r="D233" s="180" t="s">
        <v>252</v>
      </c>
      <c r="E233" s="181" t="s">
        <v>453</v>
      </c>
      <c r="F233" s="182" t="s">
        <v>454</v>
      </c>
      <c r="G233" s="183" t="s">
        <v>167</v>
      </c>
      <c r="H233" s="184">
        <v>9.52</v>
      </c>
      <c r="I233" s="185"/>
      <c r="J233" s="186">
        <f>ROUND(I233*H233,2)</f>
        <v>0</v>
      </c>
      <c r="K233" s="187"/>
      <c r="L233" s="35"/>
      <c r="M233" s="188" t="s">
        <v>34</v>
      </c>
      <c r="N233" s="189" t="s">
        <v>46</v>
      </c>
      <c r="O233" s="60"/>
      <c r="P233" s="159">
        <f>O233*H233</f>
        <v>0</v>
      </c>
      <c r="Q233" s="159">
        <v>0</v>
      </c>
      <c r="R233" s="159">
        <f>Q233*H233</f>
        <v>0</v>
      </c>
      <c r="S233" s="159">
        <v>0</v>
      </c>
      <c r="T233" s="160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61" t="s">
        <v>170</v>
      </c>
      <c r="AT233" s="161" t="s">
        <v>252</v>
      </c>
      <c r="AU233" s="161" t="s">
        <v>75</v>
      </c>
      <c r="AY233" s="13" t="s">
        <v>169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13" t="s">
        <v>82</v>
      </c>
      <c r="BK233" s="162">
        <f>ROUND(I233*H233,2)</f>
        <v>0</v>
      </c>
      <c r="BL233" s="13" t="s">
        <v>170</v>
      </c>
      <c r="BM233" s="161" t="s">
        <v>913</v>
      </c>
    </row>
    <row r="234" spans="1:65" s="2" customFormat="1" ht="29.25">
      <c r="A234" s="30"/>
      <c r="B234" s="31"/>
      <c r="C234" s="32"/>
      <c r="D234" s="163" t="s">
        <v>172</v>
      </c>
      <c r="E234" s="32"/>
      <c r="F234" s="164" t="s">
        <v>456</v>
      </c>
      <c r="G234" s="32"/>
      <c r="H234" s="32"/>
      <c r="I234" s="165"/>
      <c r="J234" s="32"/>
      <c r="K234" s="32"/>
      <c r="L234" s="35"/>
      <c r="M234" s="166"/>
      <c r="N234" s="167"/>
      <c r="O234" s="60"/>
      <c r="P234" s="60"/>
      <c r="Q234" s="60"/>
      <c r="R234" s="60"/>
      <c r="S234" s="60"/>
      <c r="T234" s="61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3" t="s">
        <v>172</v>
      </c>
      <c r="AU234" s="13" t="s">
        <v>75</v>
      </c>
    </row>
    <row r="235" spans="1:65" s="2" customFormat="1" ht="19.5">
      <c r="A235" s="30"/>
      <c r="B235" s="31"/>
      <c r="C235" s="32"/>
      <c r="D235" s="163" t="s">
        <v>178</v>
      </c>
      <c r="E235" s="32"/>
      <c r="F235" s="179" t="s">
        <v>532</v>
      </c>
      <c r="G235" s="32"/>
      <c r="H235" s="32"/>
      <c r="I235" s="165"/>
      <c r="J235" s="32"/>
      <c r="K235" s="32"/>
      <c r="L235" s="35"/>
      <c r="M235" s="166"/>
      <c r="N235" s="167"/>
      <c r="O235" s="60"/>
      <c r="P235" s="60"/>
      <c r="Q235" s="60"/>
      <c r="R235" s="60"/>
      <c r="S235" s="60"/>
      <c r="T235" s="61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3" t="s">
        <v>178</v>
      </c>
      <c r="AU235" s="13" t="s">
        <v>75</v>
      </c>
    </row>
    <row r="236" spans="1:65" s="10" customFormat="1" ht="11.25">
      <c r="B236" s="168"/>
      <c r="C236" s="169"/>
      <c r="D236" s="163" t="s">
        <v>173</v>
      </c>
      <c r="E236" s="170" t="s">
        <v>34</v>
      </c>
      <c r="F236" s="171" t="s">
        <v>914</v>
      </c>
      <c r="G236" s="169"/>
      <c r="H236" s="172">
        <v>9.52</v>
      </c>
      <c r="I236" s="173"/>
      <c r="J236" s="169"/>
      <c r="K236" s="169"/>
      <c r="L236" s="174"/>
      <c r="M236" s="175"/>
      <c r="N236" s="176"/>
      <c r="O236" s="176"/>
      <c r="P236" s="176"/>
      <c r="Q236" s="176"/>
      <c r="R236" s="176"/>
      <c r="S236" s="176"/>
      <c r="T236" s="177"/>
      <c r="AT236" s="178" t="s">
        <v>173</v>
      </c>
      <c r="AU236" s="178" t="s">
        <v>75</v>
      </c>
      <c r="AV236" s="10" t="s">
        <v>84</v>
      </c>
      <c r="AW236" s="10" t="s">
        <v>36</v>
      </c>
      <c r="AX236" s="10" t="s">
        <v>82</v>
      </c>
      <c r="AY236" s="178" t="s">
        <v>169</v>
      </c>
    </row>
    <row r="237" spans="1:65" s="2" customFormat="1" ht="33" customHeight="1">
      <c r="A237" s="30"/>
      <c r="B237" s="31"/>
      <c r="C237" s="180" t="s">
        <v>424</v>
      </c>
      <c r="D237" s="180" t="s">
        <v>252</v>
      </c>
      <c r="E237" s="181" t="s">
        <v>460</v>
      </c>
      <c r="F237" s="182" t="s">
        <v>461</v>
      </c>
      <c r="G237" s="183" t="s">
        <v>167</v>
      </c>
      <c r="H237" s="184">
        <v>28.56</v>
      </c>
      <c r="I237" s="185"/>
      <c r="J237" s="186">
        <f>ROUND(I237*H237,2)</f>
        <v>0</v>
      </c>
      <c r="K237" s="187"/>
      <c r="L237" s="35"/>
      <c r="M237" s="188" t="s">
        <v>34</v>
      </c>
      <c r="N237" s="189" t="s">
        <v>46</v>
      </c>
      <c r="O237" s="60"/>
      <c r="P237" s="159">
        <f>O237*H237</f>
        <v>0</v>
      </c>
      <c r="Q237" s="159">
        <v>0</v>
      </c>
      <c r="R237" s="159">
        <f>Q237*H237</f>
        <v>0</v>
      </c>
      <c r="S237" s="159">
        <v>0</v>
      </c>
      <c r="T237" s="160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61" t="s">
        <v>170</v>
      </c>
      <c r="AT237" s="161" t="s">
        <v>252</v>
      </c>
      <c r="AU237" s="161" t="s">
        <v>75</v>
      </c>
      <c r="AY237" s="13" t="s">
        <v>169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3" t="s">
        <v>82</v>
      </c>
      <c r="BK237" s="162">
        <f>ROUND(I237*H237,2)</f>
        <v>0</v>
      </c>
      <c r="BL237" s="13" t="s">
        <v>170</v>
      </c>
      <c r="BM237" s="161" t="s">
        <v>915</v>
      </c>
    </row>
    <row r="238" spans="1:65" s="2" customFormat="1" ht="29.25">
      <c r="A238" s="30"/>
      <c r="B238" s="31"/>
      <c r="C238" s="32"/>
      <c r="D238" s="163" t="s">
        <v>172</v>
      </c>
      <c r="E238" s="32"/>
      <c r="F238" s="164" t="s">
        <v>463</v>
      </c>
      <c r="G238" s="32"/>
      <c r="H238" s="32"/>
      <c r="I238" s="165"/>
      <c r="J238" s="32"/>
      <c r="K238" s="32"/>
      <c r="L238" s="35"/>
      <c r="M238" s="166"/>
      <c r="N238" s="167"/>
      <c r="O238" s="60"/>
      <c r="P238" s="60"/>
      <c r="Q238" s="60"/>
      <c r="R238" s="60"/>
      <c r="S238" s="60"/>
      <c r="T238" s="61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T238" s="13" t="s">
        <v>172</v>
      </c>
      <c r="AU238" s="13" t="s">
        <v>75</v>
      </c>
    </row>
    <row r="239" spans="1:65" s="2" customFormat="1" ht="19.5">
      <c r="A239" s="30"/>
      <c r="B239" s="31"/>
      <c r="C239" s="32"/>
      <c r="D239" s="163" t="s">
        <v>178</v>
      </c>
      <c r="E239" s="32"/>
      <c r="F239" s="179" t="s">
        <v>532</v>
      </c>
      <c r="G239" s="32"/>
      <c r="H239" s="32"/>
      <c r="I239" s="165"/>
      <c r="J239" s="32"/>
      <c r="K239" s="32"/>
      <c r="L239" s="35"/>
      <c r="M239" s="166"/>
      <c r="N239" s="167"/>
      <c r="O239" s="60"/>
      <c r="P239" s="60"/>
      <c r="Q239" s="60"/>
      <c r="R239" s="60"/>
      <c r="S239" s="60"/>
      <c r="T239" s="61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3" t="s">
        <v>178</v>
      </c>
      <c r="AU239" s="13" t="s">
        <v>75</v>
      </c>
    </row>
    <row r="240" spans="1:65" s="10" customFormat="1" ht="11.25">
      <c r="B240" s="168"/>
      <c r="C240" s="169"/>
      <c r="D240" s="163" t="s">
        <v>173</v>
      </c>
      <c r="E240" s="170" t="s">
        <v>34</v>
      </c>
      <c r="F240" s="171" t="s">
        <v>916</v>
      </c>
      <c r="G240" s="169"/>
      <c r="H240" s="172">
        <v>28.56</v>
      </c>
      <c r="I240" s="173"/>
      <c r="J240" s="169"/>
      <c r="K240" s="169"/>
      <c r="L240" s="174"/>
      <c r="M240" s="175"/>
      <c r="N240" s="176"/>
      <c r="O240" s="176"/>
      <c r="P240" s="176"/>
      <c r="Q240" s="176"/>
      <c r="R240" s="176"/>
      <c r="S240" s="176"/>
      <c r="T240" s="177"/>
      <c r="AT240" s="178" t="s">
        <v>173</v>
      </c>
      <c r="AU240" s="178" t="s">
        <v>75</v>
      </c>
      <c r="AV240" s="10" t="s">
        <v>84</v>
      </c>
      <c r="AW240" s="10" t="s">
        <v>36</v>
      </c>
      <c r="AX240" s="10" t="s">
        <v>82</v>
      </c>
      <c r="AY240" s="178" t="s">
        <v>169</v>
      </c>
    </row>
    <row r="241" spans="1:65" s="2" customFormat="1" ht="24.2" customHeight="1">
      <c r="A241" s="30"/>
      <c r="B241" s="31"/>
      <c r="C241" s="180" t="s">
        <v>430</v>
      </c>
      <c r="D241" s="180" t="s">
        <v>252</v>
      </c>
      <c r="E241" s="181" t="s">
        <v>510</v>
      </c>
      <c r="F241" s="182" t="s">
        <v>511</v>
      </c>
      <c r="G241" s="183" t="s">
        <v>167</v>
      </c>
      <c r="H241" s="184">
        <v>9.8000000000000004E-2</v>
      </c>
      <c r="I241" s="185"/>
      <c r="J241" s="186">
        <f>ROUND(I241*H241,2)</f>
        <v>0</v>
      </c>
      <c r="K241" s="187"/>
      <c r="L241" s="35"/>
      <c r="M241" s="188" t="s">
        <v>34</v>
      </c>
      <c r="N241" s="189" t="s">
        <v>46</v>
      </c>
      <c r="O241" s="60"/>
      <c r="P241" s="159">
        <f>O241*H241</f>
        <v>0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61" t="s">
        <v>170</v>
      </c>
      <c r="AT241" s="161" t="s">
        <v>252</v>
      </c>
      <c r="AU241" s="161" t="s">
        <v>75</v>
      </c>
      <c r="AY241" s="13" t="s">
        <v>169</v>
      </c>
      <c r="BE241" s="162">
        <f>IF(N241="základní",J241,0)</f>
        <v>0</v>
      </c>
      <c r="BF241" s="162">
        <f>IF(N241="snížená",J241,0)</f>
        <v>0</v>
      </c>
      <c r="BG241" s="162">
        <f>IF(N241="zákl. přenesená",J241,0)</f>
        <v>0</v>
      </c>
      <c r="BH241" s="162">
        <f>IF(N241="sníž. přenesená",J241,0)</f>
        <v>0</v>
      </c>
      <c r="BI241" s="162">
        <f>IF(N241="nulová",J241,0)</f>
        <v>0</v>
      </c>
      <c r="BJ241" s="13" t="s">
        <v>82</v>
      </c>
      <c r="BK241" s="162">
        <f>ROUND(I241*H241,2)</f>
        <v>0</v>
      </c>
      <c r="BL241" s="13" t="s">
        <v>170</v>
      </c>
      <c r="BM241" s="161" t="s">
        <v>917</v>
      </c>
    </row>
    <row r="242" spans="1:65" s="2" customFormat="1" ht="29.25">
      <c r="A242" s="30"/>
      <c r="B242" s="31"/>
      <c r="C242" s="32"/>
      <c r="D242" s="163" t="s">
        <v>172</v>
      </c>
      <c r="E242" s="32"/>
      <c r="F242" s="164" t="s">
        <v>513</v>
      </c>
      <c r="G242" s="32"/>
      <c r="H242" s="32"/>
      <c r="I242" s="165"/>
      <c r="J242" s="32"/>
      <c r="K242" s="32"/>
      <c r="L242" s="35"/>
      <c r="M242" s="166"/>
      <c r="N242" s="167"/>
      <c r="O242" s="60"/>
      <c r="P242" s="60"/>
      <c r="Q242" s="60"/>
      <c r="R242" s="60"/>
      <c r="S242" s="60"/>
      <c r="T242" s="61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3" t="s">
        <v>172</v>
      </c>
      <c r="AU242" s="13" t="s">
        <v>75</v>
      </c>
    </row>
    <row r="243" spans="1:65" s="2" customFormat="1" ht="19.5">
      <c r="A243" s="30"/>
      <c r="B243" s="31"/>
      <c r="C243" s="32"/>
      <c r="D243" s="163" t="s">
        <v>178</v>
      </c>
      <c r="E243" s="32"/>
      <c r="F243" s="179" t="s">
        <v>546</v>
      </c>
      <c r="G243" s="32"/>
      <c r="H243" s="32"/>
      <c r="I243" s="165"/>
      <c r="J243" s="32"/>
      <c r="K243" s="32"/>
      <c r="L243" s="35"/>
      <c r="M243" s="166"/>
      <c r="N243" s="167"/>
      <c r="O243" s="60"/>
      <c r="P243" s="60"/>
      <c r="Q243" s="60"/>
      <c r="R243" s="60"/>
      <c r="S243" s="60"/>
      <c r="T243" s="61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3" t="s">
        <v>178</v>
      </c>
      <c r="AU243" s="13" t="s">
        <v>75</v>
      </c>
    </row>
    <row r="244" spans="1:65" s="10" customFormat="1" ht="11.25">
      <c r="B244" s="168"/>
      <c r="C244" s="169"/>
      <c r="D244" s="163" t="s">
        <v>173</v>
      </c>
      <c r="E244" s="170" t="s">
        <v>34</v>
      </c>
      <c r="F244" s="171" t="s">
        <v>918</v>
      </c>
      <c r="G244" s="169"/>
      <c r="H244" s="172">
        <v>9.8000000000000004E-2</v>
      </c>
      <c r="I244" s="173"/>
      <c r="J244" s="169"/>
      <c r="K244" s="169"/>
      <c r="L244" s="174"/>
      <c r="M244" s="175"/>
      <c r="N244" s="176"/>
      <c r="O244" s="176"/>
      <c r="P244" s="176"/>
      <c r="Q244" s="176"/>
      <c r="R244" s="176"/>
      <c r="S244" s="176"/>
      <c r="T244" s="177"/>
      <c r="AT244" s="178" t="s">
        <v>173</v>
      </c>
      <c r="AU244" s="178" t="s">
        <v>75</v>
      </c>
      <c r="AV244" s="10" t="s">
        <v>84</v>
      </c>
      <c r="AW244" s="10" t="s">
        <v>36</v>
      </c>
      <c r="AX244" s="10" t="s">
        <v>82</v>
      </c>
      <c r="AY244" s="178" t="s">
        <v>169</v>
      </c>
    </row>
    <row r="245" spans="1:65" s="2" customFormat="1" ht="24.2" customHeight="1">
      <c r="A245" s="30"/>
      <c r="B245" s="31"/>
      <c r="C245" s="180" t="s">
        <v>435</v>
      </c>
      <c r="D245" s="180" t="s">
        <v>252</v>
      </c>
      <c r="E245" s="181" t="s">
        <v>517</v>
      </c>
      <c r="F245" s="182" t="s">
        <v>518</v>
      </c>
      <c r="G245" s="183" t="s">
        <v>167</v>
      </c>
      <c r="H245" s="184">
        <v>0.29399999999999998</v>
      </c>
      <c r="I245" s="185"/>
      <c r="J245" s="186">
        <f>ROUND(I245*H245,2)</f>
        <v>0</v>
      </c>
      <c r="K245" s="187"/>
      <c r="L245" s="35"/>
      <c r="M245" s="188" t="s">
        <v>34</v>
      </c>
      <c r="N245" s="189" t="s">
        <v>46</v>
      </c>
      <c r="O245" s="60"/>
      <c r="P245" s="159">
        <f>O245*H245</f>
        <v>0</v>
      </c>
      <c r="Q245" s="159">
        <v>0</v>
      </c>
      <c r="R245" s="159">
        <f>Q245*H245</f>
        <v>0</v>
      </c>
      <c r="S245" s="159">
        <v>0</v>
      </c>
      <c r="T245" s="160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61" t="s">
        <v>170</v>
      </c>
      <c r="AT245" s="161" t="s">
        <v>252</v>
      </c>
      <c r="AU245" s="161" t="s">
        <v>75</v>
      </c>
      <c r="AY245" s="13" t="s">
        <v>169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3" t="s">
        <v>82</v>
      </c>
      <c r="BK245" s="162">
        <f>ROUND(I245*H245,2)</f>
        <v>0</v>
      </c>
      <c r="BL245" s="13" t="s">
        <v>170</v>
      </c>
      <c r="BM245" s="161" t="s">
        <v>919</v>
      </c>
    </row>
    <row r="246" spans="1:65" s="2" customFormat="1" ht="29.25">
      <c r="A246" s="30"/>
      <c r="B246" s="31"/>
      <c r="C246" s="32"/>
      <c r="D246" s="163" t="s">
        <v>172</v>
      </c>
      <c r="E246" s="32"/>
      <c r="F246" s="164" t="s">
        <v>520</v>
      </c>
      <c r="G246" s="32"/>
      <c r="H246" s="32"/>
      <c r="I246" s="165"/>
      <c r="J246" s="32"/>
      <c r="K246" s="32"/>
      <c r="L246" s="35"/>
      <c r="M246" s="166"/>
      <c r="N246" s="167"/>
      <c r="O246" s="60"/>
      <c r="P246" s="60"/>
      <c r="Q246" s="60"/>
      <c r="R246" s="60"/>
      <c r="S246" s="60"/>
      <c r="T246" s="61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3" t="s">
        <v>172</v>
      </c>
      <c r="AU246" s="13" t="s">
        <v>75</v>
      </c>
    </row>
    <row r="247" spans="1:65" s="2" customFormat="1" ht="19.5">
      <c r="A247" s="30"/>
      <c r="B247" s="31"/>
      <c r="C247" s="32"/>
      <c r="D247" s="163" t="s">
        <v>178</v>
      </c>
      <c r="E247" s="32"/>
      <c r="F247" s="179" t="s">
        <v>546</v>
      </c>
      <c r="G247" s="32"/>
      <c r="H247" s="32"/>
      <c r="I247" s="165"/>
      <c r="J247" s="32"/>
      <c r="K247" s="32"/>
      <c r="L247" s="35"/>
      <c r="M247" s="166"/>
      <c r="N247" s="167"/>
      <c r="O247" s="60"/>
      <c r="P247" s="60"/>
      <c r="Q247" s="60"/>
      <c r="R247" s="60"/>
      <c r="S247" s="60"/>
      <c r="T247" s="61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T247" s="13" t="s">
        <v>178</v>
      </c>
      <c r="AU247" s="13" t="s">
        <v>75</v>
      </c>
    </row>
    <row r="248" spans="1:65" s="10" customFormat="1" ht="11.25">
      <c r="B248" s="168"/>
      <c r="C248" s="169"/>
      <c r="D248" s="163" t="s">
        <v>173</v>
      </c>
      <c r="E248" s="170" t="s">
        <v>34</v>
      </c>
      <c r="F248" s="171" t="s">
        <v>920</v>
      </c>
      <c r="G248" s="169"/>
      <c r="H248" s="172">
        <v>0.29399999999999998</v>
      </c>
      <c r="I248" s="173"/>
      <c r="J248" s="169"/>
      <c r="K248" s="169"/>
      <c r="L248" s="174"/>
      <c r="M248" s="175"/>
      <c r="N248" s="176"/>
      <c r="O248" s="176"/>
      <c r="P248" s="176"/>
      <c r="Q248" s="176"/>
      <c r="R248" s="176"/>
      <c r="S248" s="176"/>
      <c r="T248" s="177"/>
      <c r="AT248" s="178" t="s">
        <v>173</v>
      </c>
      <c r="AU248" s="178" t="s">
        <v>75</v>
      </c>
      <c r="AV248" s="10" t="s">
        <v>84</v>
      </c>
      <c r="AW248" s="10" t="s">
        <v>36</v>
      </c>
      <c r="AX248" s="10" t="s">
        <v>82</v>
      </c>
      <c r="AY248" s="178" t="s">
        <v>169</v>
      </c>
    </row>
    <row r="249" spans="1:65" s="2" customFormat="1" ht="16.5" customHeight="1">
      <c r="A249" s="30"/>
      <c r="B249" s="31"/>
      <c r="C249" s="180" t="s">
        <v>441</v>
      </c>
      <c r="D249" s="180" t="s">
        <v>252</v>
      </c>
      <c r="E249" s="181" t="s">
        <v>558</v>
      </c>
      <c r="F249" s="182" t="s">
        <v>559</v>
      </c>
      <c r="G249" s="183" t="s">
        <v>167</v>
      </c>
      <c r="H249" s="184">
        <v>9.52</v>
      </c>
      <c r="I249" s="185"/>
      <c r="J249" s="186">
        <f>ROUND(I249*H249,2)</f>
        <v>0</v>
      </c>
      <c r="K249" s="187"/>
      <c r="L249" s="35"/>
      <c r="M249" s="188" t="s">
        <v>34</v>
      </c>
      <c r="N249" s="189" t="s">
        <v>46</v>
      </c>
      <c r="O249" s="60"/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61" t="s">
        <v>170</v>
      </c>
      <c r="AT249" s="161" t="s">
        <v>252</v>
      </c>
      <c r="AU249" s="161" t="s">
        <v>75</v>
      </c>
      <c r="AY249" s="13" t="s">
        <v>169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13" t="s">
        <v>82</v>
      </c>
      <c r="BK249" s="162">
        <f>ROUND(I249*H249,2)</f>
        <v>0</v>
      </c>
      <c r="BL249" s="13" t="s">
        <v>170</v>
      </c>
      <c r="BM249" s="161" t="s">
        <v>694</v>
      </c>
    </row>
    <row r="250" spans="1:65" s="2" customFormat="1" ht="29.25">
      <c r="A250" s="30"/>
      <c r="B250" s="31"/>
      <c r="C250" s="32"/>
      <c r="D250" s="163" t="s">
        <v>172</v>
      </c>
      <c r="E250" s="32"/>
      <c r="F250" s="164" t="s">
        <v>561</v>
      </c>
      <c r="G250" s="32"/>
      <c r="H250" s="32"/>
      <c r="I250" s="165"/>
      <c r="J250" s="32"/>
      <c r="K250" s="32"/>
      <c r="L250" s="35"/>
      <c r="M250" s="166"/>
      <c r="N250" s="167"/>
      <c r="O250" s="60"/>
      <c r="P250" s="60"/>
      <c r="Q250" s="60"/>
      <c r="R250" s="60"/>
      <c r="S250" s="60"/>
      <c r="T250" s="61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3" t="s">
        <v>172</v>
      </c>
      <c r="AU250" s="13" t="s">
        <v>75</v>
      </c>
    </row>
    <row r="251" spans="1:65" s="10" customFormat="1" ht="11.25">
      <c r="B251" s="168"/>
      <c r="C251" s="169"/>
      <c r="D251" s="163" t="s">
        <v>173</v>
      </c>
      <c r="E251" s="170" t="s">
        <v>34</v>
      </c>
      <c r="F251" s="171" t="s">
        <v>921</v>
      </c>
      <c r="G251" s="169"/>
      <c r="H251" s="172">
        <v>9.52</v>
      </c>
      <c r="I251" s="173"/>
      <c r="J251" s="169"/>
      <c r="K251" s="169"/>
      <c r="L251" s="174"/>
      <c r="M251" s="175"/>
      <c r="N251" s="176"/>
      <c r="O251" s="176"/>
      <c r="P251" s="176"/>
      <c r="Q251" s="176"/>
      <c r="R251" s="176"/>
      <c r="S251" s="176"/>
      <c r="T251" s="177"/>
      <c r="AT251" s="178" t="s">
        <v>173</v>
      </c>
      <c r="AU251" s="178" t="s">
        <v>75</v>
      </c>
      <c r="AV251" s="10" t="s">
        <v>84</v>
      </c>
      <c r="AW251" s="10" t="s">
        <v>36</v>
      </c>
      <c r="AX251" s="10" t="s">
        <v>82</v>
      </c>
      <c r="AY251" s="178" t="s">
        <v>169</v>
      </c>
    </row>
    <row r="252" spans="1:65" s="2" customFormat="1" ht="16.5" customHeight="1">
      <c r="A252" s="30"/>
      <c r="B252" s="31"/>
      <c r="C252" s="180" t="s">
        <v>448</v>
      </c>
      <c r="D252" s="180" t="s">
        <v>252</v>
      </c>
      <c r="E252" s="181" t="s">
        <v>564</v>
      </c>
      <c r="F252" s="182" t="s">
        <v>565</v>
      </c>
      <c r="G252" s="183" t="s">
        <v>167</v>
      </c>
      <c r="H252" s="184">
        <v>9.8000000000000004E-2</v>
      </c>
      <c r="I252" s="185"/>
      <c r="J252" s="186">
        <f>ROUND(I252*H252,2)</f>
        <v>0</v>
      </c>
      <c r="K252" s="187"/>
      <c r="L252" s="35"/>
      <c r="M252" s="188" t="s">
        <v>34</v>
      </c>
      <c r="N252" s="189" t="s">
        <v>46</v>
      </c>
      <c r="O252" s="60"/>
      <c r="P252" s="159">
        <f>O252*H252</f>
        <v>0</v>
      </c>
      <c r="Q252" s="159">
        <v>0</v>
      </c>
      <c r="R252" s="159">
        <f>Q252*H252</f>
        <v>0</v>
      </c>
      <c r="S252" s="159">
        <v>0</v>
      </c>
      <c r="T252" s="160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61" t="s">
        <v>170</v>
      </c>
      <c r="AT252" s="161" t="s">
        <v>252</v>
      </c>
      <c r="AU252" s="161" t="s">
        <v>75</v>
      </c>
      <c r="AY252" s="13" t="s">
        <v>169</v>
      </c>
      <c r="BE252" s="162">
        <f>IF(N252="základní",J252,0)</f>
        <v>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13" t="s">
        <v>82</v>
      </c>
      <c r="BK252" s="162">
        <f>ROUND(I252*H252,2)</f>
        <v>0</v>
      </c>
      <c r="BL252" s="13" t="s">
        <v>170</v>
      </c>
      <c r="BM252" s="161" t="s">
        <v>696</v>
      </c>
    </row>
    <row r="253" spans="1:65" s="2" customFormat="1" ht="29.25">
      <c r="A253" s="30"/>
      <c r="B253" s="31"/>
      <c r="C253" s="32"/>
      <c r="D253" s="163" t="s">
        <v>172</v>
      </c>
      <c r="E253" s="32"/>
      <c r="F253" s="164" t="s">
        <v>567</v>
      </c>
      <c r="G253" s="32"/>
      <c r="H253" s="32"/>
      <c r="I253" s="165"/>
      <c r="J253" s="32"/>
      <c r="K253" s="32"/>
      <c r="L253" s="35"/>
      <c r="M253" s="166"/>
      <c r="N253" s="167"/>
      <c r="O253" s="60"/>
      <c r="P253" s="60"/>
      <c r="Q253" s="60"/>
      <c r="R253" s="60"/>
      <c r="S253" s="60"/>
      <c r="T253" s="61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T253" s="13" t="s">
        <v>172</v>
      </c>
      <c r="AU253" s="13" t="s">
        <v>75</v>
      </c>
    </row>
    <row r="254" spans="1:65" s="10" customFormat="1" ht="11.25">
      <c r="B254" s="168"/>
      <c r="C254" s="169"/>
      <c r="D254" s="163" t="s">
        <v>173</v>
      </c>
      <c r="E254" s="170" t="s">
        <v>34</v>
      </c>
      <c r="F254" s="171" t="s">
        <v>922</v>
      </c>
      <c r="G254" s="169"/>
      <c r="H254" s="172">
        <v>9.8000000000000004E-2</v>
      </c>
      <c r="I254" s="173"/>
      <c r="J254" s="169"/>
      <c r="K254" s="169"/>
      <c r="L254" s="174"/>
      <c r="M254" s="201"/>
      <c r="N254" s="202"/>
      <c r="O254" s="202"/>
      <c r="P254" s="202"/>
      <c r="Q254" s="202"/>
      <c r="R254" s="202"/>
      <c r="S254" s="202"/>
      <c r="T254" s="203"/>
      <c r="AT254" s="178" t="s">
        <v>173</v>
      </c>
      <c r="AU254" s="178" t="s">
        <v>75</v>
      </c>
      <c r="AV254" s="10" t="s">
        <v>84</v>
      </c>
      <c r="AW254" s="10" t="s">
        <v>36</v>
      </c>
      <c r="AX254" s="10" t="s">
        <v>82</v>
      </c>
      <c r="AY254" s="178" t="s">
        <v>169</v>
      </c>
    </row>
    <row r="255" spans="1:65" s="2" customFormat="1" ht="6.95" customHeight="1">
      <c r="A255" s="30"/>
      <c r="B255" s="43"/>
      <c r="C255" s="44"/>
      <c r="D255" s="44"/>
      <c r="E255" s="44"/>
      <c r="F255" s="44"/>
      <c r="G255" s="44"/>
      <c r="H255" s="44"/>
      <c r="I255" s="44"/>
      <c r="J255" s="44"/>
      <c r="K255" s="44"/>
      <c r="L255" s="35"/>
      <c r="M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</row>
  </sheetData>
  <sheetProtection algorithmName="SHA-512" hashValue="5EnkTxdYsuLxlmOfDR9Jo5/VOTczTDTpTbbyBzDsJrcfw9CoX8EJErSiZnAOOHbysTAvYxjHPPckFuKqQ1bMSA==" saltValue="p5EmpUxc3CVnC5aYaOK4WYOS5GmQSQ5pexxplw6BPbw3zHOTNuRbff+mPwymeoTBg/3MbcCw2ellPsdjAf0pjA==" spinCount="100000" sheet="1" objects="1" scenarios="1" formatColumns="0" formatRows="0" autoFilter="0"/>
  <autoFilter ref="C84:K254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>
      <selection activeCell="I86" sqref="I8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120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876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923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22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ROUND((SUM(BE85:BE93)),  2)</f>
        <v>0</v>
      </c>
      <c r="G35" s="30"/>
      <c r="H35" s="30"/>
      <c r="I35" s="120">
        <v>0.21</v>
      </c>
      <c r="J35" s="119">
        <f>ROUND(((SUM(BE85:BE93))*I35),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ROUND((SUM(BF85:BF93)),  2)</f>
        <v>0</v>
      </c>
      <c r="G36" s="30"/>
      <c r="H36" s="30"/>
      <c r="I36" s="120">
        <v>0.12</v>
      </c>
      <c r="J36" s="119">
        <f>ROUND(((SUM(BF85:BF93))*I36),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ROUND((SUM(BG85:BG93)),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ROUND((SUM(BH85:BH93)),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ROUND((SUM(BI85:BI93)),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876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05.2 - Materiál a práce dodávané zadavatelem -  NEOCEŇOVAT!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 Bohumilice v Čech.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876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05.2 - Materiál a práce dodávané zadavatelem -  NEOCEŇOVAT!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 Bohumilice v Čech.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SUM(P86:P93)</f>
        <v>0</v>
      </c>
      <c r="Q85" s="68"/>
      <c r="R85" s="145">
        <f>SUM(R86:R93)</f>
        <v>71.94</v>
      </c>
      <c r="S85" s="68"/>
      <c r="T85" s="146">
        <f>SUM(T86:T93)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SUM(BK86:BK93)</f>
        <v>0</v>
      </c>
    </row>
    <row r="86" spans="1:65" s="2" customFormat="1" ht="24.2" customHeight="1">
      <c r="A86" s="30"/>
      <c r="B86" s="31"/>
      <c r="C86" s="148" t="s">
        <v>82</v>
      </c>
      <c r="D86" s="148" t="s">
        <v>164</v>
      </c>
      <c r="E86" s="149" t="s">
        <v>570</v>
      </c>
      <c r="F86" s="150" t="s">
        <v>571</v>
      </c>
      <c r="G86" s="151" t="s">
        <v>184</v>
      </c>
      <c r="H86" s="152">
        <v>220</v>
      </c>
      <c r="I86" s="266">
        <v>0</v>
      </c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0.32700000000000001</v>
      </c>
      <c r="R86" s="159">
        <f>Q86*H86</f>
        <v>71.94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793</v>
      </c>
    </row>
    <row r="87" spans="1:65" s="2" customFormat="1" ht="19.5">
      <c r="A87" s="30"/>
      <c r="B87" s="31"/>
      <c r="C87" s="32"/>
      <c r="D87" s="163" t="s">
        <v>172</v>
      </c>
      <c r="E87" s="32"/>
      <c r="F87" s="164" t="s">
        <v>571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2" customFormat="1" ht="58.5">
      <c r="A88" s="30"/>
      <c r="B88" s="31"/>
      <c r="C88" s="32"/>
      <c r="D88" s="163" t="s">
        <v>178</v>
      </c>
      <c r="E88" s="32"/>
      <c r="F88" s="179" t="s">
        <v>573</v>
      </c>
      <c r="G88" s="32"/>
      <c r="H88" s="32"/>
      <c r="I88" s="165"/>
      <c r="J88" s="32"/>
      <c r="K88" s="32"/>
      <c r="L88" s="35"/>
      <c r="M88" s="166"/>
      <c r="N88" s="167"/>
      <c r="O88" s="60"/>
      <c r="P88" s="60"/>
      <c r="Q88" s="60"/>
      <c r="R88" s="60"/>
      <c r="S88" s="60"/>
      <c r="T88" s="61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3" t="s">
        <v>178</v>
      </c>
      <c r="AU88" s="13" t="s">
        <v>75</v>
      </c>
    </row>
    <row r="89" spans="1:65" s="10" customFormat="1" ht="11.25">
      <c r="B89" s="168"/>
      <c r="C89" s="169"/>
      <c r="D89" s="163" t="s">
        <v>173</v>
      </c>
      <c r="E89" s="170" t="s">
        <v>34</v>
      </c>
      <c r="F89" s="171" t="s">
        <v>924</v>
      </c>
      <c r="G89" s="169"/>
      <c r="H89" s="172">
        <v>149</v>
      </c>
      <c r="I89" s="173"/>
      <c r="J89" s="169"/>
      <c r="K89" s="169"/>
      <c r="L89" s="174"/>
      <c r="M89" s="175"/>
      <c r="N89" s="176"/>
      <c r="O89" s="176"/>
      <c r="P89" s="176"/>
      <c r="Q89" s="176"/>
      <c r="R89" s="176"/>
      <c r="S89" s="176"/>
      <c r="T89" s="177"/>
      <c r="AT89" s="178" t="s">
        <v>173</v>
      </c>
      <c r="AU89" s="178" t="s">
        <v>75</v>
      </c>
      <c r="AV89" s="10" t="s">
        <v>84</v>
      </c>
      <c r="AW89" s="10" t="s">
        <v>36</v>
      </c>
      <c r="AX89" s="10" t="s">
        <v>75</v>
      </c>
      <c r="AY89" s="178" t="s">
        <v>169</v>
      </c>
    </row>
    <row r="90" spans="1:65" s="10" customFormat="1" ht="11.25">
      <c r="B90" s="168"/>
      <c r="C90" s="169"/>
      <c r="D90" s="163" t="s">
        <v>173</v>
      </c>
      <c r="E90" s="170" t="s">
        <v>34</v>
      </c>
      <c r="F90" s="171" t="s">
        <v>795</v>
      </c>
      <c r="G90" s="169"/>
      <c r="H90" s="172">
        <v>14</v>
      </c>
      <c r="I90" s="173"/>
      <c r="J90" s="169"/>
      <c r="K90" s="169"/>
      <c r="L90" s="174"/>
      <c r="M90" s="175"/>
      <c r="N90" s="176"/>
      <c r="O90" s="176"/>
      <c r="P90" s="176"/>
      <c r="Q90" s="176"/>
      <c r="R90" s="176"/>
      <c r="S90" s="176"/>
      <c r="T90" s="177"/>
      <c r="AT90" s="178" t="s">
        <v>173</v>
      </c>
      <c r="AU90" s="178" t="s">
        <v>75</v>
      </c>
      <c r="AV90" s="10" t="s">
        <v>84</v>
      </c>
      <c r="AW90" s="10" t="s">
        <v>36</v>
      </c>
      <c r="AX90" s="10" t="s">
        <v>75</v>
      </c>
      <c r="AY90" s="178" t="s">
        <v>169</v>
      </c>
    </row>
    <row r="91" spans="1:65" s="10" customFormat="1" ht="11.25">
      <c r="B91" s="168"/>
      <c r="C91" s="169"/>
      <c r="D91" s="163" t="s">
        <v>173</v>
      </c>
      <c r="E91" s="170" t="s">
        <v>34</v>
      </c>
      <c r="F91" s="171" t="s">
        <v>796</v>
      </c>
      <c r="G91" s="169"/>
      <c r="H91" s="172">
        <v>14</v>
      </c>
      <c r="I91" s="173"/>
      <c r="J91" s="169"/>
      <c r="K91" s="169"/>
      <c r="L91" s="174"/>
      <c r="M91" s="175"/>
      <c r="N91" s="176"/>
      <c r="O91" s="176"/>
      <c r="P91" s="176"/>
      <c r="Q91" s="176"/>
      <c r="R91" s="176"/>
      <c r="S91" s="176"/>
      <c r="T91" s="177"/>
      <c r="AT91" s="178" t="s">
        <v>173</v>
      </c>
      <c r="AU91" s="178" t="s">
        <v>75</v>
      </c>
      <c r="AV91" s="10" t="s">
        <v>84</v>
      </c>
      <c r="AW91" s="10" t="s">
        <v>36</v>
      </c>
      <c r="AX91" s="10" t="s">
        <v>75</v>
      </c>
      <c r="AY91" s="178" t="s">
        <v>169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925</v>
      </c>
      <c r="G92" s="169"/>
      <c r="H92" s="172">
        <v>43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75</v>
      </c>
      <c r="AY92" s="178" t="s">
        <v>169</v>
      </c>
    </row>
    <row r="93" spans="1:65" s="11" customFormat="1" ht="11.25">
      <c r="B93" s="190"/>
      <c r="C93" s="191"/>
      <c r="D93" s="163" t="s">
        <v>173</v>
      </c>
      <c r="E93" s="192" t="s">
        <v>34</v>
      </c>
      <c r="F93" s="193" t="s">
        <v>288</v>
      </c>
      <c r="G93" s="191"/>
      <c r="H93" s="194">
        <v>220</v>
      </c>
      <c r="I93" s="195"/>
      <c r="J93" s="191"/>
      <c r="K93" s="191"/>
      <c r="L93" s="196"/>
      <c r="M93" s="204"/>
      <c r="N93" s="205"/>
      <c r="O93" s="205"/>
      <c r="P93" s="205"/>
      <c r="Q93" s="205"/>
      <c r="R93" s="205"/>
      <c r="S93" s="205"/>
      <c r="T93" s="206"/>
      <c r="AT93" s="200" t="s">
        <v>173</v>
      </c>
      <c r="AU93" s="200" t="s">
        <v>75</v>
      </c>
      <c r="AV93" s="11" t="s">
        <v>170</v>
      </c>
      <c r="AW93" s="11" t="s">
        <v>36</v>
      </c>
      <c r="AX93" s="11" t="s">
        <v>82</v>
      </c>
      <c r="AY93" s="200" t="s">
        <v>169</v>
      </c>
    </row>
    <row r="94" spans="1:65" s="2" customFormat="1" ht="6.95" customHeight="1">
      <c r="A94" s="30"/>
      <c r="B94" s="43"/>
      <c r="C94" s="44"/>
      <c r="D94" s="44"/>
      <c r="E94" s="44"/>
      <c r="F94" s="44"/>
      <c r="G94" s="44"/>
      <c r="H94" s="44"/>
      <c r="I94" s="44"/>
      <c r="J94" s="44"/>
      <c r="K94" s="44"/>
      <c r="L94" s="35"/>
      <c r="M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</sheetData>
  <sheetProtection algorithmName="SHA-512" hashValue="ngPWk159pGSPkFvXMVxtznOeolPCxD+sWFynxJzZ4qw0uVvXRkHCiX9xmGg7OWAuIBjUWjJkUReYs3ruHu0jRg==" saltValue="gygEFGBzMXh7++k4PAFPbWm8t1YlVk6leKkqSuGGhTwp2zlp9K1rpLnk/73B39APJwtyl28JzOgaF7fEDAKJGw==" spinCount="100000" sheet="1" objects="1" scenarios="1" formatColumns="0" formatRows="0" autoFilter="0"/>
  <autoFilter ref="C84:K9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125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926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927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928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ROUND((SUM(BE85:BE258)),  2)</f>
        <v>0</v>
      </c>
      <c r="G35" s="30"/>
      <c r="H35" s="30"/>
      <c r="I35" s="120">
        <v>0.21</v>
      </c>
      <c r="J35" s="119">
        <f>ROUND(((SUM(BE85:BE258))*I35),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ROUND((SUM(BF85:BF258)),  2)</f>
        <v>0</v>
      </c>
      <c r="G36" s="30"/>
      <c r="H36" s="30"/>
      <c r="I36" s="120">
        <v>0.12</v>
      </c>
      <c r="J36" s="119">
        <f>ROUND(((SUM(BF85:BF258))*I36),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ROUND((SUM(BG85:BG258)),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ROUND((SUM(BH85:BH258)),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ROUND((SUM(BI85:BI258)),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926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06.1 - Železniční svršek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Bohumilice v Čechách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926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06.1 - Železniční svršek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Bohumilice v Čechách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SUM(P86:P258)</f>
        <v>0</v>
      </c>
      <c r="Q85" s="68"/>
      <c r="R85" s="145">
        <f>SUM(R86:R258)</f>
        <v>440.74246999999997</v>
      </c>
      <c r="S85" s="68"/>
      <c r="T85" s="146">
        <f>SUM(T86:T258)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SUM(BK86:BK258)</f>
        <v>0</v>
      </c>
    </row>
    <row r="86" spans="1:65" s="2" customFormat="1" ht="16.5" customHeight="1">
      <c r="A86" s="30"/>
      <c r="B86" s="31"/>
      <c r="C86" s="148" t="s">
        <v>82</v>
      </c>
      <c r="D86" s="148" t="s">
        <v>164</v>
      </c>
      <c r="E86" s="149" t="s">
        <v>165</v>
      </c>
      <c r="F86" s="150" t="s">
        <v>166</v>
      </c>
      <c r="G86" s="151" t="s">
        <v>167</v>
      </c>
      <c r="H86" s="152">
        <v>432</v>
      </c>
      <c r="I86" s="153"/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1</v>
      </c>
      <c r="R86" s="159">
        <f>Q86*H86</f>
        <v>432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592</v>
      </c>
    </row>
    <row r="87" spans="1:65" s="2" customFormat="1" ht="11.25">
      <c r="A87" s="30"/>
      <c r="B87" s="31"/>
      <c r="C87" s="32"/>
      <c r="D87" s="163" t="s">
        <v>172</v>
      </c>
      <c r="E87" s="32"/>
      <c r="F87" s="164" t="s">
        <v>166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10" customFormat="1" ht="11.25">
      <c r="B88" s="168"/>
      <c r="C88" s="169"/>
      <c r="D88" s="163" t="s">
        <v>173</v>
      </c>
      <c r="E88" s="170" t="s">
        <v>34</v>
      </c>
      <c r="F88" s="171" t="s">
        <v>174</v>
      </c>
      <c r="G88" s="169"/>
      <c r="H88" s="172">
        <v>432</v>
      </c>
      <c r="I88" s="173"/>
      <c r="J88" s="169"/>
      <c r="K88" s="169"/>
      <c r="L88" s="174"/>
      <c r="M88" s="175"/>
      <c r="N88" s="176"/>
      <c r="O88" s="176"/>
      <c r="P88" s="176"/>
      <c r="Q88" s="176"/>
      <c r="R88" s="176"/>
      <c r="S88" s="176"/>
      <c r="T88" s="177"/>
      <c r="AT88" s="178" t="s">
        <v>173</v>
      </c>
      <c r="AU88" s="178" t="s">
        <v>75</v>
      </c>
      <c r="AV88" s="10" t="s">
        <v>84</v>
      </c>
      <c r="AW88" s="10" t="s">
        <v>36</v>
      </c>
      <c r="AX88" s="10" t="s">
        <v>82</v>
      </c>
      <c r="AY88" s="178" t="s">
        <v>169</v>
      </c>
    </row>
    <row r="89" spans="1:65" s="2" customFormat="1" ht="16.5" customHeight="1">
      <c r="A89" s="30"/>
      <c r="B89" s="31"/>
      <c r="C89" s="148" t="s">
        <v>84</v>
      </c>
      <c r="D89" s="148" t="s">
        <v>164</v>
      </c>
      <c r="E89" s="149" t="s">
        <v>182</v>
      </c>
      <c r="F89" s="150" t="s">
        <v>183</v>
      </c>
      <c r="G89" s="151" t="s">
        <v>184</v>
      </c>
      <c r="H89" s="152">
        <v>737</v>
      </c>
      <c r="I89" s="153"/>
      <c r="J89" s="154">
        <f>ROUND(I89*H89,2)</f>
        <v>0</v>
      </c>
      <c r="K89" s="155"/>
      <c r="L89" s="156"/>
      <c r="M89" s="157" t="s">
        <v>34</v>
      </c>
      <c r="N89" s="158" t="s">
        <v>46</v>
      </c>
      <c r="O89" s="60"/>
      <c r="P89" s="159">
        <f>O89*H89</f>
        <v>0</v>
      </c>
      <c r="Q89" s="159">
        <v>1.004E-2</v>
      </c>
      <c r="R89" s="159">
        <f>Q89*H89</f>
        <v>7.3994800000000005</v>
      </c>
      <c r="S89" s="159">
        <v>0</v>
      </c>
      <c r="T89" s="160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61" t="s">
        <v>168</v>
      </c>
      <c r="AT89" s="161" t="s">
        <v>164</v>
      </c>
      <c r="AU89" s="161" t="s">
        <v>75</v>
      </c>
      <c r="AY89" s="13" t="s">
        <v>169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13" t="s">
        <v>82</v>
      </c>
      <c r="BK89" s="162">
        <f>ROUND(I89*H89,2)</f>
        <v>0</v>
      </c>
      <c r="BL89" s="13" t="s">
        <v>170</v>
      </c>
      <c r="BM89" s="161" t="s">
        <v>595</v>
      </c>
    </row>
    <row r="90" spans="1:65" s="2" customFormat="1" ht="11.25">
      <c r="A90" s="30"/>
      <c r="B90" s="31"/>
      <c r="C90" s="32"/>
      <c r="D90" s="163" t="s">
        <v>172</v>
      </c>
      <c r="E90" s="32"/>
      <c r="F90" s="164" t="s">
        <v>183</v>
      </c>
      <c r="G90" s="32"/>
      <c r="H90" s="32"/>
      <c r="I90" s="165"/>
      <c r="J90" s="32"/>
      <c r="K90" s="32"/>
      <c r="L90" s="35"/>
      <c r="M90" s="166"/>
      <c r="N90" s="167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3" t="s">
        <v>172</v>
      </c>
      <c r="AU90" s="13" t="s">
        <v>75</v>
      </c>
    </row>
    <row r="91" spans="1:65" s="2" customFormat="1" ht="29.25">
      <c r="A91" s="30"/>
      <c r="B91" s="31"/>
      <c r="C91" s="32"/>
      <c r="D91" s="163" t="s">
        <v>178</v>
      </c>
      <c r="E91" s="32"/>
      <c r="F91" s="179" t="s">
        <v>929</v>
      </c>
      <c r="G91" s="32"/>
      <c r="H91" s="32"/>
      <c r="I91" s="165"/>
      <c r="J91" s="32"/>
      <c r="K91" s="32"/>
      <c r="L91" s="35"/>
      <c r="M91" s="166"/>
      <c r="N91" s="167"/>
      <c r="O91" s="60"/>
      <c r="P91" s="60"/>
      <c r="Q91" s="60"/>
      <c r="R91" s="60"/>
      <c r="S91" s="60"/>
      <c r="T91" s="61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3" t="s">
        <v>178</v>
      </c>
      <c r="AU91" s="13" t="s">
        <v>75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930</v>
      </c>
      <c r="G92" s="169"/>
      <c r="H92" s="172">
        <v>737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82</v>
      </c>
      <c r="AY92" s="178" t="s">
        <v>169</v>
      </c>
    </row>
    <row r="93" spans="1:65" s="2" customFormat="1" ht="16.5" customHeight="1">
      <c r="A93" s="30"/>
      <c r="B93" s="31"/>
      <c r="C93" s="148" t="s">
        <v>181</v>
      </c>
      <c r="D93" s="148" t="s">
        <v>164</v>
      </c>
      <c r="E93" s="149" t="s">
        <v>207</v>
      </c>
      <c r="F93" s="150" t="s">
        <v>208</v>
      </c>
      <c r="G93" s="151" t="s">
        <v>184</v>
      </c>
      <c r="H93" s="152">
        <v>712</v>
      </c>
      <c r="I93" s="153"/>
      <c r="J93" s="154">
        <f>ROUND(I93*H93,2)</f>
        <v>0</v>
      </c>
      <c r="K93" s="155"/>
      <c r="L93" s="156"/>
      <c r="M93" s="157" t="s">
        <v>34</v>
      </c>
      <c r="N93" s="158" t="s">
        <v>46</v>
      </c>
      <c r="O93" s="60"/>
      <c r="P93" s="159">
        <f>O93*H93</f>
        <v>0</v>
      </c>
      <c r="Q93" s="159">
        <v>5.0000000000000002E-5</v>
      </c>
      <c r="R93" s="159">
        <f>Q93*H93</f>
        <v>3.56E-2</v>
      </c>
      <c r="S93" s="159">
        <v>0</v>
      </c>
      <c r="T93" s="160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61" t="s">
        <v>168</v>
      </c>
      <c r="AT93" s="161" t="s">
        <v>164</v>
      </c>
      <c r="AU93" s="161" t="s">
        <v>75</v>
      </c>
      <c r="AY93" s="13" t="s">
        <v>169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13" t="s">
        <v>82</v>
      </c>
      <c r="BK93" s="162">
        <f>ROUND(I93*H93,2)</f>
        <v>0</v>
      </c>
      <c r="BL93" s="13" t="s">
        <v>170</v>
      </c>
      <c r="BM93" s="161" t="s">
        <v>598</v>
      </c>
    </row>
    <row r="94" spans="1:65" s="2" customFormat="1" ht="11.25">
      <c r="A94" s="30"/>
      <c r="B94" s="31"/>
      <c r="C94" s="32"/>
      <c r="D94" s="163" t="s">
        <v>172</v>
      </c>
      <c r="E94" s="32"/>
      <c r="F94" s="164" t="s">
        <v>208</v>
      </c>
      <c r="G94" s="32"/>
      <c r="H94" s="32"/>
      <c r="I94" s="165"/>
      <c r="J94" s="32"/>
      <c r="K94" s="32"/>
      <c r="L94" s="35"/>
      <c r="M94" s="166"/>
      <c r="N94" s="167"/>
      <c r="O94" s="60"/>
      <c r="P94" s="60"/>
      <c r="Q94" s="60"/>
      <c r="R94" s="60"/>
      <c r="S94" s="60"/>
      <c r="T94" s="61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3" t="s">
        <v>172</v>
      </c>
      <c r="AU94" s="13" t="s">
        <v>75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931</v>
      </c>
      <c r="G95" s="169"/>
      <c r="H95" s="172">
        <v>712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82</v>
      </c>
      <c r="AY95" s="178" t="s">
        <v>169</v>
      </c>
    </row>
    <row r="96" spans="1:65" s="2" customFormat="1" ht="16.5" customHeight="1">
      <c r="A96" s="30"/>
      <c r="B96" s="31"/>
      <c r="C96" s="148" t="s">
        <v>170</v>
      </c>
      <c r="D96" s="148" t="s">
        <v>164</v>
      </c>
      <c r="E96" s="149" t="s">
        <v>211</v>
      </c>
      <c r="F96" s="150" t="s">
        <v>212</v>
      </c>
      <c r="G96" s="151" t="s">
        <v>184</v>
      </c>
      <c r="H96" s="152">
        <v>712</v>
      </c>
      <c r="I96" s="153"/>
      <c r="J96" s="154">
        <f>ROUND(I96*H96,2)</f>
        <v>0</v>
      </c>
      <c r="K96" s="155"/>
      <c r="L96" s="156"/>
      <c r="M96" s="157" t="s">
        <v>34</v>
      </c>
      <c r="N96" s="158" t="s">
        <v>46</v>
      </c>
      <c r="O96" s="60"/>
      <c r="P96" s="159">
        <f>O96*H96</f>
        <v>0</v>
      </c>
      <c r="Q96" s="159">
        <v>1.4999999999999999E-4</v>
      </c>
      <c r="R96" s="159">
        <f>Q96*H96</f>
        <v>0.10679999999999999</v>
      </c>
      <c r="S96" s="159">
        <v>0</v>
      </c>
      <c r="T96" s="160">
        <f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61" t="s">
        <v>168</v>
      </c>
      <c r="AT96" s="161" t="s">
        <v>164</v>
      </c>
      <c r="AU96" s="161" t="s">
        <v>75</v>
      </c>
      <c r="AY96" s="13" t="s">
        <v>169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13" t="s">
        <v>82</v>
      </c>
      <c r="BK96" s="162">
        <f>ROUND(I96*H96,2)</f>
        <v>0</v>
      </c>
      <c r="BL96" s="13" t="s">
        <v>170</v>
      </c>
      <c r="BM96" s="161" t="s">
        <v>600</v>
      </c>
    </row>
    <row r="97" spans="1:65" s="2" customFormat="1" ht="11.25">
      <c r="A97" s="30"/>
      <c r="B97" s="31"/>
      <c r="C97" s="32"/>
      <c r="D97" s="163" t="s">
        <v>172</v>
      </c>
      <c r="E97" s="32"/>
      <c r="F97" s="164" t="s">
        <v>212</v>
      </c>
      <c r="G97" s="32"/>
      <c r="H97" s="32"/>
      <c r="I97" s="165"/>
      <c r="J97" s="32"/>
      <c r="K97" s="32"/>
      <c r="L97" s="35"/>
      <c r="M97" s="166"/>
      <c r="N97" s="167"/>
      <c r="O97" s="60"/>
      <c r="P97" s="60"/>
      <c r="Q97" s="60"/>
      <c r="R97" s="60"/>
      <c r="S97" s="60"/>
      <c r="T97" s="61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T97" s="13" t="s">
        <v>172</v>
      </c>
      <c r="AU97" s="13" t="s">
        <v>75</v>
      </c>
    </row>
    <row r="98" spans="1:65" s="10" customFormat="1" ht="11.25">
      <c r="B98" s="168"/>
      <c r="C98" s="169"/>
      <c r="D98" s="163" t="s">
        <v>173</v>
      </c>
      <c r="E98" s="170" t="s">
        <v>34</v>
      </c>
      <c r="F98" s="171" t="s">
        <v>931</v>
      </c>
      <c r="G98" s="169"/>
      <c r="H98" s="172">
        <v>712</v>
      </c>
      <c r="I98" s="173"/>
      <c r="J98" s="169"/>
      <c r="K98" s="169"/>
      <c r="L98" s="174"/>
      <c r="M98" s="175"/>
      <c r="N98" s="176"/>
      <c r="O98" s="176"/>
      <c r="P98" s="176"/>
      <c r="Q98" s="176"/>
      <c r="R98" s="176"/>
      <c r="S98" s="176"/>
      <c r="T98" s="177"/>
      <c r="AT98" s="178" t="s">
        <v>173</v>
      </c>
      <c r="AU98" s="178" t="s">
        <v>75</v>
      </c>
      <c r="AV98" s="10" t="s">
        <v>84</v>
      </c>
      <c r="AW98" s="10" t="s">
        <v>36</v>
      </c>
      <c r="AX98" s="10" t="s">
        <v>82</v>
      </c>
      <c r="AY98" s="178" t="s">
        <v>169</v>
      </c>
    </row>
    <row r="99" spans="1:65" s="2" customFormat="1" ht="16.5" customHeight="1">
      <c r="A99" s="30"/>
      <c r="B99" s="31"/>
      <c r="C99" s="148" t="s">
        <v>194</v>
      </c>
      <c r="D99" s="148" t="s">
        <v>164</v>
      </c>
      <c r="E99" s="149" t="s">
        <v>215</v>
      </c>
      <c r="F99" s="150" t="s">
        <v>216</v>
      </c>
      <c r="G99" s="151" t="s">
        <v>184</v>
      </c>
      <c r="H99" s="152">
        <v>712</v>
      </c>
      <c r="I99" s="153"/>
      <c r="J99" s="154">
        <f>ROUND(I99*H99,2)</f>
        <v>0</v>
      </c>
      <c r="K99" s="155"/>
      <c r="L99" s="156"/>
      <c r="M99" s="157" t="s">
        <v>34</v>
      </c>
      <c r="N99" s="158" t="s">
        <v>46</v>
      </c>
      <c r="O99" s="60"/>
      <c r="P99" s="159">
        <f>O99*H99</f>
        <v>0</v>
      </c>
      <c r="Q99" s="159">
        <v>9.0000000000000006E-5</v>
      </c>
      <c r="R99" s="159">
        <f>Q99*H99</f>
        <v>6.4079999999999998E-2</v>
      </c>
      <c r="S99" s="159">
        <v>0</v>
      </c>
      <c r="T99" s="160">
        <f>S99*H99</f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61" t="s">
        <v>168</v>
      </c>
      <c r="AT99" s="161" t="s">
        <v>164</v>
      </c>
      <c r="AU99" s="161" t="s">
        <v>75</v>
      </c>
      <c r="AY99" s="13" t="s">
        <v>169</v>
      </c>
      <c r="BE99" s="162">
        <f>IF(N99="základní",J99,0)</f>
        <v>0</v>
      </c>
      <c r="BF99" s="162">
        <f>IF(N99="snížená",J99,0)</f>
        <v>0</v>
      </c>
      <c r="BG99" s="162">
        <f>IF(N99="zákl. přenesená",J99,0)</f>
        <v>0</v>
      </c>
      <c r="BH99" s="162">
        <f>IF(N99="sníž. přenesená",J99,0)</f>
        <v>0</v>
      </c>
      <c r="BI99" s="162">
        <f>IF(N99="nulová",J99,0)</f>
        <v>0</v>
      </c>
      <c r="BJ99" s="13" t="s">
        <v>82</v>
      </c>
      <c r="BK99" s="162">
        <f>ROUND(I99*H99,2)</f>
        <v>0</v>
      </c>
      <c r="BL99" s="13" t="s">
        <v>170</v>
      </c>
      <c r="BM99" s="161" t="s">
        <v>601</v>
      </c>
    </row>
    <row r="100" spans="1:65" s="2" customFormat="1" ht="11.25">
      <c r="A100" s="30"/>
      <c r="B100" s="31"/>
      <c r="C100" s="32"/>
      <c r="D100" s="163" t="s">
        <v>172</v>
      </c>
      <c r="E100" s="32"/>
      <c r="F100" s="164" t="s">
        <v>216</v>
      </c>
      <c r="G100" s="32"/>
      <c r="H100" s="32"/>
      <c r="I100" s="165"/>
      <c r="J100" s="32"/>
      <c r="K100" s="32"/>
      <c r="L100" s="35"/>
      <c r="M100" s="166"/>
      <c r="N100" s="167"/>
      <c r="O100" s="60"/>
      <c r="P100" s="60"/>
      <c r="Q100" s="60"/>
      <c r="R100" s="60"/>
      <c r="S100" s="60"/>
      <c r="T100" s="61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T100" s="13" t="s">
        <v>172</v>
      </c>
      <c r="AU100" s="13" t="s">
        <v>75</v>
      </c>
    </row>
    <row r="101" spans="1:65" s="10" customFormat="1" ht="11.25">
      <c r="B101" s="168"/>
      <c r="C101" s="169"/>
      <c r="D101" s="163" t="s">
        <v>173</v>
      </c>
      <c r="E101" s="170" t="s">
        <v>34</v>
      </c>
      <c r="F101" s="171" t="s">
        <v>931</v>
      </c>
      <c r="G101" s="169"/>
      <c r="H101" s="172">
        <v>712</v>
      </c>
      <c r="I101" s="173"/>
      <c r="J101" s="169"/>
      <c r="K101" s="169"/>
      <c r="L101" s="174"/>
      <c r="M101" s="175"/>
      <c r="N101" s="176"/>
      <c r="O101" s="176"/>
      <c r="P101" s="176"/>
      <c r="Q101" s="176"/>
      <c r="R101" s="176"/>
      <c r="S101" s="176"/>
      <c r="T101" s="177"/>
      <c r="AT101" s="178" t="s">
        <v>173</v>
      </c>
      <c r="AU101" s="178" t="s">
        <v>75</v>
      </c>
      <c r="AV101" s="10" t="s">
        <v>84</v>
      </c>
      <c r="AW101" s="10" t="s">
        <v>36</v>
      </c>
      <c r="AX101" s="10" t="s">
        <v>82</v>
      </c>
      <c r="AY101" s="178" t="s">
        <v>169</v>
      </c>
    </row>
    <row r="102" spans="1:65" s="2" customFormat="1" ht="16.5" customHeight="1">
      <c r="A102" s="30"/>
      <c r="B102" s="31"/>
      <c r="C102" s="148" t="s">
        <v>200</v>
      </c>
      <c r="D102" s="148" t="s">
        <v>164</v>
      </c>
      <c r="E102" s="149" t="s">
        <v>219</v>
      </c>
      <c r="F102" s="150" t="s">
        <v>220</v>
      </c>
      <c r="G102" s="151" t="s">
        <v>184</v>
      </c>
      <c r="H102" s="152">
        <v>712</v>
      </c>
      <c r="I102" s="153"/>
      <c r="J102" s="154">
        <f>ROUND(I102*H102,2)</f>
        <v>0</v>
      </c>
      <c r="K102" s="155"/>
      <c r="L102" s="156"/>
      <c r="M102" s="157" t="s">
        <v>34</v>
      </c>
      <c r="N102" s="158" t="s">
        <v>46</v>
      </c>
      <c r="O102" s="60"/>
      <c r="P102" s="159">
        <f>O102*H102</f>
        <v>0</v>
      </c>
      <c r="Q102" s="159">
        <v>4.0999999999999999E-4</v>
      </c>
      <c r="R102" s="159">
        <f>Q102*H102</f>
        <v>0.29192000000000001</v>
      </c>
      <c r="S102" s="159">
        <v>0</v>
      </c>
      <c r="T102" s="160">
        <f>S102*H102</f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61" t="s">
        <v>168</v>
      </c>
      <c r="AT102" s="161" t="s">
        <v>164</v>
      </c>
      <c r="AU102" s="161" t="s">
        <v>75</v>
      </c>
      <c r="AY102" s="13" t="s">
        <v>169</v>
      </c>
      <c r="BE102" s="162">
        <f>IF(N102="základní",J102,0)</f>
        <v>0</v>
      </c>
      <c r="BF102" s="162">
        <f>IF(N102="snížená",J102,0)</f>
        <v>0</v>
      </c>
      <c r="BG102" s="162">
        <f>IF(N102="zákl. přenesená",J102,0)</f>
        <v>0</v>
      </c>
      <c r="BH102" s="162">
        <f>IF(N102="sníž. přenesená",J102,0)</f>
        <v>0</v>
      </c>
      <c r="BI102" s="162">
        <f>IF(N102="nulová",J102,0)</f>
        <v>0</v>
      </c>
      <c r="BJ102" s="13" t="s">
        <v>82</v>
      </c>
      <c r="BK102" s="162">
        <f>ROUND(I102*H102,2)</f>
        <v>0</v>
      </c>
      <c r="BL102" s="13" t="s">
        <v>170</v>
      </c>
      <c r="BM102" s="161" t="s">
        <v>602</v>
      </c>
    </row>
    <row r="103" spans="1:65" s="2" customFormat="1" ht="11.25">
      <c r="A103" s="30"/>
      <c r="B103" s="31"/>
      <c r="C103" s="32"/>
      <c r="D103" s="163" t="s">
        <v>172</v>
      </c>
      <c r="E103" s="32"/>
      <c r="F103" s="164" t="s">
        <v>220</v>
      </c>
      <c r="G103" s="32"/>
      <c r="H103" s="32"/>
      <c r="I103" s="165"/>
      <c r="J103" s="32"/>
      <c r="K103" s="32"/>
      <c r="L103" s="35"/>
      <c r="M103" s="166"/>
      <c r="N103" s="167"/>
      <c r="O103" s="60"/>
      <c r="P103" s="60"/>
      <c r="Q103" s="60"/>
      <c r="R103" s="60"/>
      <c r="S103" s="60"/>
      <c r="T103" s="61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T103" s="13" t="s">
        <v>172</v>
      </c>
      <c r="AU103" s="13" t="s">
        <v>75</v>
      </c>
    </row>
    <row r="104" spans="1:65" s="10" customFormat="1" ht="11.25">
      <c r="B104" s="168"/>
      <c r="C104" s="169"/>
      <c r="D104" s="163" t="s">
        <v>173</v>
      </c>
      <c r="E104" s="170" t="s">
        <v>34</v>
      </c>
      <c r="F104" s="171" t="s">
        <v>931</v>
      </c>
      <c r="G104" s="169"/>
      <c r="H104" s="172">
        <v>712</v>
      </c>
      <c r="I104" s="173"/>
      <c r="J104" s="169"/>
      <c r="K104" s="169"/>
      <c r="L104" s="174"/>
      <c r="M104" s="175"/>
      <c r="N104" s="176"/>
      <c r="O104" s="176"/>
      <c r="P104" s="176"/>
      <c r="Q104" s="176"/>
      <c r="R104" s="176"/>
      <c r="S104" s="176"/>
      <c r="T104" s="177"/>
      <c r="AT104" s="178" t="s">
        <v>173</v>
      </c>
      <c r="AU104" s="178" t="s">
        <v>75</v>
      </c>
      <c r="AV104" s="10" t="s">
        <v>84</v>
      </c>
      <c r="AW104" s="10" t="s">
        <v>36</v>
      </c>
      <c r="AX104" s="10" t="s">
        <v>82</v>
      </c>
      <c r="AY104" s="178" t="s">
        <v>169</v>
      </c>
    </row>
    <row r="105" spans="1:65" s="2" customFormat="1" ht="16.5" customHeight="1">
      <c r="A105" s="30"/>
      <c r="B105" s="31"/>
      <c r="C105" s="148" t="s">
        <v>206</v>
      </c>
      <c r="D105" s="148" t="s">
        <v>164</v>
      </c>
      <c r="E105" s="149" t="s">
        <v>223</v>
      </c>
      <c r="F105" s="150" t="s">
        <v>224</v>
      </c>
      <c r="G105" s="151" t="s">
        <v>184</v>
      </c>
      <c r="H105" s="152">
        <v>356</v>
      </c>
      <c r="I105" s="153"/>
      <c r="J105" s="154">
        <f>ROUND(I105*H105,2)</f>
        <v>0</v>
      </c>
      <c r="K105" s="155"/>
      <c r="L105" s="156"/>
      <c r="M105" s="157" t="s">
        <v>34</v>
      </c>
      <c r="N105" s="158" t="s">
        <v>46</v>
      </c>
      <c r="O105" s="60"/>
      <c r="P105" s="159">
        <f>O105*H105</f>
        <v>0</v>
      </c>
      <c r="Q105" s="159">
        <v>1.8000000000000001E-4</v>
      </c>
      <c r="R105" s="159">
        <f>Q105*H105</f>
        <v>6.4079999999999998E-2</v>
      </c>
      <c r="S105" s="159">
        <v>0</v>
      </c>
      <c r="T105" s="160">
        <f>S105*H105</f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61" t="s">
        <v>168</v>
      </c>
      <c r="AT105" s="161" t="s">
        <v>164</v>
      </c>
      <c r="AU105" s="161" t="s">
        <v>75</v>
      </c>
      <c r="AY105" s="13" t="s">
        <v>169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13" t="s">
        <v>82</v>
      </c>
      <c r="BK105" s="162">
        <f>ROUND(I105*H105,2)</f>
        <v>0</v>
      </c>
      <c r="BL105" s="13" t="s">
        <v>170</v>
      </c>
      <c r="BM105" s="161" t="s">
        <v>603</v>
      </c>
    </row>
    <row r="106" spans="1:65" s="2" customFormat="1" ht="11.25">
      <c r="A106" s="30"/>
      <c r="B106" s="31"/>
      <c r="C106" s="32"/>
      <c r="D106" s="163" t="s">
        <v>172</v>
      </c>
      <c r="E106" s="32"/>
      <c r="F106" s="164" t="s">
        <v>224</v>
      </c>
      <c r="G106" s="32"/>
      <c r="H106" s="32"/>
      <c r="I106" s="165"/>
      <c r="J106" s="32"/>
      <c r="K106" s="32"/>
      <c r="L106" s="35"/>
      <c r="M106" s="166"/>
      <c r="N106" s="167"/>
      <c r="O106" s="60"/>
      <c r="P106" s="60"/>
      <c r="Q106" s="60"/>
      <c r="R106" s="60"/>
      <c r="S106" s="60"/>
      <c r="T106" s="61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T106" s="13" t="s">
        <v>172</v>
      </c>
      <c r="AU106" s="13" t="s">
        <v>75</v>
      </c>
    </row>
    <row r="107" spans="1:65" s="10" customFormat="1" ht="11.25">
      <c r="B107" s="168"/>
      <c r="C107" s="169"/>
      <c r="D107" s="163" t="s">
        <v>173</v>
      </c>
      <c r="E107" s="170" t="s">
        <v>34</v>
      </c>
      <c r="F107" s="171" t="s">
        <v>932</v>
      </c>
      <c r="G107" s="169"/>
      <c r="H107" s="172">
        <v>356</v>
      </c>
      <c r="I107" s="173"/>
      <c r="J107" s="169"/>
      <c r="K107" s="169"/>
      <c r="L107" s="174"/>
      <c r="M107" s="175"/>
      <c r="N107" s="176"/>
      <c r="O107" s="176"/>
      <c r="P107" s="176"/>
      <c r="Q107" s="176"/>
      <c r="R107" s="176"/>
      <c r="S107" s="176"/>
      <c r="T107" s="177"/>
      <c r="AT107" s="178" t="s">
        <v>173</v>
      </c>
      <c r="AU107" s="178" t="s">
        <v>75</v>
      </c>
      <c r="AV107" s="10" t="s">
        <v>84</v>
      </c>
      <c r="AW107" s="10" t="s">
        <v>36</v>
      </c>
      <c r="AX107" s="10" t="s">
        <v>82</v>
      </c>
      <c r="AY107" s="178" t="s">
        <v>169</v>
      </c>
    </row>
    <row r="108" spans="1:65" s="2" customFormat="1" ht="16.5" customHeight="1">
      <c r="A108" s="30"/>
      <c r="B108" s="31"/>
      <c r="C108" s="148" t="s">
        <v>168</v>
      </c>
      <c r="D108" s="148" t="s">
        <v>164</v>
      </c>
      <c r="E108" s="149" t="s">
        <v>227</v>
      </c>
      <c r="F108" s="150" t="s">
        <v>228</v>
      </c>
      <c r="G108" s="151" t="s">
        <v>190</v>
      </c>
      <c r="H108" s="152">
        <v>4.5</v>
      </c>
      <c r="I108" s="153"/>
      <c r="J108" s="154">
        <f>ROUND(I108*H108,2)</f>
        <v>0</v>
      </c>
      <c r="K108" s="155"/>
      <c r="L108" s="156"/>
      <c r="M108" s="157" t="s">
        <v>34</v>
      </c>
      <c r="N108" s="158" t="s">
        <v>46</v>
      </c>
      <c r="O108" s="60"/>
      <c r="P108" s="159">
        <f>O108*H108</f>
        <v>0</v>
      </c>
      <c r="Q108" s="159">
        <v>4.1799999999999997E-3</v>
      </c>
      <c r="R108" s="159">
        <f>Q108*H108</f>
        <v>1.881E-2</v>
      </c>
      <c r="S108" s="159">
        <v>0</v>
      </c>
      <c r="T108" s="160">
        <f>S108*H108</f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61" t="s">
        <v>168</v>
      </c>
      <c r="AT108" s="161" t="s">
        <v>164</v>
      </c>
      <c r="AU108" s="161" t="s">
        <v>75</v>
      </c>
      <c r="AY108" s="13" t="s">
        <v>169</v>
      </c>
      <c r="BE108" s="162">
        <f>IF(N108="základní",J108,0)</f>
        <v>0</v>
      </c>
      <c r="BF108" s="162">
        <f>IF(N108="snížená",J108,0)</f>
        <v>0</v>
      </c>
      <c r="BG108" s="162">
        <f>IF(N108="zákl. přenesená",J108,0)</f>
        <v>0</v>
      </c>
      <c r="BH108" s="162">
        <f>IF(N108="sníž. přenesená",J108,0)</f>
        <v>0</v>
      </c>
      <c r="BI108" s="162">
        <f>IF(N108="nulová",J108,0)</f>
        <v>0</v>
      </c>
      <c r="BJ108" s="13" t="s">
        <v>82</v>
      </c>
      <c r="BK108" s="162">
        <f>ROUND(I108*H108,2)</f>
        <v>0</v>
      </c>
      <c r="BL108" s="13" t="s">
        <v>170</v>
      </c>
      <c r="BM108" s="161" t="s">
        <v>605</v>
      </c>
    </row>
    <row r="109" spans="1:65" s="2" customFormat="1" ht="11.25">
      <c r="A109" s="30"/>
      <c r="B109" s="31"/>
      <c r="C109" s="32"/>
      <c r="D109" s="163" t="s">
        <v>172</v>
      </c>
      <c r="E109" s="32"/>
      <c r="F109" s="164" t="s">
        <v>228</v>
      </c>
      <c r="G109" s="32"/>
      <c r="H109" s="32"/>
      <c r="I109" s="165"/>
      <c r="J109" s="32"/>
      <c r="K109" s="32"/>
      <c r="L109" s="35"/>
      <c r="M109" s="166"/>
      <c r="N109" s="167"/>
      <c r="O109" s="60"/>
      <c r="P109" s="60"/>
      <c r="Q109" s="60"/>
      <c r="R109" s="60"/>
      <c r="S109" s="60"/>
      <c r="T109" s="61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T109" s="13" t="s">
        <v>172</v>
      </c>
      <c r="AU109" s="13" t="s">
        <v>75</v>
      </c>
    </row>
    <row r="110" spans="1:65" s="2" customFormat="1" ht="29.25">
      <c r="A110" s="30"/>
      <c r="B110" s="31"/>
      <c r="C110" s="32"/>
      <c r="D110" s="163" t="s">
        <v>178</v>
      </c>
      <c r="E110" s="32"/>
      <c r="F110" s="179" t="s">
        <v>933</v>
      </c>
      <c r="G110" s="32"/>
      <c r="H110" s="32"/>
      <c r="I110" s="165"/>
      <c r="J110" s="32"/>
      <c r="K110" s="32"/>
      <c r="L110" s="35"/>
      <c r="M110" s="166"/>
      <c r="N110" s="167"/>
      <c r="O110" s="60"/>
      <c r="P110" s="60"/>
      <c r="Q110" s="60"/>
      <c r="R110" s="60"/>
      <c r="S110" s="60"/>
      <c r="T110" s="61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T110" s="13" t="s">
        <v>178</v>
      </c>
      <c r="AU110" s="13" t="s">
        <v>75</v>
      </c>
    </row>
    <row r="111" spans="1:65" s="10" customFormat="1" ht="11.25">
      <c r="B111" s="168"/>
      <c r="C111" s="169"/>
      <c r="D111" s="163" t="s">
        <v>173</v>
      </c>
      <c r="E111" s="170" t="s">
        <v>34</v>
      </c>
      <c r="F111" s="171" t="s">
        <v>934</v>
      </c>
      <c r="G111" s="169"/>
      <c r="H111" s="172">
        <v>4.5</v>
      </c>
      <c r="I111" s="173"/>
      <c r="J111" s="169"/>
      <c r="K111" s="169"/>
      <c r="L111" s="174"/>
      <c r="M111" s="175"/>
      <c r="N111" s="176"/>
      <c r="O111" s="176"/>
      <c r="P111" s="176"/>
      <c r="Q111" s="176"/>
      <c r="R111" s="176"/>
      <c r="S111" s="176"/>
      <c r="T111" s="177"/>
      <c r="AT111" s="178" t="s">
        <v>173</v>
      </c>
      <c r="AU111" s="178" t="s">
        <v>75</v>
      </c>
      <c r="AV111" s="10" t="s">
        <v>84</v>
      </c>
      <c r="AW111" s="10" t="s">
        <v>36</v>
      </c>
      <c r="AX111" s="10" t="s">
        <v>82</v>
      </c>
      <c r="AY111" s="178" t="s">
        <v>169</v>
      </c>
    </row>
    <row r="112" spans="1:65" s="2" customFormat="1" ht="16.5" customHeight="1">
      <c r="A112" s="30"/>
      <c r="B112" s="31"/>
      <c r="C112" s="148" t="s">
        <v>214</v>
      </c>
      <c r="D112" s="148" t="s">
        <v>164</v>
      </c>
      <c r="E112" s="149" t="s">
        <v>233</v>
      </c>
      <c r="F112" s="150" t="s">
        <v>234</v>
      </c>
      <c r="G112" s="151" t="s">
        <v>167</v>
      </c>
      <c r="H112" s="152">
        <v>3.3000000000000002E-2</v>
      </c>
      <c r="I112" s="153"/>
      <c r="J112" s="154">
        <f>ROUND(I112*H112,2)</f>
        <v>0</v>
      </c>
      <c r="K112" s="155"/>
      <c r="L112" s="156"/>
      <c r="M112" s="157" t="s">
        <v>34</v>
      </c>
      <c r="N112" s="158" t="s">
        <v>46</v>
      </c>
      <c r="O112" s="60"/>
      <c r="P112" s="159">
        <f>O112*H112</f>
        <v>0</v>
      </c>
      <c r="Q112" s="159">
        <v>1</v>
      </c>
      <c r="R112" s="159">
        <f>Q112*H112</f>
        <v>3.3000000000000002E-2</v>
      </c>
      <c r="S112" s="159">
        <v>0</v>
      </c>
      <c r="T112" s="160">
        <f>S112*H112</f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61" t="s">
        <v>168</v>
      </c>
      <c r="AT112" s="161" t="s">
        <v>164</v>
      </c>
      <c r="AU112" s="161" t="s">
        <v>75</v>
      </c>
      <c r="AY112" s="13" t="s">
        <v>169</v>
      </c>
      <c r="BE112" s="162">
        <f>IF(N112="základní",J112,0)</f>
        <v>0</v>
      </c>
      <c r="BF112" s="162">
        <f>IF(N112="snížená",J112,0)</f>
        <v>0</v>
      </c>
      <c r="BG112" s="162">
        <f>IF(N112="zákl. přenesená",J112,0)</f>
        <v>0</v>
      </c>
      <c r="BH112" s="162">
        <f>IF(N112="sníž. přenesená",J112,0)</f>
        <v>0</v>
      </c>
      <c r="BI112" s="162">
        <f>IF(N112="nulová",J112,0)</f>
        <v>0</v>
      </c>
      <c r="BJ112" s="13" t="s">
        <v>82</v>
      </c>
      <c r="BK112" s="162">
        <f>ROUND(I112*H112,2)</f>
        <v>0</v>
      </c>
      <c r="BL112" s="13" t="s">
        <v>170</v>
      </c>
      <c r="BM112" s="161" t="s">
        <v>608</v>
      </c>
    </row>
    <row r="113" spans="1:65" s="2" customFormat="1" ht="11.25">
      <c r="A113" s="30"/>
      <c r="B113" s="31"/>
      <c r="C113" s="32"/>
      <c r="D113" s="163" t="s">
        <v>172</v>
      </c>
      <c r="E113" s="32"/>
      <c r="F113" s="164" t="s">
        <v>234</v>
      </c>
      <c r="G113" s="32"/>
      <c r="H113" s="32"/>
      <c r="I113" s="165"/>
      <c r="J113" s="32"/>
      <c r="K113" s="32"/>
      <c r="L113" s="35"/>
      <c r="M113" s="166"/>
      <c r="N113" s="167"/>
      <c r="O113" s="60"/>
      <c r="P113" s="60"/>
      <c r="Q113" s="60"/>
      <c r="R113" s="60"/>
      <c r="S113" s="60"/>
      <c r="T113" s="61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172</v>
      </c>
      <c r="AU113" s="13" t="s">
        <v>75</v>
      </c>
    </row>
    <row r="114" spans="1:65" s="2" customFormat="1" ht="39">
      <c r="A114" s="30"/>
      <c r="B114" s="31"/>
      <c r="C114" s="32"/>
      <c r="D114" s="163" t="s">
        <v>178</v>
      </c>
      <c r="E114" s="32"/>
      <c r="F114" s="179" t="s">
        <v>935</v>
      </c>
      <c r="G114" s="32"/>
      <c r="H114" s="32"/>
      <c r="I114" s="165"/>
      <c r="J114" s="32"/>
      <c r="K114" s="32"/>
      <c r="L114" s="35"/>
      <c r="M114" s="166"/>
      <c r="N114" s="167"/>
      <c r="O114" s="60"/>
      <c r="P114" s="60"/>
      <c r="Q114" s="60"/>
      <c r="R114" s="60"/>
      <c r="S114" s="60"/>
      <c r="T114" s="61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T114" s="13" t="s">
        <v>178</v>
      </c>
      <c r="AU114" s="13" t="s">
        <v>75</v>
      </c>
    </row>
    <row r="115" spans="1:65" s="10" customFormat="1" ht="11.25">
      <c r="B115" s="168"/>
      <c r="C115" s="169"/>
      <c r="D115" s="163" t="s">
        <v>173</v>
      </c>
      <c r="E115" s="170" t="s">
        <v>34</v>
      </c>
      <c r="F115" s="171" t="s">
        <v>936</v>
      </c>
      <c r="G115" s="169"/>
      <c r="H115" s="172">
        <v>3.3000000000000002E-2</v>
      </c>
      <c r="I115" s="173"/>
      <c r="J115" s="169"/>
      <c r="K115" s="169"/>
      <c r="L115" s="174"/>
      <c r="M115" s="175"/>
      <c r="N115" s="176"/>
      <c r="O115" s="176"/>
      <c r="P115" s="176"/>
      <c r="Q115" s="176"/>
      <c r="R115" s="176"/>
      <c r="S115" s="176"/>
      <c r="T115" s="177"/>
      <c r="AT115" s="178" t="s">
        <v>173</v>
      </c>
      <c r="AU115" s="178" t="s">
        <v>75</v>
      </c>
      <c r="AV115" s="10" t="s">
        <v>84</v>
      </c>
      <c r="AW115" s="10" t="s">
        <v>36</v>
      </c>
      <c r="AX115" s="10" t="s">
        <v>82</v>
      </c>
      <c r="AY115" s="178" t="s">
        <v>169</v>
      </c>
    </row>
    <row r="116" spans="1:65" s="2" customFormat="1" ht="16.5" customHeight="1">
      <c r="A116" s="30"/>
      <c r="B116" s="31"/>
      <c r="C116" s="148" t="s">
        <v>218</v>
      </c>
      <c r="D116" s="148" t="s">
        <v>164</v>
      </c>
      <c r="E116" s="149" t="s">
        <v>239</v>
      </c>
      <c r="F116" s="150" t="s">
        <v>240</v>
      </c>
      <c r="G116" s="151" t="s">
        <v>184</v>
      </c>
      <c r="H116" s="152">
        <v>9</v>
      </c>
      <c r="I116" s="153"/>
      <c r="J116" s="154">
        <f>ROUND(I116*H116,2)</f>
        <v>0</v>
      </c>
      <c r="K116" s="155"/>
      <c r="L116" s="156"/>
      <c r="M116" s="157" t="s">
        <v>34</v>
      </c>
      <c r="N116" s="158" t="s">
        <v>46</v>
      </c>
      <c r="O116" s="60"/>
      <c r="P116" s="159">
        <f>O116*H116</f>
        <v>0</v>
      </c>
      <c r="Q116" s="159">
        <v>0</v>
      </c>
      <c r="R116" s="159">
        <f>Q116*H116</f>
        <v>0</v>
      </c>
      <c r="S116" s="159">
        <v>0</v>
      </c>
      <c r="T116" s="160">
        <f>S116*H116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61" t="s">
        <v>168</v>
      </c>
      <c r="AT116" s="161" t="s">
        <v>164</v>
      </c>
      <c r="AU116" s="161" t="s">
        <v>75</v>
      </c>
      <c r="AY116" s="13" t="s">
        <v>169</v>
      </c>
      <c r="BE116" s="162">
        <f>IF(N116="základní",J116,0)</f>
        <v>0</v>
      </c>
      <c r="BF116" s="162">
        <f>IF(N116="snížená",J116,0)</f>
        <v>0</v>
      </c>
      <c r="BG116" s="162">
        <f>IF(N116="zákl. přenesená",J116,0)</f>
        <v>0</v>
      </c>
      <c r="BH116" s="162">
        <f>IF(N116="sníž. přenesená",J116,0)</f>
        <v>0</v>
      </c>
      <c r="BI116" s="162">
        <f>IF(N116="nulová",J116,0)</f>
        <v>0</v>
      </c>
      <c r="BJ116" s="13" t="s">
        <v>82</v>
      </c>
      <c r="BK116" s="162">
        <f>ROUND(I116*H116,2)</f>
        <v>0</v>
      </c>
      <c r="BL116" s="13" t="s">
        <v>170</v>
      </c>
      <c r="BM116" s="161" t="s">
        <v>611</v>
      </c>
    </row>
    <row r="117" spans="1:65" s="2" customFormat="1" ht="11.25">
      <c r="A117" s="30"/>
      <c r="B117" s="31"/>
      <c r="C117" s="32"/>
      <c r="D117" s="163" t="s">
        <v>172</v>
      </c>
      <c r="E117" s="32"/>
      <c r="F117" s="164" t="s">
        <v>240</v>
      </c>
      <c r="G117" s="32"/>
      <c r="H117" s="32"/>
      <c r="I117" s="165"/>
      <c r="J117" s="32"/>
      <c r="K117" s="32"/>
      <c r="L117" s="35"/>
      <c r="M117" s="166"/>
      <c r="N117" s="167"/>
      <c r="O117" s="60"/>
      <c r="P117" s="60"/>
      <c r="Q117" s="60"/>
      <c r="R117" s="60"/>
      <c r="S117" s="60"/>
      <c r="T117" s="61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172</v>
      </c>
      <c r="AU117" s="13" t="s">
        <v>75</v>
      </c>
    </row>
    <row r="118" spans="1:65" s="2" customFormat="1" ht="29.25">
      <c r="A118" s="30"/>
      <c r="B118" s="31"/>
      <c r="C118" s="32"/>
      <c r="D118" s="163" t="s">
        <v>178</v>
      </c>
      <c r="E118" s="32"/>
      <c r="F118" s="179" t="s">
        <v>937</v>
      </c>
      <c r="G118" s="32"/>
      <c r="H118" s="32"/>
      <c r="I118" s="165"/>
      <c r="J118" s="32"/>
      <c r="K118" s="32"/>
      <c r="L118" s="35"/>
      <c r="M118" s="166"/>
      <c r="N118" s="167"/>
      <c r="O118" s="60"/>
      <c r="P118" s="60"/>
      <c r="Q118" s="60"/>
      <c r="R118" s="60"/>
      <c r="S118" s="60"/>
      <c r="T118" s="61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3" t="s">
        <v>178</v>
      </c>
      <c r="AU118" s="13" t="s">
        <v>75</v>
      </c>
    </row>
    <row r="119" spans="1:65" s="10" customFormat="1" ht="11.25">
      <c r="B119" s="168"/>
      <c r="C119" s="169"/>
      <c r="D119" s="163" t="s">
        <v>173</v>
      </c>
      <c r="E119" s="170" t="s">
        <v>34</v>
      </c>
      <c r="F119" s="171" t="s">
        <v>938</v>
      </c>
      <c r="G119" s="169"/>
      <c r="H119" s="172">
        <v>9</v>
      </c>
      <c r="I119" s="173"/>
      <c r="J119" s="169"/>
      <c r="K119" s="169"/>
      <c r="L119" s="174"/>
      <c r="M119" s="175"/>
      <c r="N119" s="176"/>
      <c r="O119" s="176"/>
      <c r="P119" s="176"/>
      <c r="Q119" s="176"/>
      <c r="R119" s="176"/>
      <c r="S119" s="176"/>
      <c r="T119" s="177"/>
      <c r="AT119" s="178" t="s">
        <v>173</v>
      </c>
      <c r="AU119" s="178" t="s">
        <v>75</v>
      </c>
      <c r="AV119" s="10" t="s">
        <v>84</v>
      </c>
      <c r="AW119" s="10" t="s">
        <v>36</v>
      </c>
      <c r="AX119" s="10" t="s">
        <v>82</v>
      </c>
      <c r="AY119" s="178" t="s">
        <v>169</v>
      </c>
    </row>
    <row r="120" spans="1:65" s="2" customFormat="1" ht="16.5" customHeight="1">
      <c r="A120" s="30"/>
      <c r="B120" s="31"/>
      <c r="C120" s="148" t="s">
        <v>222</v>
      </c>
      <c r="D120" s="148" t="s">
        <v>164</v>
      </c>
      <c r="E120" s="149" t="s">
        <v>245</v>
      </c>
      <c r="F120" s="150" t="s">
        <v>246</v>
      </c>
      <c r="G120" s="151" t="s">
        <v>247</v>
      </c>
      <c r="H120" s="152">
        <v>0.3</v>
      </c>
      <c r="I120" s="153"/>
      <c r="J120" s="154">
        <f>ROUND(I120*H120,2)</f>
        <v>0</v>
      </c>
      <c r="K120" s="155"/>
      <c r="L120" s="156"/>
      <c r="M120" s="157" t="s">
        <v>34</v>
      </c>
      <c r="N120" s="158" t="s">
        <v>46</v>
      </c>
      <c r="O120" s="60"/>
      <c r="P120" s="159">
        <f>O120*H120</f>
        <v>0</v>
      </c>
      <c r="Q120" s="159">
        <v>2.4289999999999998</v>
      </c>
      <c r="R120" s="159">
        <f>Q120*H120</f>
        <v>0.7286999999999999</v>
      </c>
      <c r="S120" s="159">
        <v>0</v>
      </c>
      <c r="T120" s="160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1" t="s">
        <v>168</v>
      </c>
      <c r="AT120" s="161" t="s">
        <v>164</v>
      </c>
      <c r="AU120" s="161" t="s">
        <v>75</v>
      </c>
      <c r="AY120" s="13" t="s">
        <v>169</v>
      </c>
      <c r="BE120" s="162">
        <f>IF(N120="základní",J120,0)</f>
        <v>0</v>
      </c>
      <c r="BF120" s="162">
        <f>IF(N120="snížená",J120,0)</f>
        <v>0</v>
      </c>
      <c r="BG120" s="162">
        <f>IF(N120="zákl. přenesená",J120,0)</f>
        <v>0</v>
      </c>
      <c r="BH120" s="162">
        <f>IF(N120="sníž. přenesená",J120,0)</f>
        <v>0</v>
      </c>
      <c r="BI120" s="162">
        <f>IF(N120="nulová",J120,0)</f>
        <v>0</v>
      </c>
      <c r="BJ120" s="13" t="s">
        <v>82</v>
      </c>
      <c r="BK120" s="162">
        <f>ROUND(I120*H120,2)</f>
        <v>0</v>
      </c>
      <c r="BL120" s="13" t="s">
        <v>170</v>
      </c>
      <c r="BM120" s="161" t="s">
        <v>614</v>
      </c>
    </row>
    <row r="121" spans="1:65" s="2" customFormat="1" ht="11.25">
      <c r="A121" s="30"/>
      <c r="B121" s="31"/>
      <c r="C121" s="32"/>
      <c r="D121" s="163" t="s">
        <v>172</v>
      </c>
      <c r="E121" s="32"/>
      <c r="F121" s="164" t="s">
        <v>246</v>
      </c>
      <c r="G121" s="32"/>
      <c r="H121" s="32"/>
      <c r="I121" s="165"/>
      <c r="J121" s="32"/>
      <c r="K121" s="32"/>
      <c r="L121" s="35"/>
      <c r="M121" s="166"/>
      <c r="N121" s="167"/>
      <c r="O121" s="60"/>
      <c r="P121" s="60"/>
      <c r="Q121" s="60"/>
      <c r="R121" s="60"/>
      <c r="S121" s="60"/>
      <c r="T121" s="61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172</v>
      </c>
      <c r="AU121" s="13" t="s">
        <v>75</v>
      </c>
    </row>
    <row r="122" spans="1:65" s="2" customFormat="1" ht="39">
      <c r="A122" s="30"/>
      <c r="B122" s="31"/>
      <c r="C122" s="32"/>
      <c r="D122" s="163" t="s">
        <v>178</v>
      </c>
      <c r="E122" s="32"/>
      <c r="F122" s="179" t="s">
        <v>939</v>
      </c>
      <c r="G122" s="32"/>
      <c r="H122" s="32"/>
      <c r="I122" s="165"/>
      <c r="J122" s="32"/>
      <c r="K122" s="32"/>
      <c r="L122" s="35"/>
      <c r="M122" s="166"/>
      <c r="N122" s="167"/>
      <c r="O122" s="60"/>
      <c r="P122" s="60"/>
      <c r="Q122" s="60"/>
      <c r="R122" s="60"/>
      <c r="S122" s="60"/>
      <c r="T122" s="61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178</v>
      </c>
      <c r="AU122" s="13" t="s">
        <v>75</v>
      </c>
    </row>
    <row r="123" spans="1:65" s="10" customFormat="1" ht="11.25">
      <c r="B123" s="168"/>
      <c r="C123" s="169"/>
      <c r="D123" s="163" t="s">
        <v>173</v>
      </c>
      <c r="E123" s="170" t="s">
        <v>34</v>
      </c>
      <c r="F123" s="171" t="s">
        <v>940</v>
      </c>
      <c r="G123" s="169"/>
      <c r="H123" s="172">
        <v>0.3</v>
      </c>
      <c r="I123" s="173"/>
      <c r="J123" s="169"/>
      <c r="K123" s="169"/>
      <c r="L123" s="174"/>
      <c r="M123" s="175"/>
      <c r="N123" s="176"/>
      <c r="O123" s="176"/>
      <c r="P123" s="176"/>
      <c r="Q123" s="176"/>
      <c r="R123" s="176"/>
      <c r="S123" s="176"/>
      <c r="T123" s="177"/>
      <c r="AT123" s="178" t="s">
        <v>173</v>
      </c>
      <c r="AU123" s="178" t="s">
        <v>75</v>
      </c>
      <c r="AV123" s="10" t="s">
        <v>84</v>
      </c>
      <c r="AW123" s="10" t="s">
        <v>36</v>
      </c>
      <c r="AX123" s="10" t="s">
        <v>82</v>
      </c>
      <c r="AY123" s="178" t="s">
        <v>169</v>
      </c>
    </row>
    <row r="124" spans="1:65" s="2" customFormat="1" ht="16.5" customHeight="1">
      <c r="A124" s="30"/>
      <c r="B124" s="31"/>
      <c r="C124" s="180" t="s">
        <v>8</v>
      </c>
      <c r="D124" s="180" t="s">
        <v>252</v>
      </c>
      <c r="E124" s="181" t="s">
        <v>253</v>
      </c>
      <c r="F124" s="182" t="s">
        <v>254</v>
      </c>
      <c r="G124" s="183" t="s">
        <v>247</v>
      </c>
      <c r="H124" s="184">
        <v>288</v>
      </c>
      <c r="I124" s="185"/>
      <c r="J124" s="186">
        <f>ROUND(I124*H124,2)</f>
        <v>0</v>
      </c>
      <c r="K124" s="187"/>
      <c r="L124" s="35"/>
      <c r="M124" s="188" t="s">
        <v>34</v>
      </c>
      <c r="N124" s="189" t="s">
        <v>46</v>
      </c>
      <c r="O124" s="60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170</v>
      </c>
      <c r="AT124" s="161" t="s">
        <v>252</v>
      </c>
      <c r="AU124" s="161" t="s">
        <v>75</v>
      </c>
      <c r="AY124" s="13" t="s">
        <v>169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3" t="s">
        <v>82</v>
      </c>
      <c r="BK124" s="162">
        <f>ROUND(I124*H124,2)</f>
        <v>0</v>
      </c>
      <c r="BL124" s="13" t="s">
        <v>170</v>
      </c>
      <c r="BM124" s="161" t="s">
        <v>617</v>
      </c>
    </row>
    <row r="125" spans="1:65" s="2" customFormat="1" ht="19.5">
      <c r="A125" s="30"/>
      <c r="B125" s="31"/>
      <c r="C125" s="32"/>
      <c r="D125" s="163" t="s">
        <v>172</v>
      </c>
      <c r="E125" s="32"/>
      <c r="F125" s="164" t="s">
        <v>256</v>
      </c>
      <c r="G125" s="32"/>
      <c r="H125" s="32"/>
      <c r="I125" s="165"/>
      <c r="J125" s="32"/>
      <c r="K125" s="32"/>
      <c r="L125" s="35"/>
      <c r="M125" s="166"/>
      <c r="N125" s="167"/>
      <c r="O125" s="60"/>
      <c r="P125" s="60"/>
      <c r="Q125" s="60"/>
      <c r="R125" s="60"/>
      <c r="S125" s="60"/>
      <c r="T125" s="6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172</v>
      </c>
      <c r="AU125" s="13" t="s">
        <v>75</v>
      </c>
    </row>
    <row r="126" spans="1:65" s="10" customFormat="1" ht="11.25">
      <c r="B126" s="168"/>
      <c r="C126" s="169"/>
      <c r="D126" s="163" t="s">
        <v>173</v>
      </c>
      <c r="E126" s="170" t="s">
        <v>34</v>
      </c>
      <c r="F126" s="171" t="s">
        <v>618</v>
      </c>
      <c r="G126" s="169"/>
      <c r="H126" s="172">
        <v>288</v>
      </c>
      <c r="I126" s="173"/>
      <c r="J126" s="169"/>
      <c r="K126" s="169"/>
      <c r="L126" s="174"/>
      <c r="M126" s="175"/>
      <c r="N126" s="176"/>
      <c r="O126" s="176"/>
      <c r="P126" s="176"/>
      <c r="Q126" s="176"/>
      <c r="R126" s="176"/>
      <c r="S126" s="176"/>
      <c r="T126" s="177"/>
      <c r="AT126" s="178" t="s">
        <v>173</v>
      </c>
      <c r="AU126" s="178" t="s">
        <v>75</v>
      </c>
      <c r="AV126" s="10" t="s">
        <v>84</v>
      </c>
      <c r="AW126" s="10" t="s">
        <v>36</v>
      </c>
      <c r="AX126" s="10" t="s">
        <v>82</v>
      </c>
      <c r="AY126" s="178" t="s">
        <v>169</v>
      </c>
    </row>
    <row r="127" spans="1:65" s="2" customFormat="1" ht="16.5" customHeight="1">
      <c r="A127" s="30"/>
      <c r="B127" s="31"/>
      <c r="C127" s="180" t="s">
        <v>232</v>
      </c>
      <c r="D127" s="180" t="s">
        <v>252</v>
      </c>
      <c r="E127" s="181" t="s">
        <v>259</v>
      </c>
      <c r="F127" s="182" t="s">
        <v>260</v>
      </c>
      <c r="G127" s="183" t="s">
        <v>190</v>
      </c>
      <c r="H127" s="184">
        <v>450</v>
      </c>
      <c r="I127" s="185"/>
      <c r="J127" s="186">
        <f>ROUND(I127*H127,2)</f>
        <v>0</v>
      </c>
      <c r="K127" s="187"/>
      <c r="L127" s="35"/>
      <c r="M127" s="188" t="s">
        <v>34</v>
      </c>
      <c r="N127" s="189" t="s">
        <v>46</v>
      </c>
      <c r="O127" s="60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1" t="s">
        <v>170</v>
      </c>
      <c r="AT127" s="161" t="s">
        <v>252</v>
      </c>
      <c r="AU127" s="161" t="s">
        <v>75</v>
      </c>
      <c r="AY127" s="13" t="s">
        <v>169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3" t="s">
        <v>82</v>
      </c>
      <c r="BK127" s="162">
        <f>ROUND(I127*H127,2)</f>
        <v>0</v>
      </c>
      <c r="BL127" s="13" t="s">
        <v>170</v>
      </c>
      <c r="BM127" s="161" t="s">
        <v>619</v>
      </c>
    </row>
    <row r="128" spans="1:65" s="2" customFormat="1" ht="19.5">
      <c r="A128" s="30"/>
      <c r="B128" s="31"/>
      <c r="C128" s="32"/>
      <c r="D128" s="163" t="s">
        <v>172</v>
      </c>
      <c r="E128" s="32"/>
      <c r="F128" s="164" t="s">
        <v>262</v>
      </c>
      <c r="G128" s="32"/>
      <c r="H128" s="32"/>
      <c r="I128" s="165"/>
      <c r="J128" s="32"/>
      <c r="K128" s="32"/>
      <c r="L128" s="35"/>
      <c r="M128" s="166"/>
      <c r="N128" s="167"/>
      <c r="O128" s="60"/>
      <c r="P128" s="60"/>
      <c r="Q128" s="60"/>
      <c r="R128" s="60"/>
      <c r="S128" s="60"/>
      <c r="T128" s="61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172</v>
      </c>
      <c r="AU128" s="13" t="s">
        <v>75</v>
      </c>
    </row>
    <row r="129" spans="1:65" s="10" customFormat="1" ht="11.25">
      <c r="B129" s="168"/>
      <c r="C129" s="169"/>
      <c r="D129" s="163" t="s">
        <v>173</v>
      </c>
      <c r="E129" s="170" t="s">
        <v>34</v>
      </c>
      <c r="F129" s="171" t="s">
        <v>941</v>
      </c>
      <c r="G129" s="169"/>
      <c r="H129" s="172">
        <v>450</v>
      </c>
      <c r="I129" s="173"/>
      <c r="J129" s="169"/>
      <c r="K129" s="169"/>
      <c r="L129" s="174"/>
      <c r="M129" s="175"/>
      <c r="N129" s="176"/>
      <c r="O129" s="176"/>
      <c r="P129" s="176"/>
      <c r="Q129" s="176"/>
      <c r="R129" s="176"/>
      <c r="S129" s="176"/>
      <c r="T129" s="177"/>
      <c r="AT129" s="178" t="s">
        <v>173</v>
      </c>
      <c r="AU129" s="178" t="s">
        <v>75</v>
      </c>
      <c r="AV129" s="10" t="s">
        <v>84</v>
      </c>
      <c r="AW129" s="10" t="s">
        <v>36</v>
      </c>
      <c r="AX129" s="10" t="s">
        <v>82</v>
      </c>
      <c r="AY129" s="178" t="s">
        <v>169</v>
      </c>
    </row>
    <row r="130" spans="1:65" s="2" customFormat="1" ht="16.5" customHeight="1">
      <c r="A130" s="30"/>
      <c r="B130" s="31"/>
      <c r="C130" s="180" t="s">
        <v>238</v>
      </c>
      <c r="D130" s="180" t="s">
        <v>252</v>
      </c>
      <c r="E130" s="181" t="s">
        <v>265</v>
      </c>
      <c r="F130" s="182" t="s">
        <v>266</v>
      </c>
      <c r="G130" s="183" t="s">
        <v>184</v>
      </c>
      <c r="H130" s="184">
        <v>974</v>
      </c>
      <c r="I130" s="185"/>
      <c r="J130" s="186">
        <f>ROUND(I130*H130,2)</f>
        <v>0</v>
      </c>
      <c r="K130" s="187"/>
      <c r="L130" s="35"/>
      <c r="M130" s="188" t="s">
        <v>34</v>
      </c>
      <c r="N130" s="189" t="s">
        <v>46</v>
      </c>
      <c r="O130" s="60"/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170</v>
      </c>
      <c r="AT130" s="161" t="s">
        <v>252</v>
      </c>
      <c r="AU130" s="161" t="s">
        <v>75</v>
      </c>
      <c r="AY130" s="13" t="s">
        <v>169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3" t="s">
        <v>82</v>
      </c>
      <c r="BK130" s="162">
        <f>ROUND(I130*H130,2)</f>
        <v>0</v>
      </c>
      <c r="BL130" s="13" t="s">
        <v>170</v>
      </c>
      <c r="BM130" s="161" t="s">
        <v>621</v>
      </c>
    </row>
    <row r="131" spans="1:65" s="2" customFormat="1" ht="48.75">
      <c r="A131" s="30"/>
      <c r="B131" s="31"/>
      <c r="C131" s="32"/>
      <c r="D131" s="163" t="s">
        <v>172</v>
      </c>
      <c r="E131" s="32"/>
      <c r="F131" s="164" t="s">
        <v>268</v>
      </c>
      <c r="G131" s="32"/>
      <c r="H131" s="32"/>
      <c r="I131" s="165"/>
      <c r="J131" s="32"/>
      <c r="K131" s="32"/>
      <c r="L131" s="35"/>
      <c r="M131" s="166"/>
      <c r="N131" s="167"/>
      <c r="O131" s="60"/>
      <c r="P131" s="60"/>
      <c r="Q131" s="60"/>
      <c r="R131" s="60"/>
      <c r="S131" s="60"/>
      <c r="T131" s="61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172</v>
      </c>
      <c r="AU131" s="13" t="s">
        <v>75</v>
      </c>
    </row>
    <row r="132" spans="1:65" s="2" customFormat="1" ht="19.5">
      <c r="A132" s="30"/>
      <c r="B132" s="31"/>
      <c r="C132" s="32"/>
      <c r="D132" s="163" t="s">
        <v>178</v>
      </c>
      <c r="E132" s="32"/>
      <c r="F132" s="179" t="s">
        <v>942</v>
      </c>
      <c r="G132" s="32"/>
      <c r="H132" s="32"/>
      <c r="I132" s="165"/>
      <c r="J132" s="32"/>
      <c r="K132" s="32"/>
      <c r="L132" s="35"/>
      <c r="M132" s="166"/>
      <c r="N132" s="167"/>
      <c r="O132" s="60"/>
      <c r="P132" s="60"/>
      <c r="Q132" s="60"/>
      <c r="R132" s="60"/>
      <c r="S132" s="60"/>
      <c r="T132" s="61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178</v>
      </c>
      <c r="AU132" s="13" t="s">
        <v>75</v>
      </c>
    </row>
    <row r="133" spans="1:65" s="10" customFormat="1" ht="11.25">
      <c r="B133" s="168"/>
      <c r="C133" s="169"/>
      <c r="D133" s="163" t="s">
        <v>173</v>
      </c>
      <c r="E133" s="170" t="s">
        <v>34</v>
      </c>
      <c r="F133" s="171" t="s">
        <v>943</v>
      </c>
      <c r="G133" s="169"/>
      <c r="H133" s="172">
        <v>974</v>
      </c>
      <c r="I133" s="173"/>
      <c r="J133" s="169"/>
      <c r="K133" s="169"/>
      <c r="L133" s="174"/>
      <c r="M133" s="175"/>
      <c r="N133" s="176"/>
      <c r="O133" s="176"/>
      <c r="P133" s="176"/>
      <c r="Q133" s="176"/>
      <c r="R133" s="176"/>
      <c r="S133" s="176"/>
      <c r="T133" s="177"/>
      <c r="AT133" s="178" t="s">
        <v>173</v>
      </c>
      <c r="AU133" s="178" t="s">
        <v>75</v>
      </c>
      <c r="AV133" s="10" t="s">
        <v>84</v>
      </c>
      <c r="AW133" s="10" t="s">
        <v>36</v>
      </c>
      <c r="AX133" s="10" t="s">
        <v>82</v>
      </c>
      <c r="AY133" s="178" t="s">
        <v>169</v>
      </c>
    </row>
    <row r="134" spans="1:65" s="2" customFormat="1" ht="16.5" customHeight="1">
      <c r="A134" s="30"/>
      <c r="B134" s="31"/>
      <c r="C134" s="180" t="s">
        <v>244</v>
      </c>
      <c r="D134" s="180" t="s">
        <v>252</v>
      </c>
      <c r="E134" s="181" t="s">
        <v>281</v>
      </c>
      <c r="F134" s="182" t="s">
        <v>282</v>
      </c>
      <c r="G134" s="183" t="s">
        <v>190</v>
      </c>
      <c r="H134" s="184">
        <v>970</v>
      </c>
      <c r="I134" s="185"/>
      <c r="J134" s="186">
        <f>ROUND(I134*H134,2)</f>
        <v>0</v>
      </c>
      <c r="K134" s="187"/>
      <c r="L134" s="35"/>
      <c r="M134" s="188" t="s">
        <v>34</v>
      </c>
      <c r="N134" s="189" t="s">
        <v>46</v>
      </c>
      <c r="O134" s="60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1" t="s">
        <v>170</v>
      </c>
      <c r="AT134" s="161" t="s">
        <v>252</v>
      </c>
      <c r="AU134" s="161" t="s">
        <v>75</v>
      </c>
      <c r="AY134" s="13" t="s">
        <v>169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3" t="s">
        <v>82</v>
      </c>
      <c r="BK134" s="162">
        <f>ROUND(I134*H134,2)</f>
        <v>0</v>
      </c>
      <c r="BL134" s="13" t="s">
        <v>170</v>
      </c>
      <c r="BM134" s="161" t="s">
        <v>627</v>
      </c>
    </row>
    <row r="135" spans="1:65" s="2" customFormat="1" ht="39">
      <c r="A135" s="30"/>
      <c r="B135" s="31"/>
      <c r="C135" s="32"/>
      <c r="D135" s="163" t="s">
        <v>172</v>
      </c>
      <c r="E135" s="32"/>
      <c r="F135" s="164" t="s">
        <v>284</v>
      </c>
      <c r="G135" s="32"/>
      <c r="H135" s="32"/>
      <c r="I135" s="165"/>
      <c r="J135" s="32"/>
      <c r="K135" s="32"/>
      <c r="L135" s="35"/>
      <c r="M135" s="166"/>
      <c r="N135" s="167"/>
      <c r="O135" s="60"/>
      <c r="P135" s="60"/>
      <c r="Q135" s="60"/>
      <c r="R135" s="60"/>
      <c r="S135" s="60"/>
      <c r="T135" s="61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3" t="s">
        <v>172</v>
      </c>
      <c r="AU135" s="13" t="s">
        <v>75</v>
      </c>
    </row>
    <row r="136" spans="1:65" s="10" customFormat="1" ht="11.25">
      <c r="B136" s="168"/>
      <c r="C136" s="169"/>
      <c r="D136" s="163" t="s">
        <v>173</v>
      </c>
      <c r="E136" s="170" t="s">
        <v>34</v>
      </c>
      <c r="F136" s="171" t="s">
        <v>944</v>
      </c>
      <c r="G136" s="169"/>
      <c r="H136" s="172">
        <v>620</v>
      </c>
      <c r="I136" s="173"/>
      <c r="J136" s="169"/>
      <c r="K136" s="169"/>
      <c r="L136" s="174"/>
      <c r="M136" s="175"/>
      <c r="N136" s="176"/>
      <c r="O136" s="176"/>
      <c r="P136" s="176"/>
      <c r="Q136" s="176"/>
      <c r="R136" s="176"/>
      <c r="S136" s="176"/>
      <c r="T136" s="177"/>
      <c r="AT136" s="178" t="s">
        <v>173</v>
      </c>
      <c r="AU136" s="178" t="s">
        <v>75</v>
      </c>
      <c r="AV136" s="10" t="s">
        <v>84</v>
      </c>
      <c r="AW136" s="10" t="s">
        <v>36</v>
      </c>
      <c r="AX136" s="10" t="s">
        <v>75</v>
      </c>
      <c r="AY136" s="178" t="s">
        <v>169</v>
      </c>
    </row>
    <row r="137" spans="1:65" s="10" customFormat="1" ht="11.25">
      <c r="B137" s="168"/>
      <c r="C137" s="169"/>
      <c r="D137" s="163" t="s">
        <v>173</v>
      </c>
      <c r="E137" s="170" t="s">
        <v>34</v>
      </c>
      <c r="F137" s="171" t="s">
        <v>945</v>
      </c>
      <c r="G137" s="169"/>
      <c r="H137" s="172">
        <v>350</v>
      </c>
      <c r="I137" s="173"/>
      <c r="J137" s="169"/>
      <c r="K137" s="169"/>
      <c r="L137" s="174"/>
      <c r="M137" s="175"/>
      <c r="N137" s="176"/>
      <c r="O137" s="176"/>
      <c r="P137" s="176"/>
      <c r="Q137" s="176"/>
      <c r="R137" s="176"/>
      <c r="S137" s="176"/>
      <c r="T137" s="177"/>
      <c r="AT137" s="178" t="s">
        <v>173</v>
      </c>
      <c r="AU137" s="178" t="s">
        <v>75</v>
      </c>
      <c r="AV137" s="10" t="s">
        <v>84</v>
      </c>
      <c r="AW137" s="10" t="s">
        <v>36</v>
      </c>
      <c r="AX137" s="10" t="s">
        <v>75</v>
      </c>
      <c r="AY137" s="178" t="s">
        <v>169</v>
      </c>
    </row>
    <row r="138" spans="1:65" s="11" customFormat="1" ht="11.25">
      <c r="B138" s="190"/>
      <c r="C138" s="191"/>
      <c r="D138" s="163" t="s">
        <v>173</v>
      </c>
      <c r="E138" s="192" t="s">
        <v>34</v>
      </c>
      <c r="F138" s="193" t="s">
        <v>288</v>
      </c>
      <c r="G138" s="191"/>
      <c r="H138" s="194">
        <v>970</v>
      </c>
      <c r="I138" s="195"/>
      <c r="J138" s="191"/>
      <c r="K138" s="191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173</v>
      </c>
      <c r="AU138" s="200" t="s">
        <v>75</v>
      </c>
      <c r="AV138" s="11" t="s">
        <v>170</v>
      </c>
      <c r="AW138" s="11" t="s">
        <v>36</v>
      </c>
      <c r="AX138" s="11" t="s">
        <v>82</v>
      </c>
      <c r="AY138" s="200" t="s">
        <v>169</v>
      </c>
    </row>
    <row r="139" spans="1:65" s="2" customFormat="1" ht="16.5" customHeight="1">
      <c r="A139" s="30"/>
      <c r="B139" s="31"/>
      <c r="C139" s="180" t="s">
        <v>251</v>
      </c>
      <c r="D139" s="180" t="s">
        <v>252</v>
      </c>
      <c r="E139" s="181" t="s">
        <v>290</v>
      </c>
      <c r="F139" s="182" t="s">
        <v>291</v>
      </c>
      <c r="G139" s="183" t="s">
        <v>184</v>
      </c>
      <c r="H139" s="184">
        <v>737</v>
      </c>
      <c r="I139" s="185"/>
      <c r="J139" s="186">
        <f>ROUND(I139*H139,2)</f>
        <v>0</v>
      </c>
      <c r="K139" s="187"/>
      <c r="L139" s="35"/>
      <c r="M139" s="188" t="s">
        <v>34</v>
      </c>
      <c r="N139" s="189" t="s">
        <v>46</v>
      </c>
      <c r="O139" s="60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170</v>
      </c>
      <c r="AT139" s="161" t="s">
        <v>252</v>
      </c>
      <c r="AU139" s="161" t="s">
        <v>75</v>
      </c>
      <c r="AY139" s="13" t="s">
        <v>169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3" t="s">
        <v>82</v>
      </c>
      <c r="BK139" s="162">
        <f>ROUND(I139*H139,2)</f>
        <v>0</v>
      </c>
      <c r="BL139" s="13" t="s">
        <v>170</v>
      </c>
      <c r="BM139" s="161" t="s">
        <v>629</v>
      </c>
    </row>
    <row r="140" spans="1:65" s="2" customFormat="1" ht="19.5">
      <c r="A140" s="30"/>
      <c r="B140" s="31"/>
      <c r="C140" s="32"/>
      <c r="D140" s="163" t="s">
        <v>172</v>
      </c>
      <c r="E140" s="32"/>
      <c r="F140" s="164" t="s">
        <v>293</v>
      </c>
      <c r="G140" s="32"/>
      <c r="H140" s="32"/>
      <c r="I140" s="165"/>
      <c r="J140" s="32"/>
      <c r="K140" s="32"/>
      <c r="L140" s="35"/>
      <c r="M140" s="166"/>
      <c r="N140" s="167"/>
      <c r="O140" s="60"/>
      <c r="P140" s="60"/>
      <c r="Q140" s="60"/>
      <c r="R140" s="60"/>
      <c r="S140" s="60"/>
      <c r="T140" s="61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3" t="s">
        <v>172</v>
      </c>
      <c r="AU140" s="13" t="s">
        <v>75</v>
      </c>
    </row>
    <row r="141" spans="1:65" s="2" customFormat="1" ht="29.25">
      <c r="A141" s="30"/>
      <c r="B141" s="31"/>
      <c r="C141" s="32"/>
      <c r="D141" s="163" t="s">
        <v>178</v>
      </c>
      <c r="E141" s="32"/>
      <c r="F141" s="179" t="s">
        <v>929</v>
      </c>
      <c r="G141" s="32"/>
      <c r="H141" s="32"/>
      <c r="I141" s="165"/>
      <c r="J141" s="32"/>
      <c r="K141" s="32"/>
      <c r="L141" s="35"/>
      <c r="M141" s="166"/>
      <c r="N141" s="167"/>
      <c r="O141" s="60"/>
      <c r="P141" s="60"/>
      <c r="Q141" s="60"/>
      <c r="R141" s="60"/>
      <c r="S141" s="60"/>
      <c r="T141" s="61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3" t="s">
        <v>178</v>
      </c>
      <c r="AU141" s="13" t="s">
        <v>75</v>
      </c>
    </row>
    <row r="142" spans="1:65" s="10" customFormat="1" ht="11.25">
      <c r="B142" s="168"/>
      <c r="C142" s="169"/>
      <c r="D142" s="163" t="s">
        <v>173</v>
      </c>
      <c r="E142" s="170" t="s">
        <v>34</v>
      </c>
      <c r="F142" s="171" t="s">
        <v>930</v>
      </c>
      <c r="G142" s="169"/>
      <c r="H142" s="172">
        <v>737</v>
      </c>
      <c r="I142" s="173"/>
      <c r="J142" s="169"/>
      <c r="K142" s="169"/>
      <c r="L142" s="174"/>
      <c r="M142" s="175"/>
      <c r="N142" s="176"/>
      <c r="O142" s="176"/>
      <c r="P142" s="176"/>
      <c r="Q142" s="176"/>
      <c r="R142" s="176"/>
      <c r="S142" s="176"/>
      <c r="T142" s="177"/>
      <c r="AT142" s="178" t="s">
        <v>173</v>
      </c>
      <c r="AU142" s="178" t="s">
        <v>75</v>
      </c>
      <c r="AV142" s="10" t="s">
        <v>84</v>
      </c>
      <c r="AW142" s="10" t="s">
        <v>36</v>
      </c>
      <c r="AX142" s="10" t="s">
        <v>82</v>
      </c>
      <c r="AY142" s="178" t="s">
        <v>169</v>
      </c>
    </row>
    <row r="143" spans="1:65" s="2" customFormat="1" ht="16.5" customHeight="1">
      <c r="A143" s="30"/>
      <c r="B143" s="31"/>
      <c r="C143" s="180" t="s">
        <v>258</v>
      </c>
      <c r="D143" s="180" t="s">
        <v>252</v>
      </c>
      <c r="E143" s="181" t="s">
        <v>295</v>
      </c>
      <c r="F143" s="182" t="s">
        <v>296</v>
      </c>
      <c r="G143" s="183" t="s">
        <v>190</v>
      </c>
      <c r="H143" s="184">
        <v>330</v>
      </c>
      <c r="I143" s="185"/>
      <c r="J143" s="186">
        <f>ROUND(I143*H143,2)</f>
        <v>0</v>
      </c>
      <c r="K143" s="187"/>
      <c r="L143" s="35"/>
      <c r="M143" s="188" t="s">
        <v>34</v>
      </c>
      <c r="N143" s="189" t="s">
        <v>46</v>
      </c>
      <c r="O143" s="60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1" t="s">
        <v>170</v>
      </c>
      <c r="AT143" s="161" t="s">
        <v>252</v>
      </c>
      <c r="AU143" s="161" t="s">
        <v>75</v>
      </c>
      <c r="AY143" s="13" t="s">
        <v>169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3" t="s">
        <v>82</v>
      </c>
      <c r="BK143" s="162">
        <f>ROUND(I143*H143,2)</f>
        <v>0</v>
      </c>
      <c r="BL143" s="13" t="s">
        <v>170</v>
      </c>
      <c r="BM143" s="161" t="s">
        <v>630</v>
      </c>
    </row>
    <row r="144" spans="1:65" s="2" customFormat="1" ht="29.25">
      <c r="A144" s="30"/>
      <c r="B144" s="31"/>
      <c r="C144" s="32"/>
      <c r="D144" s="163" t="s">
        <v>172</v>
      </c>
      <c r="E144" s="32"/>
      <c r="F144" s="164" t="s">
        <v>298</v>
      </c>
      <c r="G144" s="32"/>
      <c r="H144" s="32"/>
      <c r="I144" s="165"/>
      <c r="J144" s="32"/>
      <c r="K144" s="32"/>
      <c r="L144" s="35"/>
      <c r="M144" s="166"/>
      <c r="N144" s="167"/>
      <c r="O144" s="60"/>
      <c r="P144" s="60"/>
      <c r="Q144" s="60"/>
      <c r="R144" s="60"/>
      <c r="S144" s="60"/>
      <c r="T144" s="61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172</v>
      </c>
      <c r="AU144" s="13" t="s">
        <v>75</v>
      </c>
    </row>
    <row r="145" spans="1:65" s="10" customFormat="1" ht="11.25">
      <c r="B145" s="168"/>
      <c r="C145" s="169"/>
      <c r="D145" s="163" t="s">
        <v>173</v>
      </c>
      <c r="E145" s="170" t="s">
        <v>34</v>
      </c>
      <c r="F145" s="171" t="s">
        <v>946</v>
      </c>
      <c r="G145" s="169"/>
      <c r="H145" s="172">
        <v>180</v>
      </c>
      <c r="I145" s="173"/>
      <c r="J145" s="169"/>
      <c r="K145" s="169"/>
      <c r="L145" s="174"/>
      <c r="M145" s="175"/>
      <c r="N145" s="176"/>
      <c r="O145" s="176"/>
      <c r="P145" s="176"/>
      <c r="Q145" s="176"/>
      <c r="R145" s="176"/>
      <c r="S145" s="176"/>
      <c r="T145" s="177"/>
      <c r="AT145" s="178" t="s">
        <v>173</v>
      </c>
      <c r="AU145" s="178" t="s">
        <v>75</v>
      </c>
      <c r="AV145" s="10" t="s">
        <v>84</v>
      </c>
      <c r="AW145" s="10" t="s">
        <v>36</v>
      </c>
      <c r="AX145" s="10" t="s">
        <v>75</v>
      </c>
      <c r="AY145" s="178" t="s">
        <v>169</v>
      </c>
    </row>
    <row r="146" spans="1:65" s="10" customFormat="1" ht="11.25">
      <c r="B146" s="168"/>
      <c r="C146" s="169"/>
      <c r="D146" s="163" t="s">
        <v>173</v>
      </c>
      <c r="E146" s="170" t="s">
        <v>34</v>
      </c>
      <c r="F146" s="171" t="s">
        <v>947</v>
      </c>
      <c r="G146" s="169"/>
      <c r="H146" s="172">
        <v>150</v>
      </c>
      <c r="I146" s="173"/>
      <c r="J146" s="169"/>
      <c r="K146" s="169"/>
      <c r="L146" s="174"/>
      <c r="M146" s="175"/>
      <c r="N146" s="176"/>
      <c r="O146" s="176"/>
      <c r="P146" s="176"/>
      <c r="Q146" s="176"/>
      <c r="R146" s="176"/>
      <c r="S146" s="176"/>
      <c r="T146" s="177"/>
      <c r="AT146" s="178" t="s">
        <v>173</v>
      </c>
      <c r="AU146" s="178" t="s">
        <v>75</v>
      </c>
      <c r="AV146" s="10" t="s">
        <v>84</v>
      </c>
      <c r="AW146" s="10" t="s">
        <v>36</v>
      </c>
      <c r="AX146" s="10" t="s">
        <v>75</v>
      </c>
      <c r="AY146" s="178" t="s">
        <v>169</v>
      </c>
    </row>
    <row r="147" spans="1:65" s="11" customFormat="1" ht="11.25">
      <c r="B147" s="190"/>
      <c r="C147" s="191"/>
      <c r="D147" s="163" t="s">
        <v>173</v>
      </c>
      <c r="E147" s="192" t="s">
        <v>34</v>
      </c>
      <c r="F147" s="193" t="s">
        <v>288</v>
      </c>
      <c r="G147" s="191"/>
      <c r="H147" s="194">
        <v>330</v>
      </c>
      <c r="I147" s="195"/>
      <c r="J147" s="191"/>
      <c r="K147" s="191"/>
      <c r="L147" s="196"/>
      <c r="M147" s="197"/>
      <c r="N147" s="198"/>
      <c r="O147" s="198"/>
      <c r="P147" s="198"/>
      <c r="Q147" s="198"/>
      <c r="R147" s="198"/>
      <c r="S147" s="198"/>
      <c r="T147" s="199"/>
      <c r="AT147" s="200" t="s">
        <v>173</v>
      </c>
      <c r="AU147" s="200" t="s">
        <v>75</v>
      </c>
      <c r="AV147" s="11" t="s">
        <v>170</v>
      </c>
      <c r="AW147" s="11" t="s">
        <v>36</v>
      </c>
      <c r="AX147" s="11" t="s">
        <v>82</v>
      </c>
      <c r="AY147" s="200" t="s">
        <v>169</v>
      </c>
    </row>
    <row r="148" spans="1:65" s="2" customFormat="1" ht="16.5" customHeight="1">
      <c r="A148" s="30"/>
      <c r="B148" s="31"/>
      <c r="C148" s="180" t="s">
        <v>264</v>
      </c>
      <c r="D148" s="180" t="s">
        <v>252</v>
      </c>
      <c r="E148" s="181" t="s">
        <v>302</v>
      </c>
      <c r="F148" s="182" t="s">
        <v>303</v>
      </c>
      <c r="G148" s="183" t="s">
        <v>304</v>
      </c>
      <c r="H148" s="184">
        <v>52</v>
      </c>
      <c r="I148" s="185"/>
      <c r="J148" s="186">
        <f>ROUND(I148*H148,2)</f>
        <v>0</v>
      </c>
      <c r="K148" s="187"/>
      <c r="L148" s="35"/>
      <c r="M148" s="188" t="s">
        <v>34</v>
      </c>
      <c r="N148" s="189" t="s">
        <v>46</v>
      </c>
      <c r="O148" s="60"/>
      <c r="P148" s="159">
        <f>O148*H148</f>
        <v>0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61" t="s">
        <v>170</v>
      </c>
      <c r="AT148" s="161" t="s">
        <v>252</v>
      </c>
      <c r="AU148" s="161" t="s">
        <v>75</v>
      </c>
      <c r="AY148" s="13" t="s">
        <v>169</v>
      </c>
      <c r="BE148" s="162">
        <f>IF(N148="základní",J148,0)</f>
        <v>0</v>
      </c>
      <c r="BF148" s="162">
        <f>IF(N148="snížená",J148,0)</f>
        <v>0</v>
      </c>
      <c r="BG148" s="162">
        <f>IF(N148="zákl. přenesená",J148,0)</f>
        <v>0</v>
      </c>
      <c r="BH148" s="162">
        <f>IF(N148="sníž. přenesená",J148,0)</f>
        <v>0</v>
      </c>
      <c r="BI148" s="162">
        <f>IF(N148="nulová",J148,0)</f>
        <v>0</v>
      </c>
      <c r="BJ148" s="13" t="s">
        <v>82</v>
      </c>
      <c r="BK148" s="162">
        <f>ROUND(I148*H148,2)</f>
        <v>0</v>
      </c>
      <c r="BL148" s="13" t="s">
        <v>170</v>
      </c>
      <c r="BM148" s="161" t="s">
        <v>633</v>
      </c>
    </row>
    <row r="149" spans="1:65" s="2" customFormat="1" ht="29.25">
      <c r="A149" s="30"/>
      <c r="B149" s="31"/>
      <c r="C149" s="32"/>
      <c r="D149" s="163" t="s">
        <v>172</v>
      </c>
      <c r="E149" s="32"/>
      <c r="F149" s="164" t="s">
        <v>306</v>
      </c>
      <c r="G149" s="32"/>
      <c r="H149" s="32"/>
      <c r="I149" s="165"/>
      <c r="J149" s="32"/>
      <c r="K149" s="32"/>
      <c r="L149" s="35"/>
      <c r="M149" s="166"/>
      <c r="N149" s="167"/>
      <c r="O149" s="60"/>
      <c r="P149" s="60"/>
      <c r="Q149" s="60"/>
      <c r="R149" s="60"/>
      <c r="S149" s="60"/>
      <c r="T149" s="61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3" t="s">
        <v>172</v>
      </c>
      <c r="AU149" s="13" t="s">
        <v>75</v>
      </c>
    </row>
    <row r="150" spans="1:65" s="10" customFormat="1" ht="11.25">
      <c r="B150" s="168"/>
      <c r="C150" s="169"/>
      <c r="D150" s="163" t="s">
        <v>173</v>
      </c>
      <c r="E150" s="170" t="s">
        <v>34</v>
      </c>
      <c r="F150" s="171" t="s">
        <v>948</v>
      </c>
      <c r="G150" s="169"/>
      <c r="H150" s="172">
        <v>52</v>
      </c>
      <c r="I150" s="173"/>
      <c r="J150" s="169"/>
      <c r="K150" s="169"/>
      <c r="L150" s="174"/>
      <c r="M150" s="175"/>
      <c r="N150" s="176"/>
      <c r="O150" s="176"/>
      <c r="P150" s="176"/>
      <c r="Q150" s="176"/>
      <c r="R150" s="176"/>
      <c r="S150" s="176"/>
      <c r="T150" s="177"/>
      <c r="AT150" s="178" t="s">
        <v>173</v>
      </c>
      <c r="AU150" s="178" t="s">
        <v>75</v>
      </c>
      <c r="AV150" s="10" t="s">
        <v>84</v>
      </c>
      <c r="AW150" s="10" t="s">
        <v>36</v>
      </c>
      <c r="AX150" s="10" t="s">
        <v>82</v>
      </c>
      <c r="AY150" s="178" t="s">
        <v>169</v>
      </c>
    </row>
    <row r="151" spans="1:65" s="2" customFormat="1" ht="16.5" customHeight="1">
      <c r="A151" s="30"/>
      <c r="B151" s="31"/>
      <c r="C151" s="180" t="s">
        <v>271</v>
      </c>
      <c r="D151" s="180" t="s">
        <v>252</v>
      </c>
      <c r="E151" s="181" t="s">
        <v>309</v>
      </c>
      <c r="F151" s="182" t="s">
        <v>310</v>
      </c>
      <c r="G151" s="183" t="s">
        <v>184</v>
      </c>
      <c r="H151" s="184">
        <v>50</v>
      </c>
      <c r="I151" s="185"/>
      <c r="J151" s="186">
        <f>ROUND(I151*H151,2)</f>
        <v>0</v>
      </c>
      <c r="K151" s="187"/>
      <c r="L151" s="35"/>
      <c r="M151" s="188" t="s">
        <v>34</v>
      </c>
      <c r="N151" s="189" t="s">
        <v>46</v>
      </c>
      <c r="O151" s="60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1" t="s">
        <v>170</v>
      </c>
      <c r="AT151" s="161" t="s">
        <v>252</v>
      </c>
      <c r="AU151" s="161" t="s">
        <v>75</v>
      </c>
      <c r="AY151" s="13" t="s">
        <v>169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3" t="s">
        <v>82</v>
      </c>
      <c r="BK151" s="162">
        <f>ROUND(I151*H151,2)</f>
        <v>0</v>
      </c>
      <c r="BL151" s="13" t="s">
        <v>170</v>
      </c>
      <c r="BM151" s="161" t="s">
        <v>635</v>
      </c>
    </row>
    <row r="152" spans="1:65" s="2" customFormat="1" ht="19.5">
      <c r="A152" s="30"/>
      <c r="B152" s="31"/>
      <c r="C152" s="32"/>
      <c r="D152" s="163" t="s">
        <v>172</v>
      </c>
      <c r="E152" s="32"/>
      <c r="F152" s="164" t="s">
        <v>312</v>
      </c>
      <c r="G152" s="32"/>
      <c r="H152" s="32"/>
      <c r="I152" s="165"/>
      <c r="J152" s="32"/>
      <c r="K152" s="32"/>
      <c r="L152" s="35"/>
      <c r="M152" s="166"/>
      <c r="N152" s="167"/>
      <c r="O152" s="60"/>
      <c r="P152" s="60"/>
      <c r="Q152" s="60"/>
      <c r="R152" s="60"/>
      <c r="S152" s="60"/>
      <c r="T152" s="61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3" t="s">
        <v>172</v>
      </c>
      <c r="AU152" s="13" t="s">
        <v>75</v>
      </c>
    </row>
    <row r="153" spans="1:65" s="10" customFormat="1" ht="11.25">
      <c r="B153" s="168"/>
      <c r="C153" s="169"/>
      <c r="D153" s="163" t="s">
        <v>173</v>
      </c>
      <c r="E153" s="170" t="s">
        <v>34</v>
      </c>
      <c r="F153" s="171" t="s">
        <v>949</v>
      </c>
      <c r="G153" s="169"/>
      <c r="H153" s="172">
        <v>50</v>
      </c>
      <c r="I153" s="173"/>
      <c r="J153" s="169"/>
      <c r="K153" s="169"/>
      <c r="L153" s="174"/>
      <c r="M153" s="175"/>
      <c r="N153" s="176"/>
      <c r="O153" s="176"/>
      <c r="P153" s="176"/>
      <c r="Q153" s="176"/>
      <c r="R153" s="176"/>
      <c r="S153" s="176"/>
      <c r="T153" s="177"/>
      <c r="AT153" s="178" t="s">
        <v>173</v>
      </c>
      <c r="AU153" s="178" t="s">
        <v>75</v>
      </c>
      <c r="AV153" s="10" t="s">
        <v>84</v>
      </c>
      <c r="AW153" s="10" t="s">
        <v>36</v>
      </c>
      <c r="AX153" s="10" t="s">
        <v>82</v>
      </c>
      <c r="AY153" s="178" t="s">
        <v>169</v>
      </c>
    </row>
    <row r="154" spans="1:65" s="2" customFormat="1" ht="16.5" customHeight="1">
      <c r="A154" s="30"/>
      <c r="B154" s="31"/>
      <c r="C154" s="180" t="s">
        <v>275</v>
      </c>
      <c r="D154" s="180" t="s">
        <v>252</v>
      </c>
      <c r="E154" s="181" t="s">
        <v>315</v>
      </c>
      <c r="F154" s="182" t="s">
        <v>316</v>
      </c>
      <c r="G154" s="183" t="s">
        <v>184</v>
      </c>
      <c r="H154" s="184">
        <v>881</v>
      </c>
      <c r="I154" s="185"/>
      <c r="J154" s="186">
        <f>ROUND(I154*H154,2)</f>
        <v>0</v>
      </c>
      <c r="K154" s="187"/>
      <c r="L154" s="35"/>
      <c r="M154" s="188" t="s">
        <v>34</v>
      </c>
      <c r="N154" s="189" t="s">
        <v>46</v>
      </c>
      <c r="O154" s="60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1" t="s">
        <v>170</v>
      </c>
      <c r="AT154" s="161" t="s">
        <v>252</v>
      </c>
      <c r="AU154" s="161" t="s">
        <v>75</v>
      </c>
      <c r="AY154" s="13" t="s">
        <v>169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3" t="s">
        <v>82</v>
      </c>
      <c r="BK154" s="162">
        <f>ROUND(I154*H154,2)</f>
        <v>0</v>
      </c>
      <c r="BL154" s="13" t="s">
        <v>170</v>
      </c>
      <c r="BM154" s="161" t="s">
        <v>636</v>
      </c>
    </row>
    <row r="155" spans="1:65" s="2" customFormat="1" ht="19.5">
      <c r="A155" s="30"/>
      <c r="B155" s="31"/>
      <c r="C155" s="32"/>
      <c r="D155" s="163" t="s">
        <v>172</v>
      </c>
      <c r="E155" s="32"/>
      <c r="F155" s="164" t="s">
        <v>318</v>
      </c>
      <c r="G155" s="32"/>
      <c r="H155" s="32"/>
      <c r="I155" s="165"/>
      <c r="J155" s="32"/>
      <c r="K155" s="32"/>
      <c r="L155" s="35"/>
      <c r="M155" s="166"/>
      <c r="N155" s="167"/>
      <c r="O155" s="60"/>
      <c r="P155" s="60"/>
      <c r="Q155" s="60"/>
      <c r="R155" s="60"/>
      <c r="S155" s="60"/>
      <c r="T155" s="61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3" t="s">
        <v>172</v>
      </c>
      <c r="AU155" s="13" t="s">
        <v>75</v>
      </c>
    </row>
    <row r="156" spans="1:65" s="10" customFormat="1" ht="11.25">
      <c r="B156" s="168"/>
      <c r="C156" s="169"/>
      <c r="D156" s="163" t="s">
        <v>173</v>
      </c>
      <c r="E156" s="170" t="s">
        <v>34</v>
      </c>
      <c r="F156" s="171" t="s">
        <v>950</v>
      </c>
      <c r="G156" s="169"/>
      <c r="H156" s="172">
        <v>881</v>
      </c>
      <c r="I156" s="173"/>
      <c r="J156" s="169"/>
      <c r="K156" s="169"/>
      <c r="L156" s="174"/>
      <c r="M156" s="175"/>
      <c r="N156" s="176"/>
      <c r="O156" s="176"/>
      <c r="P156" s="176"/>
      <c r="Q156" s="176"/>
      <c r="R156" s="176"/>
      <c r="S156" s="176"/>
      <c r="T156" s="177"/>
      <c r="AT156" s="178" t="s">
        <v>173</v>
      </c>
      <c r="AU156" s="178" t="s">
        <v>75</v>
      </c>
      <c r="AV156" s="10" t="s">
        <v>84</v>
      </c>
      <c r="AW156" s="10" t="s">
        <v>36</v>
      </c>
      <c r="AX156" s="10" t="s">
        <v>82</v>
      </c>
      <c r="AY156" s="178" t="s">
        <v>169</v>
      </c>
    </row>
    <row r="157" spans="1:65" s="2" customFormat="1" ht="16.5" customHeight="1">
      <c r="A157" s="30"/>
      <c r="B157" s="31"/>
      <c r="C157" s="180" t="s">
        <v>7</v>
      </c>
      <c r="D157" s="180" t="s">
        <v>252</v>
      </c>
      <c r="E157" s="181" t="s">
        <v>321</v>
      </c>
      <c r="F157" s="182" t="s">
        <v>322</v>
      </c>
      <c r="G157" s="183" t="s">
        <v>323</v>
      </c>
      <c r="H157" s="184">
        <v>32</v>
      </c>
      <c r="I157" s="185"/>
      <c r="J157" s="186">
        <f>ROUND(I157*H157,2)</f>
        <v>0</v>
      </c>
      <c r="K157" s="187"/>
      <c r="L157" s="35"/>
      <c r="M157" s="188" t="s">
        <v>34</v>
      </c>
      <c r="N157" s="189" t="s">
        <v>46</v>
      </c>
      <c r="O157" s="60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170</v>
      </c>
      <c r="AT157" s="161" t="s">
        <v>252</v>
      </c>
      <c r="AU157" s="161" t="s">
        <v>75</v>
      </c>
      <c r="AY157" s="13" t="s">
        <v>169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13" t="s">
        <v>82</v>
      </c>
      <c r="BK157" s="162">
        <f>ROUND(I157*H157,2)</f>
        <v>0</v>
      </c>
      <c r="BL157" s="13" t="s">
        <v>170</v>
      </c>
      <c r="BM157" s="161" t="s">
        <v>637</v>
      </c>
    </row>
    <row r="158" spans="1:65" s="2" customFormat="1" ht="39">
      <c r="A158" s="30"/>
      <c r="B158" s="31"/>
      <c r="C158" s="32"/>
      <c r="D158" s="163" t="s">
        <v>172</v>
      </c>
      <c r="E158" s="32"/>
      <c r="F158" s="164" t="s">
        <v>325</v>
      </c>
      <c r="G158" s="32"/>
      <c r="H158" s="32"/>
      <c r="I158" s="165"/>
      <c r="J158" s="32"/>
      <c r="K158" s="32"/>
      <c r="L158" s="35"/>
      <c r="M158" s="166"/>
      <c r="N158" s="167"/>
      <c r="O158" s="60"/>
      <c r="P158" s="60"/>
      <c r="Q158" s="60"/>
      <c r="R158" s="60"/>
      <c r="S158" s="60"/>
      <c r="T158" s="61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3" t="s">
        <v>172</v>
      </c>
      <c r="AU158" s="13" t="s">
        <v>75</v>
      </c>
    </row>
    <row r="159" spans="1:65" s="10" customFormat="1" ht="11.25">
      <c r="B159" s="168"/>
      <c r="C159" s="169"/>
      <c r="D159" s="163" t="s">
        <v>173</v>
      </c>
      <c r="E159" s="170" t="s">
        <v>34</v>
      </c>
      <c r="F159" s="171" t="s">
        <v>951</v>
      </c>
      <c r="G159" s="169"/>
      <c r="H159" s="172">
        <v>32</v>
      </c>
      <c r="I159" s="173"/>
      <c r="J159" s="169"/>
      <c r="K159" s="169"/>
      <c r="L159" s="174"/>
      <c r="M159" s="175"/>
      <c r="N159" s="176"/>
      <c r="O159" s="176"/>
      <c r="P159" s="176"/>
      <c r="Q159" s="176"/>
      <c r="R159" s="176"/>
      <c r="S159" s="176"/>
      <c r="T159" s="177"/>
      <c r="AT159" s="178" t="s">
        <v>173</v>
      </c>
      <c r="AU159" s="178" t="s">
        <v>75</v>
      </c>
      <c r="AV159" s="10" t="s">
        <v>84</v>
      </c>
      <c r="AW159" s="10" t="s">
        <v>36</v>
      </c>
      <c r="AX159" s="10" t="s">
        <v>82</v>
      </c>
      <c r="AY159" s="178" t="s">
        <v>169</v>
      </c>
    </row>
    <row r="160" spans="1:65" s="2" customFormat="1" ht="16.5" customHeight="1">
      <c r="A160" s="30"/>
      <c r="B160" s="31"/>
      <c r="C160" s="180" t="s">
        <v>289</v>
      </c>
      <c r="D160" s="180" t="s">
        <v>252</v>
      </c>
      <c r="E160" s="181" t="s">
        <v>327</v>
      </c>
      <c r="F160" s="182" t="s">
        <v>328</v>
      </c>
      <c r="G160" s="183" t="s">
        <v>190</v>
      </c>
      <c r="H160" s="184">
        <v>1500</v>
      </c>
      <c r="I160" s="185"/>
      <c r="J160" s="186">
        <f>ROUND(I160*H160,2)</f>
        <v>0</v>
      </c>
      <c r="K160" s="187"/>
      <c r="L160" s="35"/>
      <c r="M160" s="188" t="s">
        <v>34</v>
      </c>
      <c r="N160" s="189" t="s">
        <v>46</v>
      </c>
      <c r="O160" s="60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1" t="s">
        <v>170</v>
      </c>
      <c r="AT160" s="161" t="s">
        <v>252</v>
      </c>
      <c r="AU160" s="161" t="s">
        <v>75</v>
      </c>
      <c r="AY160" s="13" t="s">
        <v>169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3" t="s">
        <v>82</v>
      </c>
      <c r="BK160" s="162">
        <f>ROUND(I160*H160,2)</f>
        <v>0</v>
      </c>
      <c r="BL160" s="13" t="s">
        <v>170</v>
      </c>
      <c r="BM160" s="161" t="s">
        <v>639</v>
      </c>
    </row>
    <row r="161" spans="1:65" s="2" customFormat="1" ht="29.25">
      <c r="A161" s="30"/>
      <c r="B161" s="31"/>
      <c r="C161" s="32"/>
      <c r="D161" s="163" t="s">
        <v>172</v>
      </c>
      <c r="E161" s="32"/>
      <c r="F161" s="164" t="s">
        <v>330</v>
      </c>
      <c r="G161" s="32"/>
      <c r="H161" s="32"/>
      <c r="I161" s="165"/>
      <c r="J161" s="32"/>
      <c r="K161" s="32"/>
      <c r="L161" s="35"/>
      <c r="M161" s="166"/>
      <c r="N161" s="167"/>
      <c r="O161" s="60"/>
      <c r="P161" s="60"/>
      <c r="Q161" s="60"/>
      <c r="R161" s="60"/>
      <c r="S161" s="60"/>
      <c r="T161" s="61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3" t="s">
        <v>172</v>
      </c>
      <c r="AU161" s="13" t="s">
        <v>75</v>
      </c>
    </row>
    <row r="162" spans="1:65" s="10" customFormat="1" ht="11.25">
      <c r="B162" s="168"/>
      <c r="C162" s="169"/>
      <c r="D162" s="163" t="s">
        <v>173</v>
      </c>
      <c r="E162" s="170" t="s">
        <v>34</v>
      </c>
      <c r="F162" s="171" t="s">
        <v>952</v>
      </c>
      <c r="G162" s="169"/>
      <c r="H162" s="172">
        <v>1500</v>
      </c>
      <c r="I162" s="173"/>
      <c r="J162" s="169"/>
      <c r="K162" s="169"/>
      <c r="L162" s="174"/>
      <c r="M162" s="175"/>
      <c r="N162" s="176"/>
      <c r="O162" s="176"/>
      <c r="P162" s="176"/>
      <c r="Q162" s="176"/>
      <c r="R162" s="176"/>
      <c r="S162" s="176"/>
      <c r="T162" s="177"/>
      <c r="AT162" s="178" t="s">
        <v>173</v>
      </c>
      <c r="AU162" s="178" t="s">
        <v>75</v>
      </c>
      <c r="AV162" s="10" t="s">
        <v>84</v>
      </c>
      <c r="AW162" s="10" t="s">
        <v>36</v>
      </c>
      <c r="AX162" s="10" t="s">
        <v>82</v>
      </c>
      <c r="AY162" s="178" t="s">
        <v>169</v>
      </c>
    </row>
    <row r="163" spans="1:65" s="2" customFormat="1" ht="16.5" customHeight="1">
      <c r="A163" s="30"/>
      <c r="B163" s="31"/>
      <c r="C163" s="180" t="s">
        <v>294</v>
      </c>
      <c r="D163" s="180" t="s">
        <v>252</v>
      </c>
      <c r="E163" s="181" t="s">
        <v>333</v>
      </c>
      <c r="F163" s="182" t="s">
        <v>334</v>
      </c>
      <c r="G163" s="183" t="s">
        <v>190</v>
      </c>
      <c r="H163" s="184">
        <v>1500</v>
      </c>
      <c r="I163" s="185"/>
      <c r="J163" s="186">
        <f>ROUND(I163*H163,2)</f>
        <v>0</v>
      </c>
      <c r="K163" s="187"/>
      <c r="L163" s="35"/>
      <c r="M163" s="188" t="s">
        <v>34</v>
      </c>
      <c r="N163" s="189" t="s">
        <v>46</v>
      </c>
      <c r="O163" s="60"/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1" t="s">
        <v>170</v>
      </c>
      <c r="AT163" s="161" t="s">
        <v>252</v>
      </c>
      <c r="AU163" s="161" t="s">
        <v>75</v>
      </c>
      <c r="AY163" s="13" t="s">
        <v>169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3" t="s">
        <v>82</v>
      </c>
      <c r="BK163" s="162">
        <f>ROUND(I163*H163,2)</f>
        <v>0</v>
      </c>
      <c r="BL163" s="13" t="s">
        <v>170</v>
      </c>
      <c r="BM163" s="161" t="s">
        <v>641</v>
      </c>
    </row>
    <row r="164" spans="1:65" s="2" customFormat="1" ht="29.25">
      <c r="A164" s="30"/>
      <c r="B164" s="31"/>
      <c r="C164" s="32"/>
      <c r="D164" s="163" t="s">
        <v>172</v>
      </c>
      <c r="E164" s="32"/>
      <c r="F164" s="164" t="s">
        <v>336</v>
      </c>
      <c r="G164" s="32"/>
      <c r="H164" s="32"/>
      <c r="I164" s="165"/>
      <c r="J164" s="32"/>
      <c r="K164" s="32"/>
      <c r="L164" s="35"/>
      <c r="M164" s="166"/>
      <c r="N164" s="167"/>
      <c r="O164" s="60"/>
      <c r="P164" s="60"/>
      <c r="Q164" s="60"/>
      <c r="R164" s="60"/>
      <c r="S164" s="60"/>
      <c r="T164" s="61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172</v>
      </c>
      <c r="AU164" s="13" t="s">
        <v>75</v>
      </c>
    </row>
    <row r="165" spans="1:65" s="10" customFormat="1" ht="11.25">
      <c r="B165" s="168"/>
      <c r="C165" s="169"/>
      <c r="D165" s="163" t="s">
        <v>173</v>
      </c>
      <c r="E165" s="170" t="s">
        <v>34</v>
      </c>
      <c r="F165" s="171" t="s">
        <v>952</v>
      </c>
      <c r="G165" s="169"/>
      <c r="H165" s="172">
        <v>1500</v>
      </c>
      <c r="I165" s="173"/>
      <c r="J165" s="169"/>
      <c r="K165" s="169"/>
      <c r="L165" s="174"/>
      <c r="M165" s="175"/>
      <c r="N165" s="176"/>
      <c r="O165" s="176"/>
      <c r="P165" s="176"/>
      <c r="Q165" s="176"/>
      <c r="R165" s="176"/>
      <c r="S165" s="176"/>
      <c r="T165" s="177"/>
      <c r="AT165" s="178" t="s">
        <v>173</v>
      </c>
      <c r="AU165" s="178" t="s">
        <v>75</v>
      </c>
      <c r="AV165" s="10" t="s">
        <v>84</v>
      </c>
      <c r="AW165" s="10" t="s">
        <v>36</v>
      </c>
      <c r="AX165" s="10" t="s">
        <v>82</v>
      </c>
      <c r="AY165" s="178" t="s">
        <v>169</v>
      </c>
    </row>
    <row r="166" spans="1:65" s="2" customFormat="1" ht="16.5" customHeight="1">
      <c r="A166" s="30"/>
      <c r="B166" s="31"/>
      <c r="C166" s="180" t="s">
        <v>301</v>
      </c>
      <c r="D166" s="180" t="s">
        <v>252</v>
      </c>
      <c r="E166" s="181" t="s">
        <v>338</v>
      </c>
      <c r="F166" s="182" t="s">
        <v>339</v>
      </c>
      <c r="G166" s="183" t="s">
        <v>323</v>
      </c>
      <c r="H166" s="184">
        <v>6</v>
      </c>
      <c r="I166" s="185"/>
      <c r="J166" s="186">
        <f>ROUND(I166*H166,2)</f>
        <v>0</v>
      </c>
      <c r="K166" s="187"/>
      <c r="L166" s="35"/>
      <c r="M166" s="188" t="s">
        <v>34</v>
      </c>
      <c r="N166" s="189" t="s">
        <v>46</v>
      </c>
      <c r="O166" s="60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1" t="s">
        <v>170</v>
      </c>
      <c r="AT166" s="161" t="s">
        <v>252</v>
      </c>
      <c r="AU166" s="161" t="s">
        <v>75</v>
      </c>
      <c r="AY166" s="13" t="s">
        <v>169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3" t="s">
        <v>82</v>
      </c>
      <c r="BK166" s="162">
        <f>ROUND(I166*H166,2)</f>
        <v>0</v>
      </c>
      <c r="BL166" s="13" t="s">
        <v>170</v>
      </c>
      <c r="BM166" s="161" t="s">
        <v>642</v>
      </c>
    </row>
    <row r="167" spans="1:65" s="2" customFormat="1" ht="29.25">
      <c r="A167" s="30"/>
      <c r="B167" s="31"/>
      <c r="C167" s="32"/>
      <c r="D167" s="163" t="s">
        <v>172</v>
      </c>
      <c r="E167" s="32"/>
      <c r="F167" s="164" t="s">
        <v>341</v>
      </c>
      <c r="G167" s="32"/>
      <c r="H167" s="32"/>
      <c r="I167" s="165"/>
      <c r="J167" s="32"/>
      <c r="K167" s="32"/>
      <c r="L167" s="35"/>
      <c r="M167" s="166"/>
      <c r="N167" s="167"/>
      <c r="O167" s="60"/>
      <c r="P167" s="60"/>
      <c r="Q167" s="60"/>
      <c r="R167" s="60"/>
      <c r="S167" s="60"/>
      <c r="T167" s="61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3" t="s">
        <v>172</v>
      </c>
      <c r="AU167" s="13" t="s">
        <v>75</v>
      </c>
    </row>
    <row r="168" spans="1:65" s="10" customFormat="1" ht="11.25">
      <c r="B168" s="168"/>
      <c r="C168" s="169"/>
      <c r="D168" s="163" t="s">
        <v>173</v>
      </c>
      <c r="E168" s="170" t="s">
        <v>34</v>
      </c>
      <c r="F168" s="171" t="s">
        <v>342</v>
      </c>
      <c r="G168" s="169"/>
      <c r="H168" s="172">
        <v>6</v>
      </c>
      <c r="I168" s="173"/>
      <c r="J168" s="169"/>
      <c r="K168" s="169"/>
      <c r="L168" s="174"/>
      <c r="M168" s="175"/>
      <c r="N168" s="176"/>
      <c r="O168" s="176"/>
      <c r="P168" s="176"/>
      <c r="Q168" s="176"/>
      <c r="R168" s="176"/>
      <c r="S168" s="176"/>
      <c r="T168" s="177"/>
      <c r="AT168" s="178" t="s">
        <v>173</v>
      </c>
      <c r="AU168" s="178" t="s">
        <v>75</v>
      </c>
      <c r="AV168" s="10" t="s">
        <v>84</v>
      </c>
      <c r="AW168" s="10" t="s">
        <v>36</v>
      </c>
      <c r="AX168" s="10" t="s">
        <v>82</v>
      </c>
      <c r="AY168" s="178" t="s">
        <v>169</v>
      </c>
    </row>
    <row r="169" spans="1:65" s="2" customFormat="1" ht="16.5" customHeight="1">
      <c r="A169" s="30"/>
      <c r="B169" s="31"/>
      <c r="C169" s="180" t="s">
        <v>308</v>
      </c>
      <c r="D169" s="180" t="s">
        <v>252</v>
      </c>
      <c r="E169" s="181" t="s">
        <v>344</v>
      </c>
      <c r="F169" s="182" t="s">
        <v>345</v>
      </c>
      <c r="G169" s="183" t="s">
        <v>184</v>
      </c>
      <c r="H169" s="184">
        <v>356</v>
      </c>
      <c r="I169" s="185"/>
      <c r="J169" s="186">
        <f>ROUND(I169*H169,2)</f>
        <v>0</v>
      </c>
      <c r="K169" s="187"/>
      <c r="L169" s="35"/>
      <c r="M169" s="188" t="s">
        <v>34</v>
      </c>
      <c r="N169" s="189" t="s">
        <v>46</v>
      </c>
      <c r="O169" s="60"/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1" t="s">
        <v>170</v>
      </c>
      <c r="AT169" s="161" t="s">
        <v>252</v>
      </c>
      <c r="AU169" s="161" t="s">
        <v>75</v>
      </c>
      <c r="AY169" s="13" t="s">
        <v>169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13" t="s">
        <v>82</v>
      </c>
      <c r="BK169" s="162">
        <f>ROUND(I169*H169,2)</f>
        <v>0</v>
      </c>
      <c r="BL169" s="13" t="s">
        <v>170</v>
      </c>
      <c r="BM169" s="161" t="s">
        <v>643</v>
      </c>
    </row>
    <row r="170" spans="1:65" s="2" customFormat="1" ht="19.5">
      <c r="A170" s="30"/>
      <c r="B170" s="31"/>
      <c r="C170" s="32"/>
      <c r="D170" s="163" t="s">
        <v>172</v>
      </c>
      <c r="E170" s="32"/>
      <c r="F170" s="164" t="s">
        <v>347</v>
      </c>
      <c r="G170" s="32"/>
      <c r="H170" s="32"/>
      <c r="I170" s="165"/>
      <c r="J170" s="32"/>
      <c r="K170" s="32"/>
      <c r="L170" s="35"/>
      <c r="M170" s="166"/>
      <c r="N170" s="167"/>
      <c r="O170" s="60"/>
      <c r="P170" s="60"/>
      <c r="Q170" s="60"/>
      <c r="R170" s="60"/>
      <c r="S170" s="60"/>
      <c r="T170" s="61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172</v>
      </c>
      <c r="AU170" s="13" t="s">
        <v>75</v>
      </c>
    </row>
    <row r="171" spans="1:65" s="10" customFormat="1" ht="11.25">
      <c r="B171" s="168"/>
      <c r="C171" s="169"/>
      <c r="D171" s="163" t="s">
        <v>173</v>
      </c>
      <c r="E171" s="170" t="s">
        <v>34</v>
      </c>
      <c r="F171" s="171" t="s">
        <v>953</v>
      </c>
      <c r="G171" s="169"/>
      <c r="H171" s="172">
        <v>356</v>
      </c>
      <c r="I171" s="173"/>
      <c r="J171" s="169"/>
      <c r="K171" s="169"/>
      <c r="L171" s="174"/>
      <c r="M171" s="175"/>
      <c r="N171" s="176"/>
      <c r="O171" s="176"/>
      <c r="P171" s="176"/>
      <c r="Q171" s="176"/>
      <c r="R171" s="176"/>
      <c r="S171" s="176"/>
      <c r="T171" s="177"/>
      <c r="AT171" s="178" t="s">
        <v>173</v>
      </c>
      <c r="AU171" s="178" t="s">
        <v>75</v>
      </c>
      <c r="AV171" s="10" t="s">
        <v>84</v>
      </c>
      <c r="AW171" s="10" t="s">
        <v>36</v>
      </c>
      <c r="AX171" s="10" t="s">
        <v>82</v>
      </c>
      <c r="AY171" s="178" t="s">
        <v>169</v>
      </c>
    </row>
    <row r="172" spans="1:65" s="2" customFormat="1" ht="16.5" customHeight="1">
      <c r="A172" s="30"/>
      <c r="B172" s="31"/>
      <c r="C172" s="180" t="s">
        <v>314</v>
      </c>
      <c r="D172" s="180" t="s">
        <v>252</v>
      </c>
      <c r="E172" s="181" t="s">
        <v>350</v>
      </c>
      <c r="F172" s="182" t="s">
        <v>351</v>
      </c>
      <c r="G172" s="183" t="s">
        <v>352</v>
      </c>
      <c r="H172" s="184">
        <v>2.0299999999999998</v>
      </c>
      <c r="I172" s="185"/>
      <c r="J172" s="186">
        <f>ROUND(I172*H172,2)</f>
        <v>0</v>
      </c>
      <c r="K172" s="187"/>
      <c r="L172" s="35"/>
      <c r="M172" s="188" t="s">
        <v>34</v>
      </c>
      <c r="N172" s="189" t="s">
        <v>46</v>
      </c>
      <c r="O172" s="60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170</v>
      </c>
      <c r="AT172" s="161" t="s">
        <v>252</v>
      </c>
      <c r="AU172" s="161" t="s">
        <v>75</v>
      </c>
      <c r="AY172" s="13" t="s">
        <v>169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3" t="s">
        <v>82</v>
      </c>
      <c r="BK172" s="162">
        <f>ROUND(I172*H172,2)</f>
        <v>0</v>
      </c>
      <c r="BL172" s="13" t="s">
        <v>170</v>
      </c>
      <c r="BM172" s="161" t="s">
        <v>645</v>
      </c>
    </row>
    <row r="173" spans="1:65" s="2" customFormat="1" ht="39">
      <c r="A173" s="30"/>
      <c r="B173" s="31"/>
      <c r="C173" s="32"/>
      <c r="D173" s="163" t="s">
        <v>172</v>
      </c>
      <c r="E173" s="32"/>
      <c r="F173" s="164" t="s">
        <v>354</v>
      </c>
      <c r="G173" s="32"/>
      <c r="H173" s="32"/>
      <c r="I173" s="165"/>
      <c r="J173" s="32"/>
      <c r="K173" s="32"/>
      <c r="L173" s="35"/>
      <c r="M173" s="166"/>
      <c r="N173" s="167"/>
      <c r="O173" s="60"/>
      <c r="P173" s="60"/>
      <c r="Q173" s="60"/>
      <c r="R173" s="60"/>
      <c r="S173" s="60"/>
      <c r="T173" s="61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3" t="s">
        <v>172</v>
      </c>
      <c r="AU173" s="13" t="s">
        <v>75</v>
      </c>
    </row>
    <row r="174" spans="1:65" s="10" customFormat="1" ht="11.25">
      <c r="B174" s="168"/>
      <c r="C174" s="169"/>
      <c r="D174" s="163" t="s">
        <v>173</v>
      </c>
      <c r="E174" s="170" t="s">
        <v>34</v>
      </c>
      <c r="F174" s="171" t="s">
        <v>954</v>
      </c>
      <c r="G174" s="169"/>
      <c r="H174" s="172">
        <v>2.0299999999999998</v>
      </c>
      <c r="I174" s="173"/>
      <c r="J174" s="169"/>
      <c r="K174" s="169"/>
      <c r="L174" s="174"/>
      <c r="M174" s="175"/>
      <c r="N174" s="176"/>
      <c r="O174" s="176"/>
      <c r="P174" s="176"/>
      <c r="Q174" s="176"/>
      <c r="R174" s="176"/>
      <c r="S174" s="176"/>
      <c r="T174" s="177"/>
      <c r="AT174" s="178" t="s">
        <v>173</v>
      </c>
      <c r="AU174" s="178" t="s">
        <v>75</v>
      </c>
      <c r="AV174" s="10" t="s">
        <v>84</v>
      </c>
      <c r="AW174" s="10" t="s">
        <v>36</v>
      </c>
      <c r="AX174" s="10" t="s">
        <v>82</v>
      </c>
      <c r="AY174" s="178" t="s">
        <v>169</v>
      </c>
    </row>
    <row r="175" spans="1:65" s="2" customFormat="1" ht="16.5" customHeight="1">
      <c r="A175" s="30"/>
      <c r="B175" s="31"/>
      <c r="C175" s="180" t="s">
        <v>320</v>
      </c>
      <c r="D175" s="180" t="s">
        <v>252</v>
      </c>
      <c r="E175" s="181" t="s">
        <v>357</v>
      </c>
      <c r="F175" s="182" t="s">
        <v>358</v>
      </c>
      <c r="G175" s="183" t="s">
        <v>352</v>
      </c>
      <c r="H175" s="184">
        <v>1.0149999999999999</v>
      </c>
      <c r="I175" s="185"/>
      <c r="J175" s="186">
        <f>ROUND(I175*H175,2)</f>
        <v>0</v>
      </c>
      <c r="K175" s="187"/>
      <c r="L175" s="35"/>
      <c r="M175" s="188" t="s">
        <v>34</v>
      </c>
      <c r="N175" s="189" t="s">
        <v>46</v>
      </c>
      <c r="O175" s="60"/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170</v>
      </c>
      <c r="AT175" s="161" t="s">
        <v>252</v>
      </c>
      <c r="AU175" s="161" t="s">
        <v>75</v>
      </c>
      <c r="AY175" s="13" t="s">
        <v>169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3" t="s">
        <v>82</v>
      </c>
      <c r="BK175" s="162">
        <f>ROUND(I175*H175,2)</f>
        <v>0</v>
      </c>
      <c r="BL175" s="13" t="s">
        <v>170</v>
      </c>
      <c r="BM175" s="161" t="s">
        <v>646</v>
      </c>
    </row>
    <row r="176" spans="1:65" s="2" customFormat="1" ht="19.5">
      <c r="A176" s="30"/>
      <c r="B176" s="31"/>
      <c r="C176" s="32"/>
      <c r="D176" s="163" t="s">
        <v>172</v>
      </c>
      <c r="E176" s="32"/>
      <c r="F176" s="164" t="s">
        <v>360</v>
      </c>
      <c r="G176" s="32"/>
      <c r="H176" s="32"/>
      <c r="I176" s="165"/>
      <c r="J176" s="32"/>
      <c r="K176" s="32"/>
      <c r="L176" s="35"/>
      <c r="M176" s="166"/>
      <c r="N176" s="167"/>
      <c r="O176" s="60"/>
      <c r="P176" s="60"/>
      <c r="Q176" s="60"/>
      <c r="R176" s="60"/>
      <c r="S176" s="60"/>
      <c r="T176" s="61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3" t="s">
        <v>172</v>
      </c>
      <c r="AU176" s="13" t="s">
        <v>75</v>
      </c>
    </row>
    <row r="177" spans="1:65" s="10" customFormat="1" ht="11.25">
      <c r="B177" s="168"/>
      <c r="C177" s="169"/>
      <c r="D177" s="163" t="s">
        <v>173</v>
      </c>
      <c r="E177" s="170" t="s">
        <v>34</v>
      </c>
      <c r="F177" s="171" t="s">
        <v>955</v>
      </c>
      <c r="G177" s="169"/>
      <c r="H177" s="172">
        <v>1.0149999999999999</v>
      </c>
      <c r="I177" s="173"/>
      <c r="J177" s="169"/>
      <c r="K177" s="169"/>
      <c r="L177" s="174"/>
      <c r="M177" s="175"/>
      <c r="N177" s="176"/>
      <c r="O177" s="176"/>
      <c r="P177" s="176"/>
      <c r="Q177" s="176"/>
      <c r="R177" s="176"/>
      <c r="S177" s="176"/>
      <c r="T177" s="177"/>
      <c r="AT177" s="178" t="s">
        <v>173</v>
      </c>
      <c r="AU177" s="178" t="s">
        <v>75</v>
      </c>
      <c r="AV177" s="10" t="s">
        <v>84</v>
      </c>
      <c r="AW177" s="10" t="s">
        <v>36</v>
      </c>
      <c r="AX177" s="10" t="s">
        <v>82</v>
      </c>
      <c r="AY177" s="178" t="s">
        <v>169</v>
      </c>
    </row>
    <row r="178" spans="1:65" s="2" customFormat="1" ht="16.5" customHeight="1">
      <c r="A178" s="30"/>
      <c r="B178" s="31"/>
      <c r="C178" s="180" t="s">
        <v>326</v>
      </c>
      <c r="D178" s="180" t="s">
        <v>252</v>
      </c>
      <c r="E178" s="181" t="s">
        <v>363</v>
      </c>
      <c r="F178" s="182" t="s">
        <v>364</v>
      </c>
      <c r="G178" s="183" t="s">
        <v>184</v>
      </c>
      <c r="H178" s="184">
        <v>9</v>
      </c>
      <c r="I178" s="185"/>
      <c r="J178" s="186">
        <f>ROUND(I178*H178,2)</f>
        <v>0</v>
      </c>
      <c r="K178" s="187"/>
      <c r="L178" s="35"/>
      <c r="M178" s="188" t="s">
        <v>34</v>
      </c>
      <c r="N178" s="189" t="s">
        <v>46</v>
      </c>
      <c r="O178" s="60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1" t="s">
        <v>170</v>
      </c>
      <c r="AT178" s="161" t="s">
        <v>252</v>
      </c>
      <c r="AU178" s="161" t="s">
        <v>75</v>
      </c>
      <c r="AY178" s="13" t="s">
        <v>169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3" t="s">
        <v>82</v>
      </c>
      <c r="BK178" s="162">
        <f>ROUND(I178*H178,2)</f>
        <v>0</v>
      </c>
      <c r="BL178" s="13" t="s">
        <v>170</v>
      </c>
      <c r="BM178" s="161" t="s">
        <v>647</v>
      </c>
    </row>
    <row r="179" spans="1:65" s="2" customFormat="1" ht="19.5">
      <c r="A179" s="30"/>
      <c r="B179" s="31"/>
      <c r="C179" s="32"/>
      <c r="D179" s="163" t="s">
        <v>172</v>
      </c>
      <c r="E179" s="32"/>
      <c r="F179" s="164" t="s">
        <v>366</v>
      </c>
      <c r="G179" s="32"/>
      <c r="H179" s="32"/>
      <c r="I179" s="165"/>
      <c r="J179" s="32"/>
      <c r="K179" s="32"/>
      <c r="L179" s="35"/>
      <c r="M179" s="166"/>
      <c r="N179" s="167"/>
      <c r="O179" s="60"/>
      <c r="P179" s="60"/>
      <c r="Q179" s="60"/>
      <c r="R179" s="60"/>
      <c r="S179" s="60"/>
      <c r="T179" s="61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3" t="s">
        <v>172</v>
      </c>
      <c r="AU179" s="13" t="s">
        <v>75</v>
      </c>
    </row>
    <row r="180" spans="1:65" s="10" customFormat="1" ht="11.25">
      <c r="B180" s="168"/>
      <c r="C180" s="169"/>
      <c r="D180" s="163" t="s">
        <v>173</v>
      </c>
      <c r="E180" s="170" t="s">
        <v>34</v>
      </c>
      <c r="F180" s="171" t="s">
        <v>938</v>
      </c>
      <c r="G180" s="169"/>
      <c r="H180" s="172">
        <v>9</v>
      </c>
      <c r="I180" s="173"/>
      <c r="J180" s="169"/>
      <c r="K180" s="169"/>
      <c r="L180" s="174"/>
      <c r="M180" s="175"/>
      <c r="N180" s="176"/>
      <c r="O180" s="176"/>
      <c r="P180" s="176"/>
      <c r="Q180" s="176"/>
      <c r="R180" s="176"/>
      <c r="S180" s="176"/>
      <c r="T180" s="177"/>
      <c r="AT180" s="178" t="s">
        <v>173</v>
      </c>
      <c r="AU180" s="178" t="s">
        <v>75</v>
      </c>
      <c r="AV180" s="10" t="s">
        <v>84</v>
      </c>
      <c r="AW180" s="10" t="s">
        <v>36</v>
      </c>
      <c r="AX180" s="10" t="s">
        <v>82</v>
      </c>
      <c r="AY180" s="178" t="s">
        <v>169</v>
      </c>
    </row>
    <row r="181" spans="1:65" s="2" customFormat="1" ht="16.5" customHeight="1">
      <c r="A181" s="30"/>
      <c r="B181" s="31"/>
      <c r="C181" s="180" t="s">
        <v>332</v>
      </c>
      <c r="D181" s="180" t="s">
        <v>252</v>
      </c>
      <c r="E181" s="181" t="s">
        <v>378</v>
      </c>
      <c r="F181" s="182" t="s">
        <v>379</v>
      </c>
      <c r="G181" s="183" t="s">
        <v>184</v>
      </c>
      <c r="H181" s="184">
        <v>712</v>
      </c>
      <c r="I181" s="185"/>
      <c r="J181" s="186">
        <f>ROUND(I181*H181,2)</f>
        <v>0</v>
      </c>
      <c r="K181" s="187"/>
      <c r="L181" s="35"/>
      <c r="M181" s="188" t="s">
        <v>34</v>
      </c>
      <c r="N181" s="189" t="s">
        <v>46</v>
      </c>
      <c r="O181" s="60"/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1" t="s">
        <v>170</v>
      </c>
      <c r="AT181" s="161" t="s">
        <v>252</v>
      </c>
      <c r="AU181" s="161" t="s">
        <v>75</v>
      </c>
      <c r="AY181" s="13" t="s">
        <v>169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13" t="s">
        <v>82</v>
      </c>
      <c r="BK181" s="162">
        <f>ROUND(I181*H181,2)</f>
        <v>0</v>
      </c>
      <c r="BL181" s="13" t="s">
        <v>170</v>
      </c>
      <c r="BM181" s="161" t="s">
        <v>648</v>
      </c>
    </row>
    <row r="182" spans="1:65" s="2" customFormat="1" ht="29.25">
      <c r="A182" s="30"/>
      <c r="B182" s="31"/>
      <c r="C182" s="32"/>
      <c r="D182" s="163" t="s">
        <v>172</v>
      </c>
      <c r="E182" s="32"/>
      <c r="F182" s="164" t="s">
        <v>381</v>
      </c>
      <c r="G182" s="32"/>
      <c r="H182" s="32"/>
      <c r="I182" s="165"/>
      <c r="J182" s="32"/>
      <c r="K182" s="32"/>
      <c r="L182" s="35"/>
      <c r="M182" s="166"/>
      <c r="N182" s="167"/>
      <c r="O182" s="60"/>
      <c r="P182" s="60"/>
      <c r="Q182" s="60"/>
      <c r="R182" s="60"/>
      <c r="S182" s="60"/>
      <c r="T182" s="61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3" t="s">
        <v>172</v>
      </c>
      <c r="AU182" s="13" t="s">
        <v>75</v>
      </c>
    </row>
    <row r="183" spans="1:65" s="10" customFormat="1" ht="11.25">
      <c r="B183" s="168"/>
      <c r="C183" s="169"/>
      <c r="D183" s="163" t="s">
        <v>173</v>
      </c>
      <c r="E183" s="170" t="s">
        <v>34</v>
      </c>
      <c r="F183" s="171" t="s">
        <v>931</v>
      </c>
      <c r="G183" s="169"/>
      <c r="H183" s="172">
        <v>712</v>
      </c>
      <c r="I183" s="173"/>
      <c r="J183" s="169"/>
      <c r="K183" s="169"/>
      <c r="L183" s="174"/>
      <c r="M183" s="175"/>
      <c r="N183" s="176"/>
      <c r="O183" s="176"/>
      <c r="P183" s="176"/>
      <c r="Q183" s="176"/>
      <c r="R183" s="176"/>
      <c r="S183" s="176"/>
      <c r="T183" s="177"/>
      <c r="AT183" s="178" t="s">
        <v>173</v>
      </c>
      <c r="AU183" s="178" t="s">
        <v>75</v>
      </c>
      <c r="AV183" s="10" t="s">
        <v>84</v>
      </c>
      <c r="AW183" s="10" t="s">
        <v>36</v>
      </c>
      <c r="AX183" s="10" t="s">
        <v>82</v>
      </c>
      <c r="AY183" s="178" t="s">
        <v>169</v>
      </c>
    </row>
    <row r="184" spans="1:65" s="2" customFormat="1" ht="16.5" customHeight="1">
      <c r="A184" s="30"/>
      <c r="B184" s="31"/>
      <c r="C184" s="180" t="s">
        <v>337</v>
      </c>
      <c r="D184" s="180" t="s">
        <v>252</v>
      </c>
      <c r="E184" s="181" t="s">
        <v>384</v>
      </c>
      <c r="F184" s="182" t="s">
        <v>385</v>
      </c>
      <c r="G184" s="183" t="s">
        <v>184</v>
      </c>
      <c r="H184" s="184">
        <v>712</v>
      </c>
      <c r="I184" s="185"/>
      <c r="J184" s="186">
        <f>ROUND(I184*H184,2)</f>
        <v>0</v>
      </c>
      <c r="K184" s="187"/>
      <c r="L184" s="35"/>
      <c r="M184" s="188" t="s">
        <v>34</v>
      </c>
      <c r="N184" s="189" t="s">
        <v>46</v>
      </c>
      <c r="O184" s="60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170</v>
      </c>
      <c r="AT184" s="161" t="s">
        <v>252</v>
      </c>
      <c r="AU184" s="161" t="s">
        <v>75</v>
      </c>
      <c r="AY184" s="13" t="s">
        <v>169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3" t="s">
        <v>82</v>
      </c>
      <c r="BK184" s="162">
        <f>ROUND(I184*H184,2)</f>
        <v>0</v>
      </c>
      <c r="BL184" s="13" t="s">
        <v>170</v>
      </c>
      <c r="BM184" s="161" t="s">
        <v>650</v>
      </c>
    </row>
    <row r="185" spans="1:65" s="2" customFormat="1" ht="19.5">
      <c r="A185" s="30"/>
      <c r="B185" s="31"/>
      <c r="C185" s="32"/>
      <c r="D185" s="163" t="s">
        <v>172</v>
      </c>
      <c r="E185" s="32"/>
      <c r="F185" s="164" t="s">
        <v>387</v>
      </c>
      <c r="G185" s="32"/>
      <c r="H185" s="32"/>
      <c r="I185" s="165"/>
      <c r="J185" s="32"/>
      <c r="K185" s="32"/>
      <c r="L185" s="35"/>
      <c r="M185" s="166"/>
      <c r="N185" s="167"/>
      <c r="O185" s="60"/>
      <c r="P185" s="60"/>
      <c r="Q185" s="60"/>
      <c r="R185" s="60"/>
      <c r="S185" s="60"/>
      <c r="T185" s="61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3" t="s">
        <v>172</v>
      </c>
      <c r="AU185" s="13" t="s">
        <v>75</v>
      </c>
    </row>
    <row r="186" spans="1:65" s="10" customFormat="1" ht="11.25">
      <c r="B186" s="168"/>
      <c r="C186" s="169"/>
      <c r="D186" s="163" t="s">
        <v>173</v>
      </c>
      <c r="E186" s="170" t="s">
        <v>34</v>
      </c>
      <c r="F186" s="171" t="s">
        <v>931</v>
      </c>
      <c r="G186" s="169"/>
      <c r="H186" s="172">
        <v>712</v>
      </c>
      <c r="I186" s="173"/>
      <c r="J186" s="169"/>
      <c r="K186" s="169"/>
      <c r="L186" s="174"/>
      <c r="M186" s="175"/>
      <c r="N186" s="176"/>
      <c r="O186" s="176"/>
      <c r="P186" s="176"/>
      <c r="Q186" s="176"/>
      <c r="R186" s="176"/>
      <c r="S186" s="176"/>
      <c r="T186" s="177"/>
      <c r="AT186" s="178" t="s">
        <v>173</v>
      </c>
      <c r="AU186" s="178" t="s">
        <v>75</v>
      </c>
      <c r="AV186" s="10" t="s">
        <v>84</v>
      </c>
      <c r="AW186" s="10" t="s">
        <v>36</v>
      </c>
      <c r="AX186" s="10" t="s">
        <v>82</v>
      </c>
      <c r="AY186" s="178" t="s">
        <v>169</v>
      </c>
    </row>
    <row r="187" spans="1:65" s="2" customFormat="1" ht="16.5" customHeight="1">
      <c r="A187" s="30"/>
      <c r="B187" s="31"/>
      <c r="C187" s="180" t="s">
        <v>343</v>
      </c>
      <c r="D187" s="180" t="s">
        <v>252</v>
      </c>
      <c r="E187" s="181" t="s">
        <v>389</v>
      </c>
      <c r="F187" s="182" t="s">
        <v>390</v>
      </c>
      <c r="G187" s="183" t="s">
        <v>184</v>
      </c>
      <c r="H187" s="184">
        <v>300</v>
      </c>
      <c r="I187" s="185"/>
      <c r="J187" s="186">
        <f>ROUND(I187*H187,2)</f>
        <v>0</v>
      </c>
      <c r="K187" s="187"/>
      <c r="L187" s="35"/>
      <c r="M187" s="188" t="s">
        <v>34</v>
      </c>
      <c r="N187" s="189" t="s">
        <v>46</v>
      </c>
      <c r="O187" s="60"/>
      <c r="P187" s="159">
        <f>O187*H187</f>
        <v>0</v>
      </c>
      <c r="Q187" s="159">
        <v>0</v>
      </c>
      <c r="R187" s="159">
        <f>Q187*H187</f>
        <v>0</v>
      </c>
      <c r="S187" s="159">
        <v>0</v>
      </c>
      <c r="T187" s="16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1" t="s">
        <v>170</v>
      </c>
      <c r="AT187" s="161" t="s">
        <v>252</v>
      </c>
      <c r="AU187" s="161" t="s">
        <v>75</v>
      </c>
      <c r="AY187" s="13" t="s">
        <v>169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3" t="s">
        <v>82</v>
      </c>
      <c r="BK187" s="162">
        <f>ROUND(I187*H187,2)</f>
        <v>0</v>
      </c>
      <c r="BL187" s="13" t="s">
        <v>170</v>
      </c>
      <c r="BM187" s="161" t="s">
        <v>651</v>
      </c>
    </row>
    <row r="188" spans="1:65" s="2" customFormat="1" ht="19.5">
      <c r="A188" s="30"/>
      <c r="B188" s="31"/>
      <c r="C188" s="32"/>
      <c r="D188" s="163" t="s">
        <v>172</v>
      </c>
      <c r="E188" s="32"/>
      <c r="F188" s="164" t="s">
        <v>392</v>
      </c>
      <c r="G188" s="32"/>
      <c r="H188" s="32"/>
      <c r="I188" s="165"/>
      <c r="J188" s="32"/>
      <c r="K188" s="32"/>
      <c r="L188" s="35"/>
      <c r="M188" s="166"/>
      <c r="N188" s="167"/>
      <c r="O188" s="60"/>
      <c r="P188" s="60"/>
      <c r="Q188" s="60"/>
      <c r="R188" s="60"/>
      <c r="S188" s="60"/>
      <c r="T188" s="61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3" t="s">
        <v>172</v>
      </c>
      <c r="AU188" s="13" t="s">
        <v>75</v>
      </c>
    </row>
    <row r="189" spans="1:65" s="10" customFormat="1" ht="11.25">
      <c r="B189" s="168"/>
      <c r="C189" s="169"/>
      <c r="D189" s="163" t="s">
        <v>173</v>
      </c>
      <c r="E189" s="170" t="s">
        <v>34</v>
      </c>
      <c r="F189" s="171" t="s">
        <v>760</v>
      </c>
      <c r="G189" s="169"/>
      <c r="H189" s="172">
        <v>300</v>
      </c>
      <c r="I189" s="173"/>
      <c r="J189" s="169"/>
      <c r="K189" s="169"/>
      <c r="L189" s="174"/>
      <c r="M189" s="175"/>
      <c r="N189" s="176"/>
      <c r="O189" s="176"/>
      <c r="P189" s="176"/>
      <c r="Q189" s="176"/>
      <c r="R189" s="176"/>
      <c r="S189" s="176"/>
      <c r="T189" s="177"/>
      <c r="AT189" s="178" t="s">
        <v>173</v>
      </c>
      <c r="AU189" s="178" t="s">
        <v>75</v>
      </c>
      <c r="AV189" s="10" t="s">
        <v>84</v>
      </c>
      <c r="AW189" s="10" t="s">
        <v>36</v>
      </c>
      <c r="AX189" s="10" t="s">
        <v>82</v>
      </c>
      <c r="AY189" s="178" t="s">
        <v>169</v>
      </c>
    </row>
    <row r="190" spans="1:65" s="2" customFormat="1" ht="16.5" customHeight="1">
      <c r="A190" s="30"/>
      <c r="B190" s="31"/>
      <c r="C190" s="180" t="s">
        <v>349</v>
      </c>
      <c r="D190" s="180" t="s">
        <v>252</v>
      </c>
      <c r="E190" s="181" t="s">
        <v>395</v>
      </c>
      <c r="F190" s="182" t="s">
        <v>396</v>
      </c>
      <c r="G190" s="183" t="s">
        <v>184</v>
      </c>
      <c r="H190" s="184">
        <v>400</v>
      </c>
      <c r="I190" s="185"/>
      <c r="J190" s="186">
        <f>ROUND(I190*H190,2)</f>
        <v>0</v>
      </c>
      <c r="K190" s="187"/>
      <c r="L190" s="35"/>
      <c r="M190" s="188" t="s">
        <v>34</v>
      </c>
      <c r="N190" s="189" t="s">
        <v>46</v>
      </c>
      <c r="O190" s="60"/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1" t="s">
        <v>170</v>
      </c>
      <c r="AT190" s="161" t="s">
        <v>252</v>
      </c>
      <c r="AU190" s="161" t="s">
        <v>75</v>
      </c>
      <c r="AY190" s="13" t="s">
        <v>169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3" t="s">
        <v>82</v>
      </c>
      <c r="BK190" s="162">
        <f>ROUND(I190*H190,2)</f>
        <v>0</v>
      </c>
      <c r="BL190" s="13" t="s">
        <v>170</v>
      </c>
      <c r="BM190" s="161" t="s">
        <v>653</v>
      </c>
    </row>
    <row r="191" spans="1:65" s="2" customFormat="1" ht="19.5">
      <c r="A191" s="30"/>
      <c r="B191" s="31"/>
      <c r="C191" s="32"/>
      <c r="D191" s="163" t="s">
        <v>172</v>
      </c>
      <c r="E191" s="32"/>
      <c r="F191" s="164" t="s">
        <v>398</v>
      </c>
      <c r="G191" s="32"/>
      <c r="H191" s="32"/>
      <c r="I191" s="165"/>
      <c r="J191" s="32"/>
      <c r="K191" s="32"/>
      <c r="L191" s="35"/>
      <c r="M191" s="166"/>
      <c r="N191" s="167"/>
      <c r="O191" s="60"/>
      <c r="P191" s="60"/>
      <c r="Q191" s="60"/>
      <c r="R191" s="60"/>
      <c r="S191" s="60"/>
      <c r="T191" s="61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172</v>
      </c>
      <c r="AU191" s="13" t="s">
        <v>75</v>
      </c>
    </row>
    <row r="192" spans="1:65" s="10" customFormat="1" ht="11.25">
      <c r="B192" s="168"/>
      <c r="C192" s="169"/>
      <c r="D192" s="163" t="s">
        <v>173</v>
      </c>
      <c r="E192" s="170" t="s">
        <v>34</v>
      </c>
      <c r="F192" s="171" t="s">
        <v>652</v>
      </c>
      <c r="G192" s="169"/>
      <c r="H192" s="172">
        <v>400</v>
      </c>
      <c r="I192" s="173"/>
      <c r="J192" s="169"/>
      <c r="K192" s="169"/>
      <c r="L192" s="174"/>
      <c r="M192" s="175"/>
      <c r="N192" s="176"/>
      <c r="O192" s="176"/>
      <c r="P192" s="176"/>
      <c r="Q192" s="176"/>
      <c r="R192" s="176"/>
      <c r="S192" s="176"/>
      <c r="T192" s="177"/>
      <c r="AT192" s="178" t="s">
        <v>173</v>
      </c>
      <c r="AU192" s="178" t="s">
        <v>75</v>
      </c>
      <c r="AV192" s="10" t="s">
        <v>84</v>
      </c>
      <c r="AW192" s="10" t="s">
        <v>36</v>
      </c>
      <c r="AX192" s="10" t="s">
        <v>82</v>
      </c>
      <c r="AY192" s="178" t="s">
        <v>169</v>
      </c>
    </row>
    <row r="193" spans="1:65" s="2" customFormat="1" ht="24.2" customHeight="1">
      <c r="A193" s="30"/>
      <c r="B193" s="31"/>
      <c r="C193" s="180" t="s">
        <v>356</v>
      </c>
      <c r="D193" s="180" t="s">
        <v>252</v>
      </c>
      <c r="E193" s="181" t="s">
        <v>453</v>
      </c>
      <c r="F193" s="182" t="s">
        <v>454</v>
      </c>
      <c r="G193" s="183" t="s">
        <v>167</v>
      </c>
      <c r="H193" s="184">
        <v>370.358</v>
      </c>
      <c r="I193" s="185"/>
      <c r="J193" s="186">
        <f>ROUND(I193*H193,2)</f>
        <v>0</v>
      </c>
      <c r="K193" s="187"/>
      <c r="L193" s="35"/>
      <c r="M193" s="188" t="s">
        <v>34</v>
      </c>
      <c r="N193" s="189" t="s">
        <v>46</v>
      </c>
      <c r="O193" s="60"/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1" t="s">
        <v>170</v>
      </c>
      <c r="AT193" s="161" t="s">
        <v>252</v>
      </c>
      <c r="AU193" s="161" t="s">
        <v>75</v>
      </c>
      <c r="AY193" s="13" t="s">
        <v>169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3" t="s">
        <v>82</v>
      </c>
      <c r="BK193" s="162">
        <f>ROUND(I193*H193,2)</f>
        <v>0</v>
      </c>
      <c r="BL193" s="13" t="s">
        <v>170</v>
      </c>
      <c r="BM193" s="161" t="s">
        <v>956</v>
      </c>
    </row>
    <row r="194" spans="1:65" s="2" customFormat="1" ht="29.25">
      <c r="A194" s="30"/>
      <c r="B194" s="31"/>
      <c r="C194" s="32"/>
      <c r="D194" s="163" t="s">
        <v>172</v>
      </c>
      <c r="E194" s="32"/>
      <c r="F194" s="164" t="s">
        <v>456</v>
      </c>
      <c r="G194" s="32"/>
      <c r="H194" s="32"/>
      <c r="I194" s="165"/>
      <c r="J194" s="32"/>
      <c r="K194" s="32"/>
      <c r="L194" s="35"/>
      <c r="M194" s="166"/>
      <c r="N194" s="167"/>
      <c r="O194" s="60"/>
      <c r="P194" s="60"/>
      <c r="Q194" s="60"/>
      <c r="R194" s="60"/>
      <c r="S194" s="60"/>
      <c r="T194" s="61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3" t="s">
        <v>172</v>
      </c>
      <c r="AU194" s="13" t="s">
        <v>75</v>
      </c>
    </row>
    <row r="195" spans="1:65" s="2" customFormat="1" ht="19.5">
      <c r="A195" s="30"/>
      <c r="B195" s="31"/>
      <c r="C195" s="32"/>
      <c r="D195" s="163" t="s">
        <v>178</v>
      </c>
      <c r="E195" s="32"/>
      <c r="F195" s="179" t="s">
        <v>457</v>
      </c>
      <c r="G195" s="32"/>
      <c r="H195" s="32"/>
      <c r="I195" s="165"/>
      <c r="J195" s="32"/>
      <c r="K195" s="32"/>
      <c r="L195" s="35"/>
      <c r="M195" s="166"/>
      <c r="N195" s="167"/>
      <c r="O195" s="60"/>
      <c r="P195" s="60"/>
      <c r="Q195" s="60"/>
      <c r="R195" s="60"/>
      <c r="S195" s="60"/>
      <c r="T195" s="61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178</v>
      </c>
      <c r="AU195" s="13" t="s">
        <v>75</v>
      </c>
    </row>
    <row r="196" spans="1:65" s="10" customFormat="1" ht="11.25">
      <c r="B196" s="168"/>
      <c r="C196" s="169"/>
      <c r="D196" s="163" t="s">
        <v>173</v>
      </c>
      <c r="E196" s="170" t="s">
        <v>34</v>
      </c>
      <c r="F196" s="171" t="s">
        <v>957</v>
      </c>
      <c r="G196" s="169"/>
      <c r="H196" s="172">
        <v>370.358</v>
      </c>
      <c r="I196" s="173"/>
      <c r="J196" s="169"/>
      <c r="K196" s="169"/>
      <c r="L196" s="174"/>
      <c r="M196" s="175"/>
      <c r="N196" s="176"/>
      <c r="O196" s="176"/>
      <c r="P196" s="176"/>
      <c r="Q196" s="176"/>
      <c r="R196" s="176"/>
      <c r="S196" s="176"/>
      <c r="T196" s="177"/>
      <c r="AT196" s="178" t="s">
        <v>173</v>
      </c>
      <c r="AU196" s="178" t="s">
        <v>75</v>
      </c>
      <c r="AV196" s="10" t="s">
        <v>84</v>
      </c>
      <c r="AW196" s="10" t="s">
        <v>36</v>
      </c>
      <c r="AX196" s="10" t="s">
        <v>82</v>
      </c>
      <c r="AY196" s="178" t="s">
        <v>169</v>
      </c>
    </row>
    <row r="197" spans="1:65" s="2" customFormat="1" ht="33" customHeight="1">
      <c r="A197" s="30"/>
      <c r="B197" s="31"/>
      <c r="C197" s="180" t="s">
        <v>362</v>
      </c>
      <c r="D197" s="180" t="s">
        <v>252</v>
      </c>
      <c r="E197" s="181" t="s">
        <v>460</v>
      </c>
      <c r="F197" s="182" t="s">
        <v>461</v>
      </c>
      <c r="G197" s="183" t="s">
        <v>167</v>
      </c>
      <c r="H197" s="184">
        <v>370.358</v>
      </c>
      <c r="I197" s="185"/>
      <c r="J197" s="186">
        <f>ROUND(I197*H197,2)</f>
        <v>0</v>
      </c>
      <c r="K197" s="187"/>
      <c r="L197" s="35"/>
      <c r="M197" s="188" t="s">
        <v>34</v>
      </c>
      <c r="N197" s="189" t="s">
        <v>46</v>
      </c>
      <c r="O197" s="60"/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1" t="s">
        <v>170</v>
      </c>
      <c r="AT197" s="161" t="s">
        <v>252</v>
      </c>
      <c r="AU197" s="161" t="s">
        <v>75</v>
      </c>
      <c r="AY197" s="13" t="s">
        <v>169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3" t="s">
        <v>82</v>
      </c>
      <c r="BK197" s="162">
        <f>ROUND(I197*H197,2)</f>
        <v>0</v>
      </c>
      <c r="BL197" s="13" t="s">
        <v>170</v>
      </c>
      <c r="BM197" s="161" t="s">
        <v>958</v>
      </c>
    </row>
    <row r="198" spans="1:65" s="2" customFormat="1" ht="29.25">
      <c r="A198" s="30"/>
      <c r="B198" s="31"/>
      <c r="C198" s="32"/>
      <c r="D198" s="163" t="s">
        <v>172</v>
      </c>
      <c r="E198" s="32"/>
      <c r="F198" s="164" t="s">
        <v>463</v>
      </c>
      <c r="G198" s="32"/>
      <c r="H198" s="32"/>
      <c r="I198" s="165"/>
      <c r="J198" s="32"/>
      <c r="K198" s="32"/>
      <c r="L198" s="35"/>
      <c r="M198" s="166"/>
      <c r="N198" s="167"/>
      <c r="O198" s="60"/>
      <c r="P198" s="60"/>
      <c r="Q198" s="60"/>
      <c r="R198" s="60"/>
      <c r="S198" s="60"/>
      <c r="T198" s="61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3" t="s">
        <v>172</v>
      </c>
      <c r="AU198" s="13" t="s">
        <v>75</v>
      </c>
    </row>
    <row r="199" spans="1:65" s="2" customFormat="1" ht="19.5">
      <c r="A199" s="30"/>
      <c r="B199" s="31"/>
      <c r="C199" s="32"/>
      <c r="D199" s="163" t="s">
        <v>178</v>
      </c>
      <c r="E199" s="32"/>
      <c r="F199" s="179" t="s">
        <v>457</v>
      </c>
      <c r="G199" s="32"/>
      <c r="H199" s="32"/>
      <c r="I199" s="165"/>
      <c r="J199" s="32"/>
      <c r="K199" s="32"/>
      <c r="L199" s="35"/>
      <c r="M199" s="166"/>
      <c r="N199" s="167"/>
      <c r="O199" s="60"/>
      <c r="P199" s="60"/>
      <c r="Q199" s="60"/>
      <c r="R199" s="60"/>
      <c r="S199" s="60"/>
      <c r="T199" s="61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3" t="s">
        <v>178</v>
      </c>
      <c r="AU199" s="13" t="s">
        <v>75</v>
      </c>
    </row>
    <row r="200" spans="1:65" s="10" customFormat="1" ht="11.25">
      <c r="B200" s="168"/>
      <c r="C200" s="169"/>
      <c r="D200" s="163" t="s">
        <v>173</v>
      </c>
      <c r="E200" s="170" t="s">
        <v>34</v>
      </c>
      <c r="F200" s="171" t="s">
        <v>959</v>
      </c>
      <c r="G200" s="169"/>
      <c r="H200" s="172">
        <v>370.358</v>
      </c>
      <c r="I200" s="173"/>
      <c r="J200" s="169"/>
      <c r="K200" s="169"/>
      <c r="L200" s="174"/>
      <c r="M200" s="175"/>
      <c r="N200" s="176"/>
      <c r="O200" s="176"/>
      <c r="P200" s="176"/>
      <c r="Q200" s="176"/>
      <c r="R200" s="176"/>
      <c r="S200" s="176"/>
      <c r="T200" s="177"/>
      <c r="AT200" s="178" t="s">
        <v>173</v>
      </c>
      <c r="AU200" s="178" t="s">
        <v>75</v>
      </c>
      <c r="AV200" s="10" t="s">
        <v>84</v>
      </c>
      <c r="AW200" s="10" t="s">
        <v>36</v>
      </c>
      <c r="AX200" s="10" t="s">
        <v>82</v>
      </c>
      <c r="AY200" s="178" t="s">
        <v>169</v>
      </c>
    </row>
    <row r="201" spans="1:65" s="2" customFormat="1" ht="24.2" customHeight="1">
      <c r="A201" s="30"/>
      <c r="B201" s="31"/>
      <c r="C201" s="180" t="s">
        <v>368</v>
      </c>
      <c r="D201" s="180" t="s">
        <v>252</v>
      </c>
      <c r="E201" s="181" t="s">
        <v>453</v>
      </c>
      <c r="F201" s="182" t="s">
        <v>454</v>
      </c>
      <c r="G201" s="183" t="s">
        <v>167</v>
      </c>
      <c r="H201" s="184">
        <v>150.53200000000001</v>
      </c>
      <c r="I201" s="185"/>
      <c r="J201" s="186">
        <f>ROUND(I201*H201,2)</f>
        <v>0</v>
      </c>
      <c r="K201" s="187"/>
      <c r="L201" s="35"/>
      <c r="M201" s="188" t="s">
        <v>34</v>
      </c>
      <c r="N201" s="189" t="s">
        <v>46</v>
      </c>
      <c r="O201" s="60"/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61" t="s">
        <v>170</v>
      </c>
      <c r="AT201" s="161" t="s">
        <v>252</v>
      </c>
      <c r="AU201" s="161" t="s">
        <v>75</v>
      </c>
      <c r="AY201" s="13" t="s">
        <v>169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3" t="s">
        <v>82</v>
      </c>
      <c r="BK201" s="162">
        <f>ROUND(I201*H201,2)</f>
        <v>0</v>
      </c>
      <c r="BL201" s="13" t="s">
        <v>170</v>
      </c>
      <c r="BM201" s="161" t="s">
        <v>960</v>
      </c>
    </row>
    <row r="202" spans="1:65" s="2" customFormat="1" ht="29.25">
      <c r="A202" s="30"/>
      <c r="B202" s="31"/>
      <c r="C202" s="32"/>
      <c r="D202" s="163" t="s">
        <v>172</v>
      </c>
      <c r="E202" s="32"/>
      <c r="F202" s="164" t="s">
        <v>456</v>
      </c>
      <c r="G202" s="32"/>
      <c r="H202" s="32"/>
      <c r="I202" s="165"/>
      <c r="J202" s="32"/>
      <c r="K202" s="32"/>
      <c r="L202" s="35"/>
      <c r="M202" s="166"/>
      <c r="N202" s="167"/>
      <c r="O202" s="60"/>
      <c r="P202" s="60"/>
      <c r="Q202" s="60"/>
      <c r="R202" s="60"/>
      <c r="S202" s="60"/>
      <c r="T202" s="61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3" t="s">
        <v>172</v>
      </c>
      <c r="AU202" s="13" t="s">
        <v>75</v>
      </c>
    </row>
    <row r="203" spans="1:65" s="2" customFormat="1" ht="19.5">
      <c r="A203" s="30"/>
      <c r="B203" s="31"/>
      <c r="C203" s="32"/>
      <c r="D203" s="163" t="s">
        <v>178</v>
      </c>
      <c r="E203" s="32"/>
      <c r="F203" s="179" t="s">
        <v>481</v>
      </c>
      <c r="G203" s="32"/>
      <c r="H203" s="32"/>
      <c r="I203" s="165"/>
      <c r="J203" s="32"/>
      <c r="K203" s="32"/>
      <c r="L203" s="35"/>
      <c r="M203" s="166"/>
      <c r="N203" s="167"/>
      <c r="O203" s="60"/>
      <c r="P203" s="60"/>
      <c r="Q203" s="60"/>
      <c r="R203" s="60"/>
      <c r="S203" s="60"/>
      <c r="T203" s="61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3" t="s">
        <v>178</v>
      </c>
      <c r="AU203" s="13" t="s">
        <v>75</v>
      </c>
    </row>
    <row r="204" spans="1:65" s="10" customFormat="1" ht="11.25">
      <c r="B204" s="168"/>
      <c r="C204" s="169"/>
      <c r="D204" s="163" t="s">
        <v>173</v>
      </c>
      <c r="E204" s="170" t="s">
        <v>34</v>
      </c>
      <c r="F204" s="171" t="s">
        <v>961</v>
      </c>
      <c r="G204" s="169"/>
      <c r="H204" s="172">
        <v>150.53200000000001</v>
      </c>
      <c r="I204" s="173"/>
      <c r="J204" s="169"/>
      <c r="K204" s="169"/>
      <c r="L204" s="174"/>
      <c r="M204" s="175"/>
      <c r="N204" s="176"/>
      <c r="O204" s="176"/>
      <c r="P204" s="176"/>
      <c r="Q204" s="176"/>
      <c r="R204" s="176"/>
      <c r="S204" s="176"/>
      <c r="T204" s="177"/>
      <c r="AT204" s="178" t="s">
        <v>173</v>
      </c>
      <c r="AU204" s="178" t="s">
        <v>75</v>
      </c>
      <c r="AV204" s="10" t="s">
        <v>84</v>
      </c>
      <c r="AW204" s="10" t="s">
        <v>36</v>
      </c>
      <c r="AX204" s="10" t="s">
        <v>82</v>
      </c>
      <c r="AY204" s="178" t="s">
        <v>169</v>
      </c>
    </row>
    <row r="205" spans="1:65" s="2" customFormat="1" ht="24.2" customHeight="1">
      <c r="A205" s="30"/>
      <c r="B205" s="31"/>
      <c r="C205" s="180" t="s">
        <v>372</v>
      </c>
      <c r="D205" s="180" t="s">
        <v>252</v>
      </c>
      <c r="E205" s="181" t="s">
        <v>491</v>
      </c>
      <c r="F205" s="182" t="s">
        <v>492</v>
      </c>
      <c r="G205" s="183" t="s">
        <v>184</v>
      </c>
      <c r="H205" s="184">
        <v>1</v>
      </c>
      <c r="I205" s="185"/>
      <c r="J205" s="186">
        <f>ROUND(I205*H205,2)</f>
        <v>0</v>
      </c>
      <c r="K205" s="187"/>
      <c r="L205" s="35"/>
      <c r="M205" s="188" t="s">
        <v>34</v>
      </c>
      <c r="N205" s="189" t="s">
        <v>46</v>
      </c>
      <c r="O205" s="60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1" t="s">
        <v>170</v>
      </c>
      <c r="AT205" s="161" t="s">
        <v>252</v>
      </c>
      <c r="AU205" s="161" t="s">
        <v>75</v>
      </c>
      <c r="AY205" s="13" t="s">
        <v>169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3" t="s">
        <v>82</v>
      </c>
      <c r="BK205" s="162">
        <f>ROUND(I205*H205,2)</f>
        <v>0</v>
      </c>
      <c r="BL205" s="13" t="s">
        <v>170</v>
      </c>
      <c r="BM205" s="161" t="s">
        <v>962</v>
      </c>
    </row>
    <row r="206" spans="1:65" s="2" customFormat="1" ht="29.25">
      <c r="A206" s="30"/>
      <c r="B206" s="31"/>
      <c r="C206" s="32"/>
      <c r="D206" s="163" t="s">
        <v>172</v>
      </c>
      <c r="E206" s="32"/>
      <c r="F206" s="164" t="s">
        <v>494</v>
      </c>
      <c r="G206" s="32"/>
      <c r="H206" s="32"/>
      <c r="I206" s="165"/>
      <c r="J206" s="32"/>
      <c r="K206" s="32"/>
      <c r="L206" s="35"/>
      <c r="M206" s="166"/>
      <c r="N206" s="167"/>
      <c r="O206" s="60"/>
      <c r="P206" s="60"/>
      <c r="Q206" s="60"/>
      <c r="R206" s="60"/>
      <c r="S206" s="60"/>
      <c r="T206" s="61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172</v>
      </c>
      <c r="AU206" s="13" t="s">
        <v>75</v>
      </c>
    </row>
    <row r="207" spans="1:65" s="2" customFormat="1" ht="19.5">
      <c r="A207" s="30"/>
      <c r="B207" s="31"/>
      <c r="C207" s="32"/>
      <c r="D207" s="163" t="s">
        <v>178</v>
      </c>
      <c r="E207" s="32"/>
      <c r="F207" s="179" t="s">
        <v>495</v>
      </c>
      <c r="G207" s="32"/>
      <c r="H207" s="32"/>
      <c r="I207" s="165"/>
      <c r="J207" s="32"/>
      <c r="K207" s="32"/>
      <c r="L207" s="35"/>
      <c r="M207" s="166"/>
      <c r="N207" s="167"/>
      <c r="O207" s="60"/>
      <c r="P207" s="60"/>
      <c r="Q207" s="60"/>
      <c r="R207" s="60"/>
      <c r="S207" s="60"/>
      <c r="T207" s="61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3" t="s">
        <v>178</v>
      </c>
      <c r="AU207" s="13" t="s">
        <v>75</v>
      </c>
    </row>
    <row r="208" spans="1:65" s="10" customFormat="1" ht="11.25">
      <c r="B208" s="168"/>
      <c r="C208" s="169"/>
      <c r="D208" s="163" t="s">
        <v>173</v>
      </c>
      <c r="E208" s="170" t="s">
        <v>34</v>
      </c>
      <c r="F208" s="171" t="s">
        <v>496</v>
      </c>
      <c r="G208" s="169"/>
      <c r="H208" s="172">
        <v>1</v>
      </c>
      <c r="I208" s="173"/>
      <c r="J208" s="169"/>
      <c r="K208" s="169"/>
      <c r="L208" s="174"/>
      <c r="M208" s="175"/>
      <c r="N208" s="176"/>
      <c r="O208" s="176"/>
      <c r="P208" s="176"/>
      <c r="Q208" s="176"/>
      <c r="R208" s="176"/>
      <c r="S208" s="176"/>
      <c r="T208" s="177"/>
      <c r="AT208" s="178" t="s">
        <v>173</v>
      </c>
      <c r="AU208" s="178" t="s">
        <v>75</v>
      </c>
      <c r="AV208" s="10" t="s">
        <v>84</v>
      </c>
      <c r="AW208" s="10" t="s">
        <v>36</v>
      </c>
      <c r="AX208" s="10" t="s">
        <v>82</v>
      </c>
      <c r="AY208" s="178" t="s">
        <v>169</v>
      </c>
    </row>
    <row r="209" spans="1:65" s="2" customFormat="1" ht="24.2" customHeight="1">
      <c r="A209" s="30"/>
      <c r="B209" s="31"/>
      <c r="C209" s="180" t="s">
        <v>377</v>
      </c>
      <c r="D209" s="180" t="s">
        <v>252</v>
      </c>
      <c r="E209" s="181" t="s">
        <v>498</v>
      </c>
      <c r="F209" s="182" t="s">
        <v>499</v>
      </c>
      <c r="G209" s="183" t="s">
        <v>184</v>
      </c>
      <c r="H209" s="184">
        <v>9</v>
      </c>
      <c r="I209" s="185"/>
      <c r="J209" s="186">
        <f>ROUND(I209*H209,2)</f>
        <v>0</v>
      </c>
      <c r="K209" s="187"/>
      <c r="L209" s="35"/>
      <c r="M209" s="188" t="s">
        <v>34</v>
      </c>
      <c r="N209" s="189" t="s">
        <v>46</v>
      </c>
      <c r="O209" s="60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1" t="s">
        <v>170</v>
      </c>
      <c r="AT209" s="161" t="s">
        <v>252</v>
      </c>
      <c r="AU209" s="161" t="s">
        <v>75</v>
      </c>
      <c r="AY209" s="13" t="s">
        <v>169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3" t="s">
        <v>82</v>
      </c>
      <c r="BK209" s="162">
        <f>ROUND(I209*H209,2)</f>
        <v>0</v>
      </c>
      <c r="BL209" s="13" t="s">
        <v>170</v>
      </c>
      <c r="BM209" s="161" t="s">
        <v>963</v>
      </c>
    </row>
    <row r="210" spans="1:65" s="2" customFormat="1" ht="29.25">
      <c r="A210" s="30"/>
      <c r="B210" s="31"/>
      <c r="C210" s="32"/>
      <c r="D210" s="163" t="s">
        <v>172</v>
      </c>
      <c r="E210" s="32"/>
      <c r="F210" s="164" t="s">
        <v>501</v>
      </c>
      <c r="G210" s="32"/>
      <c r="H210" s="32"/>
      <c r="I210" s="165"/>
      <c r="J210" s="32"/>
      <c r="K210" s="32"/>
      <c r="L210" s="35"/>
      <c r="M210" s="166"/>
      <c r="N210" s="167"/>
      <c r="O210" s="60"/>
      <c r="P210" s="60"/>
      <c r="Q210" s="60"/>
      <c r="R210" s="60"/>
      <c r="S210" s="60"/>
      <c r="T210" s="61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3" t="s">
        <v>172</v>
      </c>
      <c r="AU210" s="13" t="s">
        <v>75</v>
      </c>
    </row>
    <row r="211" spans="1:65" s="2" customFormat="1" ht="19.5">
      <c r="A211" s="30"/>
      <c r="B211" s="31"/>
      <c r="C211" s="32"/>
      <c r="D211" s="163" t="s">
        <v>178</v>
      </c>
      <c r="E211" s="32"/>
      <c r="F211" s="179" t="s">
        <v>495</v>
      </c>
      <c r="G211" s="32"/>
      <c r="H211" s="32"/>
      <c r="I211" s="165"/>
      <c r="J211" s="32"/>
      <c r="K211" s="32"/>
      <c r="L211" s="35"/>
      <c r="M211" s="166"/>
      <c r="N211" s="167"/>
      <c r="O211" s="60"/>
      <c r="P211" s="60"/>
      <c r="Q211" s="60"/>
      <c r="R211" s="60"/>
      <c r="S211" s="60"/>
      <c r="T211" s="61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3" t="s">
        <v>178</v>
      </c>
      <c r="AU211" s="13" t="s">
        <v>75</v>
      </c>
    </row>
    <row r="212" spans="1:65" s="10" customFormat="1" ht="11.25">
      <c r="B212" s="168"/>
      <c r="C212" s="169"/>
      <c r="D212" s="163" t="s">
        <v>173</v>
      </c>
      <c r="E212" s="170" t="s">
        <v>34</v>
      </c>
      <c r="F212" s="171" t="s">
        <v>502</v>
      </c>
      <c r="G212" s="169"/>
      <c r="H212" s="172">
        <v>9</v>
      </c>
      <c r="I212" s="173"/>
      <c r="J212" s="169"/>
      <c r="K212" s="169"/>
      <c r="L212" s="174"/>
      <c r="M212" s="175"/>
      <c r="N212" s="176"/>
      <c r="O212" s="176"/>
      <c r="P212" s="176"/>
      <c r="Q212" s="176"/>
      <c r="R212" s="176"/>
      <c r="S212" s="176"/>
      <c r="T212" s="177"/>
      <c r="AT212" s="178" t="s">
        <v>173</v>
      </c>
      <c r="AU212" s="178" t="s">
        <v>75</v>
      </c>
      <c r="AV212" s="10" t="s">
        <v>84</v>
      </c>
      <c r="AW212" s="10" t="s">
        <v>36</v>
      </c>
      <c r="AX212" s="10" t="s">
        <v>82</v>
      </c>
      <c r="AY212" s="178" t="s">
        <v>169</v>
      </c>
    </row>
    <row r="213" spans="1:65" s="2" customFormat="1" ht="24.2" customHeight="1">
      <c r="A213" s="30"/>
      <c r="B213" s="31"/>
      <c r="C213" s="180" t="s">
        <v>383</v>
      </c>
      <c r="D213" s="180" t="s">
        <v>252</v>
      </c>
      <c r="E213" s="181" t="s">
        <v>491</v>
      </c>
      <c r="F213" s="182" t="s">
        <v>492</v>
      </c>
      <c r="G213" s="183" t="s">
        <v>184</v>
      </c>
      <c r="H213" s="184">
        <v>1</v>
      </c>
      <c r="I213" s="185"/>
      <c r="J213" s="186">
        <f>ROUND(I213*H213,2)</f>
        <v>0</v>
      </c>
      <c r="K213" s="187"/>
      <c r="L213" s="35"/>
      <c r="M213" s="188" t="s">
        <v>34</v>
      </c>
      <c r="N213" s="189" t="s">
        <v>46</v>
      </c>
      <c r="O213" s="60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1" t="s">
        <v>170</v>
      </c>
      <c r="AT213" s="161" t="s">
        <v>252</v>
      </c>
      <c r="AU213" s="161" t="s">
        <v>75</v>
      </c>
      <c r="AY213" s="13" t="s">
        <v>169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3" t="s">
        <v>82</v>
      </c>
      <c r="BK213" s="162">
        <f>ROUND(I213*H213,2)</f>
        <v>0</v>
      </c>
      <c r="BL213" s="13" t="s">
        <v>170</v>
      </c>
      <c r="BM213" s="161" t="s">
        <v>964</v>
      </c>
    </row>
    <row r="214" spans="1:65" s="2" customFormat="1" ht="29.25">
      <c r="A214" s="30"/>
      <c r="B214" s="31"/>
      <c r="C214" s="32"/>
      <c r="D214" s="163" t="s">
        <v>172</v>
      </c>
      <c r="E214" s="32"/>
      <c r="F214" s="164" t="s">
        <v>494</v>
      </c>
      <c r="G214" s="32"/>
      <c r="H214" s="32"/>
      <c r="I214" s="165"/>
      <c r="J214" s="32"/>
      <c r="K214" s="32"/>
      <c r="L214" s="35"/>
      <c r="M214" s="166"/>
      <c r="N214" s="167"/>
      <c r="O214" s="60"/>
      <c r="P214" s="60"/>
      <c r="Q214" s="60"/>
      <c r="R214" s="60"/>
      <c r="S214" s="60"/>
      <c r="T214" s="61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3" t="s">
        <v>172</v>
      </c>
      <c r="AU214" s="13" t="s">
        <v>75</v>
      </c>
    </row>
    <row r="215" spans="1:65" s="2" customFormat="1" ht="19.5">
      <c r="A215" s="30"/>
      <c r="B215" s="31"/>
      <c r="C215" s="32"/>
      <c r="D215" s="163" t="s">
        <v>178</v>
      </c>
      <c r="E215" s="32"/>
      <c r="F215" s="179" t="s">
        <v>505</v>
      </c>
      <c r="G215" s="32"/>
      <c r="H215" s="32"/>
      <c r="I215" s="165"/>
      <c r="J215" s="32"/>
      <c r="K215" s="32"/>
      <c r="L215" s="35"/>
      <c r="M215" s="166"/>
      <c r="N215" s="167"/>
      <c r="O215" s="60"/>
      <c r="P215" s="60"/>
      <c r="Q215" s="60"/>
      <c r="R215" s="60"/>
      <c r="S215" s="60"/>
      <c r="T215" s="61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3" t="s">
        <v>178</v>
      </c>
      <c r="AU215" s="13" t="s">
        <v>75</v>
      </c>
    </row>
    <row r="216" spans="1:65" s="10" customFormat="1" ht="11.25">
      <c r="B216" s="168"/>
      <c r="C216" s="169"/>
      <c r="D216" s="163" t="s">
        <v>173</v>
      </c>
      <c r="E216" s="170" t="s">
        <v>34</v>
      </c>
      <c r="F216" s="171" t="s">
        <v>496</v>
      </c>
      <c r="G216" s="169"/>
      <c r="H216" s="172">
        <v>1</v>
      </c>
      <c r="I216" s="173"/>
      <c r="J216" s="169"/>
      <c r="K216" s="169"/>
      <c r="L216" s="174"/>
      <c r="M216" s="175"/>
      <c r="N216" s="176"/>
      <c r="O216" s="176"/>
      <c r="P216" s="176"/>
      <c r="Q216" s="176"/>
      <c r="R216" s="176"/>
      <c r="S216" s="176"/>
      <c r="T216" s="177"/>
      <c r="AT216" s="178" t="s">
        <v>173</v>
      </c>
      <c r="AU216" s="178" t="s">
        <v>75</v>
      </c>
      <c r="AV216" s="10" t="s">
        <v>84</v>
      </c>
      <c r="AW216" s="10" t="s">
        <v>36</v>
      </c>
      <c r="AX216" s="10" t="s">
        <v>82</v>
      </c>
      <c r="AY216" s="178" t="s">
        <v>169</v>
      </c>
    </row>
    <row r="217" spans="1:65" s="2" customFormat="1" ht="24.2" customHeight="1">
      <c r="A217" s="30"/>
      <c r="B217" s="31"/>
      <c r="C217" s="180" t="s">
        <v>388</v>
      </c>
      <c r="D217" s="180" t="s">
        <v>252</v>
      </c>
      <c r="E217" s="181" t="s">
        <v>498</v>
      </c>
      <c r="F217" s="182" t="s">
        <v>499</v>
      </c>
      <c r="G217" s="183" t="s">
        <v>184</v>
      </c>
      <c r="H217" s="184">
        <v>24</v>
      </c>
      <c r="I217" s="185"/>
      <c r="J217" s="186">
        <f>ROUND(I217*H217,2)</f>
        <v>0</v>
      </c>
      <c r="K217" s="187"/>
      <c r="L217" s="35"/>
      <c r="M217" s="188" t="s">
        <v>34</v>
      </c>
      <c r="N217" s="189" t="s">
        <v>46</v>
      </c>
      <c r="O217" s="60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61" t="s">
        <v>170</v>
      </c>
      <c r="AT217" s="161" t="s">
        <v>252</v>
      </c>
      <c r="AU217" s="161" t="s">
        <v>75</v>
      </c>
      <c r="AY217" s="13" t="s">
        <v>169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3" t="s">
        <v>82</v>
      </c>
      <c r="BK217" s="162">
        <f>ROUND(I217*H217,2)</f>
        <v>0</v>
      </c>
      <c r="BL217" s="13" t="s">
        <v>170</v>
      </c>
      <c r="BM217" s="161" t="s">
        <v>965</v>
      </c>
    </row>
    <row r="218" spans="1:65" s="2" customFormat="1" ht="29.25">
      <c r="A218" s="30"/>
      <c r="B218" s="31"/>
      <c r="C218" s="32"/>
      <c r="D218" s="163" t="s">
        <v>172</v>
      </c>
      <c r="E218" s="32"/>
      <c r="F218" s="164" t="s">
        <v>501</v>
      </c>
      <c r="G218" s="32"/>
      <c r="H218" s="32"/>
      <c r="I218" s="165"/>
      <c r="J218" s="32"/>
      <c r="K218" s="32"/>
      <c r="L218" s="35"/>
      <c r="M218" s="166"/>
      <c r="N218" s="167"/>
      <c r="O218" s="60"/>
      <c r="P218" s="60"/>
      <c r="Q218" s="60"/>
      <c r="R218" s="60"/>
      <c r="S218" s="60"/>
      <c r="T218" s="61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3" t="s">
        <v>172</v>
      </c>
      <c r="AU218" s="13" t="s">
        <v>75</v>
      </c>
    </row>
    <row r="219" spans="1:65" s="2" customFormat="1" ht="19.5">
      <c r="A219" s="30"/>
      <c r="B219" s="31"/>
      <c r="C219" s="32"/>
      <c r="D219" s="163" t="s">
        <v>178</v>
      </c>
      <c r="E219" s="32"/>
      <c r="F219" s="179" t="s">
        <v>505</v>
      </c>
      <c r="G219" s="32"/>
      <c r="H219" s="32"/>
      <c r="I219" s="165"/>
      <c r="J219" s="32"/>
      <c r="K219" s="32"/>
      <c r="L219" s="35"/>
      <c r="M219" s="166"/>
      <c r="N219" s="167"/>
      <c r="O219" s="60"/>
      <c r="P219" s="60"/>
      <c r="Q219" s="60"/>
      <c r="R219" s="60"/>
      <c r="S219" s="60"/>
      <c r="T219" s="61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3" t="s">
        <v>178</v>
      </c>
      <c r="AU219" s="13" t="s">
        <v>75</v>
      </c>
    </row>
    <row r="220" spans="1:65" s="10" customFormat="1" ht="11.25">
      <c r="B220" s="168"/>
      <c r="C220" s="169"/>
      <c r="D220" s="163" t="s">
        <v>173</v>
      </c>
      <c r="E220" s="170" t="s">
        <v>34</v>
      </c>
      <c r="F220" s="171" t="s">
        <v>508</v>
      </c>
      <c r="G220" s="169"/>
      <c r="H220" s="172">
        <v>24</v>
      </c>
      <c r="I220" s="173"/>
      <c r="J220" s="169"/>
      <c r="K220" s="169"/>
      <c r="L220" s="174"/>
      <c r="M220" s="175"/>
      <c r="N220" s="176"/>
      <c r="O220" s="176"/>
      <c r="P220" s="176"/>
      <c r="Q220" s="176"/>
      <c r="R220" s="176"/>
      <c r="S220" s="176"/>
      <c r="T220" s="177"/>
      <c r="AT220" s="178" t="s">
        <v>173</v>
      </c>
      <c r="AU220" s="178" t="s">
        <v>75</v>
      </c>
      <c r="AV220" s="10" t="s">
        <v>84</v>
      </c>
      <c r="AW220" s="10" t="s">
        <v>36</v>
      </c>
      <c r="AX220" s="10" t="s">
        <v>82</v>
      </c>
      <c r="AY220" s="178" t="s">
        <v>169</v>
      </c>
    </row>
    <row r="221" spans="1:65" s="2" customFormat="1" ht="24.2" customHeight="1">
      <c r="A221" s="30"/>
      <c r="B221" s="31"/>
      <c r="C221" s="180" t="s">
        <v>394</v>
      </c>
      <c r="D221" s="180" t="s">
        <v>252</v>
      </c>
      <c r="E221" s="181" t="s">
        <v>510</v>
      </c>
      <c r="F221" s="182" t="s">
        <v>511</v>
      </c>
      <c r="G221" s="183" t="s">
        <v>167</v>
      </c>
      <c r="H221" s="184">
        <v>0.72899999999999998</v>
      </c>
      <c r="I221" s="185"/>
      <c r="J221" s="186">
        <f>ROUND(I221*H221,2)</f>
        <v>0</v>
      </c>
      <c r="K221" s="187"/>
      <c r="L221" s="35"/>
      <c r="M221" s="188" t="s">
        <v>34</v>
      </c>
      <c r="N221" s="189" t="s">
        <v>46</v>
      </c>
      <c r="O221" s="60"/>
      <c r="P221" s="159">
        <f>O221*H221</f>
        <v>0</v>
      </c>
      <c r="Q221" s="159">
        <v>0</v>
      </c>
      <c r="R221" s="159">
        <f>Q221*H221</f>
        <v>0</v>
      </c>
      <c r="S221" s="159">
        <v>0</v>
      </c>
      <c r="T221" s="160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61" t="s">
        <v>170</v>
      </c>
      <c r="AT221" s="161" t="s">
        <v>252</v>
      </c>
      <c r="AU221" s="161" t="s">
        <v>75</v>
      </c>
      <c r="AY221" s="13" t="s">
        <v>169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3" t="s">
        <v>82</v>
      </c>
      <c r="BK221" s="162">
        <f>ROUND(I221*H221,2)</f>
        <v>0</v>
      </c>
      <c r="BL221" s="13" t="s">
        <v>170</v>
      </c>
      <c r="BM221" s="161" t="s">
        <v>966</v>
      </c>
    </row>
    <row r="222" spans="1:65" s="2" customFormat="1" ht="29.25">
      <c r="A222" s="30"/>
      <c r="B222" s="31"/>
      <c r="C222" s="32"/>
      <c r="D222" s="163" t="s">
        <v>172</v>
      </c>
      <c r="E222" s="32"/>
      <c r="F222" s="164" t="s">
        <v>513</v>
      </c>
      <c r="G222" s="32"/>
      <c r="H222" s="32"/>
      <c r="I222" s="165"/>
      <c r="J222" s="32"/>
      <c r="K222" s="32"/>
      <c r="L222" s="35"/>
      <c r="M222" s="166"/>
      <c r="N222" s="167"/>
      <c r="O222" s="60"/>
      <c r="P222" s="60"/>
      <c r="Q222" s="60"/>
      <c r="R222" s="60"/>
      <c r="S222" s="60"/>
      <c r="T222" s="61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3" t="s">
        <v>172</v>
      </c>
      <c r="AU222" s="13" t="s">
        <v>75</v>
      </c>
    </row>
    <row r="223" spans="1:65" s="2" customFormat="1" ht="19.5">
      <c r="A223" s="30"/>
      <c r="B223" s="31"/>
      <c r="C223" s="32"/>
      <c r="D223" s="163" t="s">
        <v>178</v>
      </c>
      <c r="E223" s="32"/>
      <c r="F223" s="179" t="s">
        <v>514</v>
      </c>
      <c r="G223" s="32"/>
      <c r="H223" s="32"/>
      <c r="I223" s="165"/>
      <c r="J223" s="32"/>
      <c r="K223" s="32"/>
      <c r="L223" s="35"/>
      <c r="M223" s="166"/>
      <c r="N223" s="167"/>
      <c r="O223" s="60"/>
      <c r="P223" s="60"/>
      <c r="Q223" s="60"/>
      <c r="R223" s="60"/>
      <c r="S223" s="60"/>
      <c r="T223" s="61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3" t="s">
        <v>178</v>
      </c>
      <c r="AU223" s="13" t="s">
        <v>75</v>
      </c>
    </row>
    <row r="224" spans="1:65" s="10" customFormat="1" ht="11.25">
      <c r="B224" s="168"/>
      <c r="C224" s="169"/>
      <c r="D224" s="163" t="s">
        <v>173</v>
      </c>
      <c r="E224" s="170" t="s">
        <v>34</v>
      </c>
      <c r="F224" s="171" t="s">
        <v>515</v>
      </c>
      <c r="G224" s="169"/>
      <c r="H224" s="172">
        <v>0.72899999999999998</v>
      </c>
      <c r="I224" s="173"/>
      <c r="J224" s="169"/>
      <c r="K224" s="169"/>
      <c r="L224" s="174"/>
      <c r="M224" s="175"/>
      <c r="N224" s="176"/>
      <c r="O224" s="176"/>
      <c r="P224" s="176"/>
      <c r="Q224" s="176"/>
      <c r="R224" s="176"/>
      <c r="S224" s="176"/>
      <c r="T224" s="177"/>
      <c r="AT224" s="178" t="s">
        <v>173</v>
      </c>
      <c r="AU224" s="178" t="s">
        <v>75</v>
      </c>
      <c r="AV224" s="10" t="s">
        <v>84</v>
      </c>
      <c r="AW224" s="10" t="s">
        <v>36</v>
      </c>
      <c r="AX224" s="10" t="s">
        <v>82</v>
      </c>
      <c r="AY224" s="178" t="s">
        <v>169</v>
      </c>
    </row>
    <row r="225" spans="1:65" s="2" customFormat="1" ht="24.2" customHeight="1">
      <c r="A225" s="30"/>
      <c r="B225" s="31"/>
      <c r="C225" s="180" t="s">
        <v>400</v>
      </c>
      <c r="D225" s="180" t="s">
        <v>252</v>
      </c>
      <c r="E225" s="181" t="s">
        <v>517</v>
      </c>
      <c r="F225" s="182" t="s">
        <v>518</v>
      </c>
      <c r="G225" s="183" t="s">
        <v>167</v>
      </c>
      <c r="H225" s="184">
        <v>1.458</v>
      </c>
      <c r="I225" s="185"/>
      <c r="J225" s="186">
        <f>ROUND(I225*H225,2)</f>
        <v>0</v>
      </c>
      <c r="K225" s="187"/>
      <c r="L225" s="35"/>
      <c r="M225" s="188" t="s">
        <v>34</v>
      </c>
      <c r="N225" s="189" t="s">
        <v>46</v>
      </c>
      <c r="O225" s="60"/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1" t="s">
        <v>170</v>
      </c>
      <c r="AT225" s="161" t="s">
        <v>252</v>
      </c>
      <c r="AU225" s="161" t="s">
        <v>75</v>
      </c>
      <c r="AY225" s="13" t="s">
        <v>169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3" t="s">
        <v>82</v>
      </c>
      <c r="BK225" s="162">
        <f>ROUND(I225*H225,2)</f>
        <v>0</v>
      </c>
      <c r="BL225" s="13" t="s">
        <v>170</v>
      </c>
      <c r="BM225" s="161" t="s">
        <v>967</v>
      </c>
    </row>
    <row r="226" spans="1:65" s="2" customFormat="1" ht="29.25">
      <c r="A226" s="30"/>
      <c r="B226" s="31"/>
      <c r="C226" s="32"/>
      <c r="D226" s="163" t="s">
        <v>172</v>
      </c>
      <c r="E226" s="32"/>
      <c r="F226" s="164" t="s">
        <v>520</v>
      </c>
      <c r="G226" s="32"/>
      <c r="H226" s="32"/>
      <c r="I226" s="165"/>
      <c r="J226" s="32"/>
      <c r="K226" s="32"/>
      <c r="L226" s="35"/>
      <c r="M226" s="166"/>
      <c r="N226" s="167"/>
      <c r="O226" s="60"/>
      <c r="P226" s="60"/>
      <c r="Q226" s="60"/>
      <c r="R226" s="60"/>
      <c r="S226" s="60"/>
      <c r="T226" s="61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172</v>
      </c>
      <c r="AU226" s="13" t="s">
        <v>75</v>
      </c>
    </row>
    <row r="227" spans="1:65" s="2" customFormat="1" ht="19.5">
      <c r="A227" s="30"/>
      <c r="B227" s="31"/>
      <c r="C227" s="32"/>
      <c r="D227" s="163" t="s">
        <v>178</v>
      </c>
      <c r="E227" s="32"/>
      <c r="F227" s="179" t="s">
        <v>514</v>
      </c>
      <c r="G227" s="32"/>
      <c r="H227" s="32"/>
      <c r="I227" s="165"/>
      <c r="J227" s="32"/>
      <c r="K227" s="32"/>
      <c r="L227" s="35"/>
      <c r="M227" s="166"/>
      <c r="N227" s="167"/>
      <c r="O227" s="60"/>
      <c r="P227" s="60"/>
      <c r="Q227" s="60"/>
      <c r="R227" s="60"/>
      <c r="S227" s="60"/>
      <c r="T227" s="61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3" t="s">
        <v>178</v>
      </c>
      <c r="AU227" s="13" t="s">
        <v>75</v>
      </c>
    </row>
    <row r="228" spans="1:65" s="10" customFormat="1" ht="11.25">
      <c r="B228" s="168"/>
      <c r="C228" s="169"/>
      <c r="D228" s="163" t="s">
        <v>173</v>
      </c>
      <c r="E228" s="170" t="s">
        <v>34</v>
      </c>
      <c r="F228" s="171" t="s">
        <v>521</v>
      </c>
      <c r="G228" s="169"/>
      <c r="H228" s="172">
        <v>1.458</v>
      </c>
      <c r="I228" s="173"/>
      <c r="J228" s="169"/>
      <c r="K228" s="169"/>
      <c r="L228" s="174"/>
      <c r="M228" s="175"/>
      <c r="N228" s="176"/>
      <c r="O228" s="176"/>
      <c r="P228" s="176"/>
      <c r="Q228" s="176"/>
      <c r="R228" s="176"/>
      <c r="S228" s="176"/>
      <c r="T228" s="177"/>
      <c r="AT228" s="178" t="s">
        <v>173</v>
      </c>
      <c r="AU228" s="178" t="s">
        <v>75</v>
      </c>
      <c r="AV228" s="10" t="s">
        <v>84</v>
      </c>
      <c r="AW228" s="10" t="s">
        <v>36</v>
      </c>
      <c r="AX228" s="10" t="s">
        <v>82</v>
      </c>
      <c r="AY228" s="178" t="s">
        <v>169</v>
      </c>
    </row>
    <row r="229" spans="1:65" s="2" customFormat="1" ht="24.2" customHeight="1">
      <c r="A229" s="30"/>
      <c r="B229" s="31"/>
      <c r="C229" s="180" t="s">
        <v>407</v>
      </c>
      <c r="D229" s="180" t="s">
        <v>252</v>
      </c>
      <c r="E229" s="181" t="s">
        <v>510</v>
      </c>
      <c r="F229" s="182" t="s">
        <v>511</v>
      </c>
      <c r="G229" s="183" t="s">
        <v>167</v>
      </c>
      <c r="H229" s="184">
        <v>432</v>
      </c>
      <c r="I229" s="185"/>
      <c r="J229" s="186">
        <f>ROUND(I229*H229,2)</f>
        <v>0</v>
      </c>
      <c r="K229" s="187"/>
      <c r="L229" s="35"/>
      <c r="M229" s="188" t="s">
        <v>34</v>
      </c>
      <c r="N229" s="189" t="s">
        <v>46</v>
      </c>
      <c r="O229" s="60"/>
      <c r="P229" s="159">
        <f>O229*H229</f>
        <v>0</v>
      </c>
      <c r="Q229" s="159">
        <v>0</v>
      </c>
      <c r="R229" s="159">
        <f>Q229*H229</f>
        <v>0</v>
      </c>
      <c r="S229" s="159">
        <v>0</v>
      </c>
      <c r="T229" s="160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61" t="s">
        <v>170</v>
      </c>
      <c r="AT229" s="161" t="s">
        <v>252</v>
      </c>
      <c r="AU229" s="161" t="s">
        <v>75</v>
      </c>
      <c r="AY229" s="13" t="s">
        <v>169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13" t="s">
        <v>82</v>
      </c>
      <c r="BK229" s="162">
        <f>ROUND(I229*H229,2)</f>
        <v>0</v>
      </c>
      <c r="BL229" s="13" t="s">
        <v>170</v>
      </c>
      <c r="BM229" s="161" t="s">
        <v>968</v>
      </c>
    </row>
    <row r="230" spans="1:65" s="2" customFormat="1" ht="29.25">
      <c r="A230" s="30"/>
      <c r="B230" s="31"/>
      <c r="C230" s="32"/>
      <c r="D230" s="163" t="s">
        <v>172</v>
      </c>
      <c r="E230" s="32"/>
      <c r="F230" s="164" t="s">
        <v>513</v>
      </c>
      <c r="G230" s="32"/>
      <c r="H230" s="32"/>
      <c r="I230" s="165"/>
      <c r="J230" s="32"/>
      <c r="K230" s="32"/>
      <c r="L230" s="35"/>
      <c r="M230" s="166"/>
      <c r="N230" s="167"/>
      <c r="O230" s="60"/>
      <c r="P230" s="60"/>
      <c r="Q230" s="60"/>
      <c r="R230" s="60"/>
      <c r="S230" s="60"/>
      <c r="T230" s="61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3" t="s">
        <v>172</v>
      </c>
      <c r="AU230" s="13" t="s">
        <v>75</v>
      </c>
    </row>
    <row r="231" spans="1:65" s="2" customFormat="1" ht="19.5">
      <c r="A231" s="30"/>
      <c r="B231" s="31"/>
      <c r="C231" s="32"/>
      <c r="D231" s="163" t="s">
        <v>178</v>
      </c>
      <c r="E231" s="32"/>
      <c r="F231" s="179" t="s">
        <v>524</v>
      </c>
      <c r="G231" s="32"/>
      <c r="H231" s="32"/>
      <c r="I231" s="165"/>
      <c r="J231" s="32"/>
      <c r="K231" s="32"/>
      <c r="L231" s="35"/>
      <c r="M231" s="166"/>
      <c r="N231" s="167"/>
      <c r="O231" s="60"/>
      <c r="P231" s="60"/>
      <c r="Q231" s="60"/>
      <c r="R231" s="60"/>
      <c r="S231" s="60"/>
      <c r="T231" s="61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3" t="s">
        <v>178</v>
      </c>
      <c r="AU231" s="13" t="s">
        <v>75</v>
      </c>
    </row>
    <row r="232" spans="1:65" s="10" customFormat="1" ht="11.25">
      <c r="B232" s="168"/>
      <c r="C232" s="169"/>
      <c r="D232" s="163" t="s">
        <v>173</v>
      </c>
      <c r="E232" s="170" t="s">
        <v>34</v>
      </c>
      <c r="F232" s="171" t="s">
        <v>174</v>
      </c>
      <c r="G232" s="169"/>
      <c r="H232" s="172">
        <v>432</v>
      </c>
      <c r="I232" s="173"/>
      <c r="J232" s="169"/>
      <c r="K232" s="169"/>
      <c r="L232" s="174"/>
      <c r="M232" s="175"/>
      <c r="N232" s="176"/>
      <c r="O232" s="176"/>
      <c r="P232" s="176"/>
      <c r="Q232" s="176"/>
      <c r="R232" s="176"/>
      <c r="S232" s="176"/>
      <c r="T232" s="177"/>
      <c r="AT232" s="178" t="s">
        <v>173</v>
      </c>
      <c r="AU232" s="178" t="s">
        <v>75</v>
      </c>
      <c r="AV232" s="10" t="s">
        <v>84</v>
      </c>
      <c r="AW232" s="10" t="s">
        <v>36</v>
      </c>
      <c r="AX232" s="10" t="s">
        <v>82</v>
      </c>
      <c r="AY232" s="178" t="s">
        <v>169</v>
      </c>
    </row>
    <row r="233" spans="1:65" s="2" customFormat="1" ht="16.5" customHeight="1">
      <c r="A233" s="30"/>
      <c r="B233" s="31"/>
      <c r="C233" s="180" t="s">
        <v>413</v>
      </c>
      <c r="D233" s="180" t="s">
        <v>252</v>
      </c>
      <c r="E233" s="181" t="s">
        <v>466</v>
      </c>
      <c r="F233" s="182" t="s">
        <v>467</v>
      </c>
      <c r="G233" s="183" t="s">
        <v>167</v>
      </c>
      <c r="H233" s="184">
        <v>75.409000000000006</v>
      </c>
      <c r="I233" s="185"/>
      <c r="J233" s="186">
        <f>ROUND(I233*H233,2)</f>
        <v>0</v>
      </c>
      <c r="K233" s="187"/>
      <c r="L233" s="35"/>
      <c r="M233" s="188" t="s">
        <v>34</v>
      </c>
      <c r="N233" s="189" t="s">
        <v>46</v>
      </c>
      <c r="O233" s="60"/>
      <c r="P233" s="159">
        <f>O233*H233</f>
        <v>0</v>
      </c>
      <c r="Q233" s="159">
        <v>0</v>
      </c>
      <c r="R233" s="159">
        <f>Q233*H233</f>
        <v>0</v>
      </c>
      <c r="S233" s="159">
        <v>0</v>
      </c>
      <c r="T233" s="160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61" t="s">
        <v>170</v>
      </c>
      <c r="AT233" s="161" t="s">
        <v>252</v>
      </c>
      <c r="AU233" s="161" t="s">
        <v>75</v>
      </c>
      <c r="AY233" s="13" t="s">
        <v>169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13" t="s">
        <v>82</v>
      </c>
      <c r="BK233" s="162">
        <f>ROUND(I233*H233,2)</f>
        <v>0</v>
      </c>
      <c r="BL233" s="13" t="s">
        <v>170</v>
      </c>
      <c r="BM233" s="161" t="s">
        <v>683</v>
      </c>
    </row>
    <row r="234" spans="1:65" s="2" customFormat="1" ht="29.25">
      <c r="A234" s="30"/>
      <c r="B234" s="31"/>
      <c r="C234" s="32"/>
      <c r="D234" s="163" t="s">
        <v>172</v>
      </c>
      <c r="E234" s="32"/>
      <c r="F234" s="164" t="s">
        <v>469</v>
      </c>
      <c r="G234" s="32"/>
      <c r="H234" s="32"/>
      <c r="I234" s="165"/>
      <c r="J234" s="32"/>
      <c r="K234" s="32"/>
      <c r="L234" s="35"/>
      <c r="M234" s="166"/>
      <c r="N234" s="167"/>
      <c r="O234" s="60"/>
      <c r="P234" s="60"/>
      <c r="Q234" s="60"/>
      <c r="R234" s="60"/>
      <c r="S234" s="60"/>
      <c r="T234" s="61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3" t="s">
        <v>172</v>
      </c>
      <c r="AU234" s="13" t="s">
        <v>75</v>
      </c>
    </row>
    <row r="235" spans="1:65" s="2" customFormat="1" ht="19.5">
      <c r="A235" s="30"/>
      <c r="B235" s="31"/>
      <c r="C235" s="32"/>
      <c r="D235" s="163" t="s">
        <v>178</v>
      </c>
      <c r="E235" s="32"/>
      <c r="F235" s="179" t="s">
        <v>684</v>
      </c>
      <c r="G235" s="32"/>
      <c r="H235" s="32"/>
      <c r="I235" s="165"/>
      <c r="J235" s="32"/>
      <c r="K235" s="32"/>
      <c r="L235" s="35"/>
      <c r="M235" s="166"/>
      <c r="N235" s="167"/>
      <c r="O235" s="60"/>
      <c r="P235" s="60"/>
      <c r="Q235" s="60"/>
      <c r="R235" s="60"/>
      <c r="S235" s="60"/>
      <c r="T235" s="61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3" t="s">
        <v>178</v>
      </c>
      <c r="AU235" s="13" t="s">
        <v>75</v>
      </c>
    </row>
    <row r="236" spans="1:65" s="10" customFormat="1" ht="11.25">
      <c r="B236" s="168"/>
      <c r="C236" s="169"/>
      <c r="D236" s="163" t="s">
        <v>173</v>
      </c>
      <c r="E236" s="170" t="s">
        <v>34</v>
      </c>
      <c r="F236" s="171" t="s">
        <v>969</v>
      </c>
      <c r="G236" s="169"/>
      <c r="H236" s="172">
        <v>75.409000000000006</v>
      </c>
      <c r="I236" s="173"/>
      <c r="J236" s="169"/>
      <c r="K236" s="169"/>
      <c r="L236" s="174"/>
      <c r="M236" s="175"/>
      <c r="N236" s="176"/>
      <c r="O236" s="176"/>
      <c r="P236" s="176"/>
      <c r="Q236" s="176"/>
      <c r="R236" s="176"/>
      <c r="S236" s="176"/>
      <c r="T236" s="177"/>
      <c r="AT236" s="178" t="s">
        <v>173</v>
      </c>
      <c r="AU236" s="178" t="s">
        <v>75</v>
      </c>
      <c r="AV236" s="10" t="s">
        <v>84</v>
      </c>
      <c r="AW236" s="10" t="s">
        <v>36</v>
      </c>
      <c r="AX236" s="10" t="s">
        <v>82</v>
      </c>
      <c r="AY236" s="178" t="s">
        <v>169</v>
      </c>
    </row>
    <row r="237" spans="1:65" s="2" customFormat="1" ht="24.2" customHeight="1">
      <c r="A237" s="30"/>
      <c r="B237" s="31"/>
      <c r="C237" s="180" t="s">
        <v>419</v>
      </c>
      <c r="D237" s="180" t="s">
        <v>252</v>
      </c>
      <c r="E237" s="181" t="s">
        <v>453</v>
      </c>
      <c r="F237" s="182" t="s">
        <v>454</v>
      </c>
      <c r="G237" s="183" t="s">
        <v>167</v>
      </c>
      <c r="H237" s="184">
        <v>74.885000000000005</v>
      </c>
      <c r="I237" s="185"/>
      <c r="J237" s="186">
        <f>ROUND(I237*H237,2)</f>
        <v>0</v>
      </c>
      <c r="K237" s="187"/>
      <c r="L237" s="35"/>
      <c r="M237" s="188" t="s">
        <v>34</v>
      </c>
      <c r="N237" s="189" t="s">
        <v>46</v>
      </c>
      <c r="O237" s="60"/>
      <c r="P237" s="159">
        <f>O237*H237</f>
        <v>0</v>
      </c>
      <c r="Q237" s="159">
        <v>0</v>
      </c>
      <c r="R237" s="159">
        <f>Q237*H237</f>
        <v>0</v>
      </c>
      <c r="S237" s="159">
        <v>0</v>
      </c>
      <c r="T237" s="160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61" t="s">
        <v>170</v>
      </c>
      <c r="AT237" s="161" t="s">
        <v>252</v>
      </c>
      <c r="AU237" s="161" t="s">
        <v>75</v>
      </c>
      <c r="AY237" s="13" t="s">
        <v>169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3" t="s">
        <v>82</v>
      </c>
      <c r="BK237" s="162">
        <f>ROUND(I237*H237,2)</f>
        <v>0</v>
      </c>
      <c r="BL237" s="13" t="s">
        <v>170</v>
      </c>
      <c r="BM237" s="161" t="s">
        <v>970</v>
      </c>
    </row>
    <row r="238" spans="1:65" s="2" customFormat="1" ht="29.25">
      <c r="A238" s="30"/>
      <c r="B238" s="31"/>
      <c r="C238" s="32"/>
      <c r="D238" s="163" t="s">
        <v>172</v>
      </c>
      <c r="E238" s="32"/>
      <c r="F238" s="164" t="s">
        <v>456</v>
      </c>
      <c r="G238" s="32"/>
      <c r="H238" s="32"/>
      <c r="I238" s="165"/>
      <c r="J238" s="32"/>
      <c r="K238" s="32"/>
      <c r="L238" s="35"/>
      <c r="M238" s="166"/>
      <c r="N238" s="167"/>
      <c r="O238" s="60"/>
      <c r="P238" s="60"/>
      <c r="Q238" s="60"/>
      <c r="R238" s="60"/>
      <c r="S238" s="60"/>
      <c r="T238" s="61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T238" s="13" t="s">
        <v>172</v>
      </c>
      <c r="AU238" s="13" t="s">
        <v>75</v>
      </c>
    </row>
    <row r="239" spans="1:65" s="2" customFormat="1" ht="19.5">
      <c r="A239" s="30"/>
      <c r="B239" s="31"/>
      <c r="C239" s="32"/>
      <c r="D239" s="163" t="s">
        <v>178</v>
      </c>
      <c r="E239" s="32"/>
      <c r="F239" s="179" t="s">
        <v>532</v>
      </c>
      <c r="G239" s="32"/>
      <c r="H239" s="32"/>
      <c r="I239" s="165"/>
      <c r="J239" s="32"/>
      <c r="K239" s="32"/>
      <c r="L239" s="35"/>
      <c r="M239" s="166"/>
      <c r="N239" s="167"/>
      <c r="O239" s="60"/>
      <c r="P239" s="60"/>
      <c r="Q239" s="60"/>
      <c r="R239" s="60"/>
      <c r="S239" s="60"/>
      <c r="T239" s="61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3" t="s">
        <v>178</v>
      </c>
      <c r="AU239" s="13" t="s">
        <v>75</v>
      </c>
    </row>
    <row r="240" spans="1:65" s="10" customFormat="1" ht="11.25">
      <c r="B240" s="168"/>
      <c r="C240" s="169"/>
      <c r="D240" s="163" t="s">
        <v>173</v>
      </c>
      <c r="E240" s="170" t="s">
        <v>34</v>
      </c>
      <c r="F240" s="171" t="s">
        <v>971</v>
      </c>
      <c r="G240" s="169"/>
      <c r="H240" s="172">
        <v>74.885000000000005</v>
      </c>
      <c r="I240" s="173"/>
      <c r="J240" s="169"/>
      <c r="K240" s="169"/>
      <c r="L240" s="174"/>
      <c r="M240" s="175"/>
      <c r="N240" s="176"/>
      <c r="O240" s="176"/>
      <c r="P240" s="176"/>
      <c r="Q240" s="176"/>
      <c r="R240" s="176"/>
      <c r="S240" s="176"/>
      <c r="T240" s="177"/>
      <c r="AT240" s="178" t="s">
        <v>173</v>
      </c>
      <c r="AU240" s="178" t="s">
        <v>75</v>
      </c>
      <c r="AV240" s="10" t="s">
        <v>84</v>
      </c>
      <c r="AW240" s="10" t="s">
        <v>36</v>
      </c>
      <c r="AX240" s="10" t="s">
        <v>82</v>
      </c>
      <c r="AY240" s="178" t="s">
        <v>169</v>
      </c>
    </row>
    <row r="241" spans="1:65" s="2" customFormat="1" ht="33" customHeight="1">
      <c r="A241" s="30"/>
      <c r="B241" s="31"/>
      <c r="C241" s="180" t="s">
        <v>424</v>
      </c>
      <c r="D241" s="180" t="s">
        <v>252</v>
      </c>
      <c r="E241" s="181" t="s">
        <v>460</v>
      </c>
      <c r="F241" s="182" t="s">
        <v>461</v>
      </c>
      <c r="G241" s="183" t="s">
        <v>167</v>
      </c>
      <c r="H241" s="184">
        <v>224.655</v>
      </c>
      <c r="I241" s="185"/>
      <c r="J241" s="186">
        <f>ROUND(I241*H241,2)</f>
        <v>0</v>
      </c>
      <c r="K241" s="187"/>
      <c r="L241" s="35"/>
      <c r="M241" s="188" t="s">
        <v>34</v>
      </c>
      <c r="N241" s="189" t="s">
        <v>46</v>
      </c>
      <c r="O241" s="60"/>
      <c r="P241" s="159">
        <f>O241*H241</f>
        <v>0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61" t="s">
        <v>170</v>
      </c>
      <c r="AT241" s="161" t="s">
        <v>252</v>
      </c>
      <c r="AU241" s="161" t="s">
        <v>75</v>
      </c>
      <c r="AY241" s="13" t="s">
        <v>169</v>
      </c>
      <c r="BE241" s="162">
        <f>IF(N241="základní",J241,0)</f>
        <v>0</v>
      </c>
      <c r="BF241" s="162">
        <f>IF(N241="snížená",J241,0)</f>
        <v>0</v>
      </c>
      <c r="BG241" s="162">
        <f>IF(N241="zákl. přenesená",J241,0)</f>
        <v>0</v>
      </c>
      <c r="BH241" s="162">
        <f>IF(N241="sníž. přenesená",J241,0)</f>
        <v>0</v>
      </c>
      <c r="BI241" s="162">
        <f>IF(N241="nulová",J241,0)</f>
        <v>0</v>
      </c>
      <c r="BJ241" s="13" t="s">
        <v>82</v>
      </c>
      <c r="BK241" s="162">
        <f>ROUND(I241*H241,2)</f>
        <v>0</v>
      </c>
      <c r="BL241" s="13" t="s">
        <v>170</v>
      </c>
      <c r="BM241" s="161" t="s">
        <v>972</v>
      </c>
    </row>
    <row r="242" spans="1:65" s="2" customFormat="1" ht="29.25">
      <c r="A242" s="30"/>
      <c r="B242" s="31"/>
      <c r="C242" s="32"/>
      <c r="D242" s="163" t="s">
        <v>172</v>
      </c>
      <c r="E242" s="32"/>
      <c r="F242" s="164" t="s">
        <v>463</v>
      </c>
      <c r="G242" s="32"/>
      <c r="H242" s="32"/>
      <c r="I242" s="165"/>
      <c r="J242" s="32"/>
      <c r="K242" s="32"/>
      <c r="L242" s="35"/>
      <c r="M242" s="166"/>
      <c r="N242" s="167"/>
      <c r="O242" s="60"/>
      <c r="P242" s="60"/>
      <c r="Q242" s="60"/>
      <c r="R242" s="60"/>
      <c r="S242" s="60"/>
      <c r="T242" s="61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3" t="s">
        <v>172</v>
      </c>
      <c r="AU242" s="13" t="s">
        <v>75</v>
      </c>
    </row>
    <row r="243" spans="1:65" s="2" customFormat="1" ht="19.5">
      <c r="A243" s="30"/>
      <c r="B243" s="31"/>
      <c r="C243" s="32"/>
      <c r="D243" s="163" t="s">
        <v>178</v>
      </c>
      <c r="E243" s="32"/>
      <c r="F243" s="179" t="s">
        <v>532</v>
      </c>
      <c r="G243" s="32"/>
      <c r="H243" s="32"/>
      <c r="I243" s="165"/>
      <c r="J243" s="32"/>
      <c r="K243" s="32"/>
      <c r="L243" s="35"/>
      <c r="M243" s="166"/>
      <c r="N243" s="167"/>
      <c r="O243" s="60"/>
      <c r="P243" s="60"/>
      <c r="Q243" s="60"/>
      <c r="R243" s="60"/>
      <c r="S243" s="60"/>
      <c r="T243" s="61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3" t="s">
        <v>178</v>
      </c>
      <c r="AU243" s="13" t="s">
        <v>75</v>
      </c>
    </row>
    <row r="244" spans="1:65" s="10" customFormat="1" ht="11.25">
      <c r="B244" s="168"/>
      <c r="C244" s="169"/>
      <c r="D244" s="163" t="s">
        <v>173</v>
      </c>
      <c r="E244" s="170" t="s">
        <v>34</v>
      </c>
      <c r="F244" s="171" t="s">
        <v>973</v>
      </c>
      <c r="G244" s="169"/>
      <c r="H244" s="172">
        <v>224.655</v>
      </c>
      <c r="I244" s="173"/>
      <c r="J244" s="169"/>
      <c r="K244" s="169"/>
      <c r="L244" s="174"/>
      <c r="M244" s="175"/>
      <c r="N244" s="176"/>
      <c r="O244" s="176"/>
      <c r="P244" s="176"/>
      <c r="Q244" s="176"/>
      <c r="R244" s="176"/>
      <c r="S244" s="176"/>
      <c r="T244" s="177"/>
      <c r="AT244" s="178" t="s">
        <v>173</v>
      </c>
      <c r="AU244" s="178" t="s">
        <v>75</v>
      </c>
      <c r="AV244" s="10" t="s">
        <v>84</v>
      </c>
      <c r="AW244" s="10" t="s">
        <v>36</v>
      </c>
      <c r="AX244" s="10" t="s">
        <v>82</v>
      </c>
      <c r="AY244" s="178" t="s">
        <v>169</v>
      </c>
    </row>
    <row r="245" spans="1:65" s="2" customFormat="1" ht="24.2" customHeight="1">
      <c r="A245" s="30"/>
      <c r="B245" s="31"/>
      <c r="C245" s="180" t="s">
        <v>430</v>
      </c>
      <c r="D245" s="180" t="s">
        <v>252</v>
      </c>
      <c r="E245" s="181" t="s">
        <v>510</v>
      </c>
      <c r="F245" s="182" t="s">
        <v>511</v>
      </c>
      <c r="G245" s="183" t="s">
        <v>167</v>
      </c>
      <c r="H245" s="184">
        <v>0.52400000000000002</v>
      </c>
      <c r="I245" s="185"/>
      <c r="J245" s="186">
        <f>ROUND(I245*H245,2)</f>
        <v>0</v>
      </c>
      <c r="K245" s="187"/>
      <c r="L245" s="35"/>
      <c r="M245" s="188" t="s">
        <v>34</v>
      </c>
      <c r="N245" s="189" t="s">
        <v>46</v>
      </c>
      <c r="O245" s="60"/>
      <c r="P245" s="159">
        <f>O245*H245</f>
        <v>0</v>
      </c>
      <c r="Q245" s="159">
        <v>0</v>
      </c>
      <c r="R245" s="159">
        <f>Q245*H245</f>
        <v>0</v>
      </c>
      <c r="S245" s="159">
        <v>0</v>
      </c>
      <c r="T245" s="160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61" t="s">
        <v>170</v>
      </c>
      <c r="AT245" s="161" t="s">
        <v>252</v>
      </c>
      <c r="AU245" s="161" t="s">
        <v>75</v>
      </c>
      <c r="AY245" s="13" t="s">
        <v>169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3" t="s">
        <v>82</v>
      </c>
      <c r="BK245" s="162">
        <f>ROUND(I245*H245,2)</f>
        <v>0</v>
      </c>
      <c r="BL245" s="13" t="s">
        <v>170</v>
      </c>
      <c r="BM245" s="161" t="s">
        <v>974</v>
      </c>
    </row>
    <row r="246" spans="1:65" s="2" customFormat="1" ht="29.25">
      <c r="A246" s="30"/>
      <c r="B246" s="31"/>
      <c r="C246" s="32"/>
      <c r="D246" s="163" t="s">
        <v>172</v>
      </c>
      <c r="E246" s="32"/>
      <c r="F246" s="164" t="s">
        <v>513</v>
      </c>
      <c r="G246" s="32"/>
      <c r="H246" s="32"/>
      <c r="I246" s="165"/>
      <c r="J246" s="32"/>
      <c r="K246" s="32"/>
      <c r="L246" s="35"/>
      <c r="M246" s="166"/>
      <c r="N246" s="167"/>
      <c r="O246" s="60"/>
      <c r="P246" s="60"/>
      <c r="Q246" s="60"/>
      <c r="R246" s="60"/>
      <c r="S246" s="60"/>
      <c r="T246" s="61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3" t="s">
        <v>172</v>
      </c>
      <c r="AU246" s="13" t="s">
        <v>75</v>
      </c>
    </row>
    <row r="247" spans="1:65" s="2" customFormat="1" ht="19.5">
      <c r="A247" s="30"/>
      <c r="B247" s="31"/>
      <c r="C247" s="32"/>
      <c r="D247" s="163" t="s">
        <v>178</v>
      </c>
      <c r="E247" s="32"/>
      <c r="F247" s="179" t="s">
        <v>546</v>
      </c>
      <c r="G247" s="32"/>
      <c r="H247" s="32"/>
      <c r="I247" s="165"/>
      <c r="J247" s="32"/>
      <c r="K247" s="32"/>
      <c r="L247" s="35"/>
      <c r="M247" s="166"/>
      <c r="N247" s="167"/>
      <c r="O247" s="60"/>
      <c r="P247" s="60"/>
      <c r="Q247" s="60"/>
      <c r="R247" s="60"/>
      <c r="S247" s="60"/>
      <c r="T247" s="61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T247" s="13" t="s">
        <v>178</v>
      </c>
      <c r="AU247" s="13" t="s">
        <v>75</v>
      </c>
    </row>
    <row r="248" spans="1:65" s="10" customFormat="1" ht="11.25">
      <c r="B248" s="168"/>
      <c r="C248" s="169"/>
      <c r="D248" s="163" t="s">
        <v>173</v>
      </c>
      <c r="E248" s="170" t="s">
        <v>34</v>
      </c>
      <c r="F248" s="171" t="s">
        <v>975</v>
      </c>
      <c r="G248" s="169"/>
      <c r="H248" s="172">
        <v>0.52400000000000002</v>
      </c>
      <c r="I248" s="173"/>
      <c r="J248" s="169"/>
      <c r="K248" s="169"/>
      <c r="L248" s="174"/>
      <c r="M248" s="175"/>
      <c r="N248" s="176"/>
      <c r="O248" s="176"/>
      <c r="P248" s="176"/>
      <c r="Q248" s="176"/>
      <c r="R248" s="176"/>
      <c r="S248" s="176"/>
      <c r="T248" s="177"/>
      <c r="AT248" s="178" t="s">
        <v>173</v>
      </c>
      <c r="AU248" s="178" t="s">
        <v>75</v>
      </c>
      <c r="AV248" s="10" t="s">
        <v>84</v>
      </c>
      <c r="AW248" s="10" t="s">
        <v>36</v>
      </c>
      <c r="AX248" s="10" t="s">
        <v>82</v>
      </c>
      <c r="AY248" s="178" t="s">
        <v>169</v>
      </c>
    </row>
    <row r="249" spans="1:65" s="2" customFormat="1" ht="24.2" customHeight="1">
      <c r="A249" s="30"/>
      <c r="B249" s="31"/>
      <c r="C249" s="180" t="s">
        <v>435</v>
      </c>
      <c r="D249" s="180" t="s">
        <v>252</v>
      </c>
      <c r="E249" s="181" t="s">
        <v>517</v>
      </c>
      <c r="F249" s="182" t="s">
        <v>518</v>
      </c>
      <c r="G249" s="183" t="s">
        <v>167</v>
      </c>
      <c r="H249" s="184">
        <v>1.5720000000000001</v>
      </c>
      <c r="I249" s="185"/>
      <c r="J249" s="186">
        <f>ROUND(I249*H249,2)</f>
        <v>0</v>
      </c>
      <c r="K249" s="187"/>
      <c r="L249" s="35"/>
      <c r="M249" s="188" t="s">
        <v>34</v>
      </c>
      <c r="N249" s="189" t="s">
        <v>46</v>
      </c>
      <c r="O249" s="60"/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61" t="s">
        <v>170</v>
      </c>
      <c r="AT249" s="161" t="s">
        <v>252</v>
      </c>
      <c r="AU249" s="161" t="s">
        <v>75</v>
      </c>
      <c r="AY249" s="13" t="s">
        <v>169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13" t="s">
        <v>82</v>
      </c>
      <c r="BK249" s="162">
        <f>ROUND(I249*H249,2)</f>
        <v>0</v>
      </c>
      <c r="BL249" s="13" t="s">
        <v>170</v>
      </c>
      <c r="BM249" s="161" t="s">
        <v>976</v>
      </c>
    </row>
    <row r="250" spans="1:65" s="2" customFormat="1" ht="29.25">
      <c r="A250" s="30"/>
      <c r="B250" s="31"/>
      <c r="C250" s="32"/>
      <c r="D250" s="163" t="s">
        <v>172</v>
      </c>
      <c r="E250" s="32"/>
      <c r="F250" s="164" t="s">
        <v>520</v>
      </c>
      <c r="G250" s="32"/>
      <c r="H250" s="32"/>
      <c r="I250" s="165"/>
      <c r="J250" s="32"/>
      <c r="K250" s="32"/>
      <c r="L250" s="35"/>
      <c r="M250" s="166"/>
      <c r="N250" s="167"/>
      <c r="O250" s="60"/>
      <c r="P250" s="60"/>
      <c r="Q250" s="60"/>
      <c r="R250" s="60"/>
      <c r="S250" s="60"/>
      <c r="T250" s="61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3" t="s">
        <v>172</v>
      </c>
      <c r="AU250" s="13" t="s">
        <v>75</v>
      </c>
    </row>
    <row r="251" spans="1:65" s="2" customFormat="1" ht="19.5">
      <c r="A251" s="30"/>
      <c r="B251" s="31"/>
      <c r="C251" s="32"/>
      <c r="D251" s="163" t="s">
        <v>178</v>
      </c>
      <c r="E251" s="32"/>
      <c r="F251" s="179" t="s">
        <v>546</v>
      </c>
      <c r="G251" s="32"/>
      <c r="H251" s="32"/>
      <c r="I251" s="165"/>
      <c r="J251" s="32"/>
      <c r="K251" s="32"/>
      <c r="L251" s="35"/>
      <c r="M251" s="166"/>
      <c r="N251" s="167"/>
      <c r="O251" s="60"/>
      <c r="P251" s="60"/>
      <c r="Q251" s="60"/>
      <c r="R251" s="60"/>
      <c r="S251" s="60"/>
      <c r="T251" s="61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3" t="s">
        <v>178</v>
      </c>
      <c r="AU251" s="13" t="s">
        <v>75</v>
      </c>
    </row>
    <row r="252" spans="1:65" s="10" customFormat="1" ht="11.25">
      <c r="B252" s="168"/>
      <c r="C252" s="169"/>
      <c r="D252" s="163" t="s">
        <v>173</v>
      </c>
      <c r="E252" s="170" t="s">
        <v>34</v>
      </c>
      <c r="F252" s="171" t="s">
        <v>977</v>
      </c>
      <c r="G252" s="169"/>
      <c r="H252" s="172">
        <v>1.5720000000000001</v>
      </c>
      <c r="I252" s="173"/>
      <c r="J252" s="169"/>
      <c r="K252" s="169"/>
      <c r="L252" s="174"/>
      <c r="M252" s="175"/>
      <c r="N252" s="176"/>
      <c r="O252" s="176"/>
      <c r="P252" s="176"/>
      <c r="Q252" s="176"/>
      <c r="R252" s="176"/>
      <c r="S252" s="176"/>
      <c r="T252" s="177"/>
      <c r="AT252" s="178" t="s">
        <v>173</v>
      </c>
      <c r="AU252" s="178" t="s">
        <v>75</v>
      </c>
      <c r="AV252" s="10" t="s">
        <v>84</v>
      </c>
      <c r="AW252" s="10" t="s">
        <v>36</v>
      </c>
      <c r="AX252" s="10" t="s">
        <v>82</v>
      </c>
      <c r="AY252" s="178" t="s">
        <v>169</v>
      </c>
    </row>
    <row r="253" spans="1:65" s="2" customFormat="1" ht="16.5" customHeight="1">
      <c r="A253" s="30"/>
      <c r="B253" s="31"/>
      <c r="C253" s="180" t="s">
        <v>441</v>
      </c>
      <c r="D253" s="180" t="s">
        <v>252</v>
      </c>
      <c r="E253" s="181" t="s">
        <v>558</v>
      </c>
      <c r="F253" s="182" t="s">
        <v>559</v>
      </c>
      <c r="G253" s="183" t="s">
        <v>167</v>
      </c>
      <c r="H253" s="184">
        <v>74.885000000000005</v>
      </c>
      <c r="I253" s="185"/>
      <c r="J253" s="186">
        <f>ROUND(I253*H253,2)</f>
        <v>0</v>
      </c>
      <c r="K253" s="187"/>
      <c r="L253" s="35"/>
      <c r="M253" s="188" t="s">
        <v>34</v>
      </c>
      <c r="N253" s="189" t="s">
        <v>46</v>
      </c>
      <c r="O253" s="60"/>
      <c r="P253" s="159">
        <f>O253*H253</f>
        <v>0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61" t="s">
        <v>170</v>
      </c>
      <c r="AT253" s="161" t="s">
        <v>252</v>
      </c>
      <c r="AU253" s="161" t="s">
        <v>75</v>
      </c>
      <c r="AY253" s="13" t="s">
        <v>169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3" t="s">
        <v>82</v>
      </c>
      <c r="BK253" s="162">
        <f>ROUND(I253*H253,2)</f>
        <v>0</v>
      </c>
      <c r="BL253" s="13" t="s">
        <v>170</v>
      </c>
      <c r="BM253" s="161" t="s">
        <v>694</v>
      </c>
    </row>
    <row r="254" spans="1:65" s="2" customFormat="1" ht="29.25">
      <c r="A254" s="30"/>
      <c r="B254" s="31"/>
      <c r="C254" s="32"/>
      <c r="D254" s="163" t="s">
        <v>172</v>
      </c>
      <c r="E254" s="32"/>
      <c r="F254" s="164" t="s">
        <v>561</v>
      </c>
      <c r="G254" s="32"/>
      <c r="H254" s="32"/>
      <c r="I254" s="165"/>
      <c r="J254" s="32"/>
      <c r="K254" s="32"/>
      <c r="L254" s="35"/>
      <c r="M254" s="166"/>
      <c r="N254" s="167"/>
      <c r="O254" s="60"/>
      <c r="P254" s="60"/>
      <c r="Q254" s="60"/>
      <c r="R254" s="60"/>
      <c r="S254" s="60"/>
      <c r="T254" s="61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3" t="s">
        <v>172</v>
      </c>
      <c r="AU254" s="13" t="s">
        <v>75</v>
      </c>
    </row>
    <row r="255" spans="1:65" s="10" customFormat="1" ht="11.25">
      <c r="B255" s="168"/>
      <c r="C255" s="169"/>
      <c r="D255" s="163" t="s">
        <v>173</v>
      </c>
      <c r="E255" s="170" t="s">
        <v>34</v>
      </c>
      <c r="F255" s="171" t="s">
        <v>978</v>
      </c>
      <c r="G255" s="169"/>
      <c r="H255" s="172">
        <v>74.885000000000005</v>
      </c>
      <c r="I255" s="173"/>
      <c r="J255" s="169"/>
      <c r="K255" s="169"/>
      <c r="L255" s="174"/>
      <c r="M255" s="175"/>
      <c r="N255" s="176"/>
      <c r="O255" s="176"/>
      <c r="P255" s="176"/>
      <c r="Q255" s="176"/>
      <c r="R255" s="176"/>
      <c r="S255" s="176"/>
      <c r="T255" s="177"/>
      <c r="AT255" s="178" t="s">
        <v>173</v>
      </c>
      <c r="AU255" s="178" t="s">
        <v>75</v>
      </c>
      <c r="AV255" s="10" t="s">
        <v>84</v>
      </c>
      <c r="AW255" s="10" t="s">
        <v>36</v>
      </c>
      <c r="AX255" s="10" t="s">
        <v>82</v>
      </c>
      <c r="AY255" s="178" t="s">
        <v>169</v>
      </c>
    </row>
    <row r="256" spans="1:65" s="2" customFormat="1" ht="16.5" customHeight="1">
      <c r="A256" s="30"/>
      <c r="B256" s="31"/>
      <c r="C256" s="180" t="s">
        <v>448</v>
      </c>
      <c r="D256" s="180" t="s">
        <v>252</v>
      </c>
      <c r="E256" s="181" t="s">
        <v>564</v>
      </c>
      <c r="F256" s="182" t="s">
        <v>565</v>
      </c>
      <c r="G256" s="183" t="s">
        <v>167</v>
      </c>
      <c r="H256" s="184">
        <v>0.52400000000000002</v>
      </c>
      <c r="I256" s="185"/>
      <c r="J256" s="186">
        <f>ROUND(I256*H256,2)</f>
        <v>0</v>
      </c>
      <c r="K256" s="187"/>
      <c r="L256" s="35"/>
      <c r="M256" s="188" t="s">
        <v>34</v>
      </c>
      <c r="N256" s="189" t="s">
        <v>46</v>
      </c>
      <c r="O256" s="60"/>
      <c r="P256" s="159">
        <f>O256*H256</f>
        <v>0</v>
      </c>
      <c r="Q256" s="159">
        <v>0</v>
      </c>
      <c r="R256" s="159">
        <f>Q256*H256</f>
        <v>0</v>
      </c>
      <c r="S256" s="159">
        <v>0</v>
      </c>
      <c r="T256" s="160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61" t="s">
        <v>170</v>
      </c>
      <c r="AT256" s="161" t="s">
        <v>252</v>
      </c>
      <c r="AU256" s="161" t="s">
        <v>75</v>
      </c>
      <c r="AY256" s="13" t="s">
        <v>169</v>
      </c>
      <c r="BE256" s="162">
        <f>IF(N256="základní",J256,0)</f>
        <v>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13" t="s">
        <v>82</v>
      </c>
      <c r="BK256" s="162">
        <f>ROUND(I256*H256,2)</f>
        <v>0</v>
      </c>
      <c r="BL256" s="13" t="s">
        <v>170</v>
      </c>
      <c r="BM256" s="161" t="s">
        <v>696</v>
      </c>
    </row>
    <row r="257" spans="1:51" s="2" customFormat="1" ht="29.25">
      <c r="A257" s="30"/>
      <c r="B257" s="31"/>
      <c r="C257" s="32"/>
      <c r="D257" s="163" t="s">
        <v>172</v>
      </c>
      <c r="E257" s="32"/>
      <c r="F257" s="164" t="s">
        <v>567</v>
      </c>
      <c r="G257" s="32"/>
      <c r="H257" s="32"/>
      <c r="I257" s="165"/>
      <c r="J257" s="32"/>
      <c r="K257" s="32"/>
      <c r="L257" s="35"/>
      <c r="M257" s="166"/>
      <c r="N257" s="167"/>
      <c r="O257" s="60"/>
      <c r="P257" s="60"/>
      <c r="Q257" s="60"/>
      <c r="R257" s="60"/>
      <c r="S257" s="60"/>
      <c r="T257" s="61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T257" s="13" t="s">
        <v>172</v>
      </c>
      <c r="AU257" s="13" t="s">
        <v>75</v>
      </c>
    </row>
    <row r="258" spans="1:51" s="10" customFormat="1" ht="11.25">
      <c r="B258" s="168"/>
      <c r="C258" s="169"/>
      <c r="D258" s="163" t="s">
        <v>173</v>
      </c>
      <c r="E258" s="170" t="s">
        <v>34</v>
      </c>
      <c r="F258" s="171" t="s">
        <v>979</v>
      </c>
      <c r="G258" s="169"/>
      <c r="H258" s="172">
        <v>0.52400000000000002</v>
      </c>
      <c r="I258" s="173"/>
      <c r="J258" s="169"/>
      <c r="K258" s="169"/>
      <c r="L258" s="174"/>
      <c r="M258" s="201"/>
      <c r="N258" s="202"/>
      <c r="O258" s="202"/>
      <c r="P258" s="202"/>
      <c r="Q258" s="202"/>
      <c r="R258" s="202"/>
      <c r="S258" s="202"/>
      <c r="T258" s="203"/>
      <c r="AT258" s="178" t="s">
        <v>173</v>
      </c>
      <c r="AU258" s="178" t="s">
        <v>75</v>
      </c>
      <c r="AV258" s="10" t="s">
        <v>84</v>
      </c>
      <c r="AW258" s="10" t="s">
        <v>36</v>
      </c>
      <c r="AX258" s="10" t="s">
        <v>82</v>
      </c>
      <c r="AY258" s="178" t="s">
        <v>169</v>
      </c>
    </row>
    <row r="259" spans="1:51" s="2" customFormat="1" ht="6.95" customHeight="1">
      <c r="A259" s="30"/>
      <c r="B259" s="43"/>
      <c r="C259" s="44"/>
      <c r="D259" s="44"/>
      <c r="E259" s="44"/>
      <c r="F259" s="44"/>
      <c r="G259" s="44"/>
      <c r="H259" s="44"/>
      <c r="I259" s="44"/>
      <c r="J259" s="44"/>
      <c r="K259" s="44"/>
      <c r="L259" s="35"/>
      <c r="M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</row>
  </sheetData>
  <sheetProtection algorithmName="SHA-512" hashValue="4au7XFRbUccepKqCztar5xgGFRCkdgAWYp3kv/h14q8DEfgZeRk5G8bl6MgzW3U+INngJZgU5r3sZW03jsRP3Q==" saltValue="mdP4gW3jgtYhBPETv4WiGnAYR6X5J4+qFrrNyJmCAguwUQXKQx06SLVY4RMsxNB/bv5auJ5rSUc8Oz4kLNXbQA==" spinCount="100000" sheet="1" objects="1" scenarios="1" formatColumns="0" formatRows="0" autoFilter="0"/>
  <autoFilter ref="C84:K258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topLeftCell="A72" workbookViewId="0">
      <selection activeCell="X88" sqref="X8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127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926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980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928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ROUND((SUM(BE85:BE100)),  2)</f>
        <v>0</v>
      </c>
      <c r="G35" s="30"/>
      <c r="H35" s="30"/>
      <c r="I35" s="120">
        <v>0.21</v>
      </c>
      <c r="J35" s="119">
        <f>ROUND(((SUM(BE85:BE100))*I35),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ROUND((SUM(BF85:BF100)),  2)</f>
        <v>0</v>
      </c>
      <c r="G36" s="30"/>
      <c r="H36" s="30"/>
      <c r="I36" s="120">
        <v>0.12</v>
      </c>
      <c r="J36" s="119">
        <f>ROUND(((SUM(BF85:BF100))*I36),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ROUND((SUM(BG85:BG100)),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ROUND((SUM(BH85:BH100)),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ROUND((SUM(BI85:BI100)),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926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06.2 - Materiál a práce dodávané zadavatelem -  NEOCEŇOVAT!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Bohumilice v Čechách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926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06.2 - Materiál a práce dodávané zadavatelem -  NEOCEŇOVAT!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Bohumilice v Čechách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SUM(P86:P100)</f>
        <v>0</v>
      </c>
      <c r="Q85" s="68"/>
      <c r="R85" s="145">
        <f>SUM(R86:R100)</f>
        <v>370.35749999999996</v>
      </c>
      <c r="S85" s="68"/>
      <c r="T85" s="146">
        <f>SUM(T86:T100)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SUM(BK86:BK100)</f>
        <v>0</v>
      </c>
    </row>
    <row r="86" spans="1:65" s="2" customFormat="1" ht="16.5" customHeight="1">
      <c r="A86" s="30"/>
      <c r="B86" s="31"/>
      <c r="C86" s="148" t="s">
        <v>82</v>
      </c>
      <c r="D86" s="148" t="s">
        <v>164</v>
      </c>
      <c r="E86" s="149" t="s">
        <v>581</v>
      </c>
      <c r="F86" s="150" t="s">
        <v>582</v>
      </c>
      <c r="G86" s="151" t="s">
        <v>184</v>
      </c>
      <c r="H86" s="152">
        <v>14</v>
      </c>
      <c r="I86" s="266">
        <v>0</v>
      </c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3.70425</v>
      </c>
      <c r="R86" s="159">
        <f>Q86*H86</f>
        <v>51.859499999999997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699</v>
      </c>
    </row>
    <row r="87" spans="1:65" s="2" customFormat="1" ht="11.25">
      <c r="A87" s="30"/>
      <c r="B87" s="31"/>
      <c r="C87" s="32"/>
      <c r="D87" s="163" t="s">
        <v>172</v>
      </c>
      <c r="E87" s="32"/>
      <c r="F87" s="164" t="s">
        <v>582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2" customFormat="1" ht="58.5">
      <c r="A88" s="30"/>
      <c r="B88" s="31"/>
      <c r="C88" s="32"/>
      <c r="D88" s="163" t="s">
        <v>178</v>
      </c>
      <c r="E88" s="32"/>
      <c r="F88" s="179" t="s">
        <v>573</v>
      </c>
      <c r="G88" s="32"/>
      <c r="H88" s="32"/>
      <c r="I88" s="165"/>
      <c r="J88" s="32"/>
      <c r="K88" s="32"/>
      <c r="L88" s="35"/>
      <c r="M88" s="166"/>
      <c r="N88" s="167"/>
      <c r="O88" s="60"/>
      <c r="P88" s="60"/>
      <c r="Q88" s="60"/>
      <c r="R88" s="60"/>
      <c r="S88" s="60"/>
      <c r="T88" s="61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3" t="s">
        <v>178</v>
      </c>
      <c r="AU88" s="13" t="s">
        <v>75</v>
      </c>
    </row>
    <row r="89" spans="1:65" s="10" customFormat="1" ht="11.25">
      <c r="B89" s="168"/>
      <c r="C89" s="169"/>
      <c r="D89" s="163" t="s">
        <v>173</v>
      </c>
      <c r="E89" s="170" t="s">
        <v>34</v>
      </c>
      <c r="F89" s="171" t="s">
        <v>584</v>
      </c>
      <c r="G89" s="169"/>
      <c r="H89" s="172">
        <v>14</v>
      </c>
      <c r="I89" s="173"/>
      <c r="J89" s="169"/>
      <c r="K89" s="169"/>
      <c r="L89" s="174"/>
      <c r="M89" s="175"/>
      <c r="N89" s="176"/>
      <c r="O89" s="176"/>
      <c r="P89" s="176"/>
      <c r="Q89" s="176"/>
      <c r="R89" s="176"/>
      <c r="S89" s="176"/>
      <c r="T89" s="177"/>
      <c r="AT89" s="178" t="s">
        <v>173</v>
      </c>
      <c r="AU89" s="178" t="s">
        <v>75</v>
      </c>
      <c r="AV89" s="10" t="s">
        <v>84</v>
      </c>
      <c r="AW89" s="10" t="s">
        <v>36</v>
      </c>
      <c r="AX89" s="10" t="s">
        <v>82</v>
      </c>
      <c r="AY89" s="178" t="s">
        <v>169</v>
      </c>
    </row>
    <row r="90" spans="1:65" s="2" customFormat="1" ht="24.2" customHeight="1">
      <c r="A90" s="30"/>
      <c r="B90" s="31"/>
      <c r="C90" s="148" t="s">
        <v>84</v>
      </c>
      <c r="D90" s="148" t="s">
        <v>164</v>
      </c>
      <c r="E90" s="149" t="s">
        <v>570</v>
      </c>
      <c r="F90" s="150" t="s">
        <v>571</v>
      </c>
      <c r="G90" s="151" t="s">
        <v>184</v>
      </c>
      <c r="H90" s="152">
        <v>974</v>
      </c>
      <c r="I90" s="266">
        <v>0</v>
      </c>
      <c r="J90" s="154">
        <f>ROUND(I90*H90,2)</f>
        <v>0</v>
      </c>
      <c r="K90" s="155"/>
      <c r="L90" s="156"/>
      <c r="M90" s="157" t="s">
        <v>34</v>
      </c>
      <c r="N90" s="158" t="s">
        <v>46</v>
      </c>
      <c r="O90" s="60"/>
      <c r="P90" s="159">
        <f>O90*H90</f>
        <v>0</v>
      </c>
      <c r="Q90" s="159">
        <v>0.32700000000000001</v>
      </c>
      <c r="R90" s="159">
        <f>Q90*H90</f>
        <v>318.49799999999999</v>
      </c>
      <c r="S90" s="159">
        <v>0</v>
      </c>
      <c r="T90" s="160">
        <f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61" t="s">
        <v>168</v>
      </c>
      <c r="AT90" s="161" t="s">
        <v>164</v>
      </c>
      <c r="AU90" s="161" t="s">
        <v>75</v>
      </c>
      <c r="AY90" s="13" t="s">
        <v>169</v>
      </c>
      <c r="BE90" s="162">
        <f>IF(N90="základní",J90,0)</f>
        <v>0</v>
      </c>
      <c r="BF90" s="162">
        <f>IF(N90="snížená",J90,0)</f>
        <v>0</v>
      </c>
      <c r="BG90" s="162">
        <f>IF(N90="zákl. přenesená",J90,0)</f>
        <v>0</v>
      </c>
      <c r="BH90" s="162">
        <f>IF(N90="sníž. přenesená",J90,0)</f>
        <v>0</v>
      </c>
      <c r="BI90" s="162">
        <f>IF(N90="nulová",J90,0)</f>
        <v>0</v>
      </c>
      <c r="BJ90" s="13" t="s">
        <v>82</v>
      </c>
      <c r="BK90" s="162">
        <f>ROUND(I90*H90,2)</f>
        <v>0</v>
      </c>
      <c r="BL90" s="13" t="s">
        <v>170</v>
      </c>
      <c r="BM90" s="161" t="s">
        <v>981</v>
      </c>
    </row>
    <row r="91" spans="1:65" s="2" customFormat="1" ht="19.5">
      <c r="A91" s="30"/>
      <c r="B91" s="31"/>
      <c r="C91" s="32"/>
      <c r="D91" s="163" t="s">
        <v>172</v>
      </c>
      <c r="E91" s="32"/>
      <c r="F91" s="164" t="s">
        <v>571</v>
      </c>
      <c r="G91" s="32"/>
      <c r="H91" s="32"/>
      <c r="I91" s="165"/>
      <c r="J91" s="32"/>
      <c r="K91" s="32"/>
      <c r="L91" s="35"/>
      <c r="M91" s="166"/>
      <c r="N91" s="167"/>
      <c r="O91" s="60"/>
      <c r="P91" s="60"/>
      <c r="Q91" s="60"/>
      <c r="R91" s="60"/>
      <c r="S91" s="60"/>
      <c r="T91" s="61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3" t="s">
        <v>172</v>
      </c>
      <c r="AU91" s="13" t="s">
        <v>75</v>
      </c>
    </row>
    <row r="92" spans="1:65" s="2" customFormat="1" ht="58.5">
      <c r="A92" s="30"/>
      <c r="B92" s="31"/>
      <c r="C92" s="32"/>
      <c r="D92" s="163" t="s">
        <v>178</v>
      </c>
      <c r="E92" s="32"/>
      <c r="F92" s="179" t="s">
        <v>573</v>
      </c>
      <c r="G92" s="32"/>
      <c r="H92" s="32"/>
      <c r="I92" s="165"/>
      <c r="J92" s="32"/>
      <c r="K92" s="32"/>
      <c r="L92" s="35"/>
      <c r="M92" s="166"/>
      <c r="N92" s="167"/>
      <c r="O92" s="60"/>
      <c r="P92" s="60"/>
      <c r="Q92" s="60"/>
      <c r="R92" s="60"/>
      <c r="S92" s="60"/>
      <c r="T92" s="61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T92" s="13" t="s">
        <v>178</v>
      </c>
      <c r="AU92" s="13" t="s">
        <v>75</v>
      </c>
    </row>
    <row r="93" spans="1:65" s="10" customFormat="1" ht="11.25">
      <c r="B93" s="168"/>
      <c r="C93" s="169"/>
      <c r="D93" s="163" t="s">
        <v>173</v>
      </c>
      <c r="E93" s="170" t="s">
        <v>34</v>
      </c>
      <c r="F93" s="171" t="s">
        <v>982</v>
      </c>
      <c r="G93" s="169"/>
      <c r="H93" s="172">
        <v>301</v>
      </c>
      <c r="I93" s="173"/>
      <c r="J93" s="169"/>
      <c r="K93" s="169"/>
      <c r="L93" s="174"/>
      <c r="M93" s="175"/>
      <c r="N93" s="176"/>
      <c r="O93" s="176"/>
      <c r="P93" s="176"/>
      <c r="Q93" s="176"/>
      <c r="R93" s="176"/>
      <c r="S93" s="176"/>
      <c r="T93" s="177"/>
      <c r="AT93" s="178" t="s">
        <v>173</v>
      </c>
      <c r="AU93" s="178" t="s">
        <v>75</v>
      </c>
      <c r="AV93" s="10" t="s">
        <v>84</v>
      </c>
      <c r="AW93" s="10" t="s">
        <v>36</v>
      </c>
      <c r="AX93" s="10" t="s">
        <v>75</v>
      </c>
      <c r="AY93" s="178" t="s">
        <v>169</v>
      </c>
    </row>
    <row r="94" spans="1:65" s="10" customFormat="1" ht="11.25">
      <c r="B94" s="168"/>
      <c r="C94" s="169"/>
      <c r="D94" s="163" t="s">
        <v>173</v>
      </c>
      <c r="E94" s="170" t="s">
        <v>34</v>
      </c>
      <c r="F94" s="171" t="s">
        <v>575</v>
      </c>
      <c r="G94" s="169"/>
      <c r="H94" s="172">
        <v>28</v>
      </c>
      <c r="I94" s="173"/>
      <c r="J94" s="169"/>
      <c r="K94" s="169"/>
      <c r="L94" s="174"/>
      <c r="M94" s="175"/>
      <c r="N94" s="176"/>
      <c r="O94" s="176"/>
      <c r="P94" s="176"/>
      <c r="Q94" s="176"/>
      <c r="R94" s="176"/>
      <c r="S94" s="176"/>
      <c r="T94" s="177"/>
      <c r="AT94" s="178" t="s">
        <v>173</v>
      </c>
      <c r="AU94" s="178" t="s">
        <v>75</v>
      </c>
      <c r="AV94" s="10" t="s">
        <v>84</v>
      </c>
      <c r="AW94" s="10" t="s">
        <v>36</v>
      </c>
      <c r="AX94" s="10" t="s">
        <v>75</v>
      </c>
      <c r="AY94" s="178" t="s">
        <v>169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576</v>
      </c>
      <c r="G95" s="169"/>
      <c r="H95" s="172">
        <v>28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75</v>
      </c>
      <c r="AY95" s="178" t="s">
        <v>169</v>
      </c>
    </row>
    <row r="96" spans="1:65" s="10" customFormat="1" ht="11.25">
      <c r="B96" s="168"/>
      <c r="C96" s="169"/>
      <c r="D96" s="163" t="s">
        <v>173</v>
      </c>
      <c r="E96" s="170" t="s">
        <v>34</v>
      </c>
      <c r="F96" s="171" t="s">
        <v>983</v>
      </c>
      <c r="G96" s="169"/>
      <c r="H96" s="172">
        <v>73</v>
      </c>
      <c r="I96" s="173"/>
      <c r="J96" s="169"/>
      <c r="K96" s="169"/>
      <c r="L96" s="174"/>
      <c r="M96" s="175"/>
      <c r="N96" s="176"/>
      <c r="O96" s="176"/>
      <c r="P96" s="176"/>
      <c r="Q96" s="176"/>
      <c r="R96" s="176"/>
      <c r="S96" s="176"/>
      <c r="T96" s="177"/>
      <c r="AT96" s="178" t="s">
        <v>173</v>
      </c>
      <c r="AU96" s="178" t="s">
        <v>75</v>
      </c>
      <c r="AV96" s="10" t="s">
        <v>84</v>
      </c>
      <c r="AW96" s="10" t="s">
        <v>36</v>
      </c>
      <c r="AX96" s="10" t="s">
        <v>75</v>
      </c>
      <c r="AY96" s="178" t="s">
        <v>169</v>
      </c>
    </row>
    <row r="97" spans="1:51" s="10" customFormat="1" ht="11.25">
      <c r="B97" s="168"/>
      <c r="C97" s="169"/>
      <c r="D97" s="163" t="s">
        <v>173</v>
      </c>
      <c r="E97" s="170" t="s">
        <v>34</v>
      </c>
      <c r="F97" s="171" t="s">
        <v>578</v>
      </c>
      <c r="G97" s="169"/>
      <c r="H97" s="172">
        <v>28</v>
      </c>
      <c r="I97" s="173"/>
      <c r="J97" s="169"/>
      <c r="K97" s="169"/>
      <c r="L97" s="174"/>
      <c r="M97" s="175"/>
      <c r="N97" s="176"/>
      <c r="O97" s="176"/>
      <c r="P97" s="176"/>
      <c r="Q97" s="176"/>
      <c r="R97" s="176"/>
      <c r="S97" s="176"/>
      <c r="T97" s="177"/>
      <c r="AT97" s="178" t="s">
        <v>173</v>
      </c>
      <c r="AU97" s="178" t="s">
        <v>75</v>
      </c>
      <c r="AV97" s="10" t="s">
        <v>84</v>
      </c>
      <c r="AW97" s="10" t="s">
        <v>36</v>
      </c>
      <c r="AX97" s="10" t="s">
        <v>75</v>
      </c>
      <c r="AY97" s="178" t="s">
        <v>169</v>
      </c>
    </row>
    <row r="98" spans="1:51" s="10" customFormat="1" ht="11.25">
      <c r="B98" s="168"/>
      <c r="C98" s="169"/>
      <c r="D98" s="163" t="s">
        <v>173</v>
      </c>
      <c r="E98" s="170" t="s">
        <v>34</v>
      </c>
      <c r="F98" s="171" t="s">
        <v>579</v>
      </c>
      <c r="G98" s="169"/>
      <c r="H98" s="172">
        <v>28</v>
      </c>
      <c r="I98" s="173"/>
      <c r="J98" s="169"/>
      <c r="K98" s="169"/>
      <c r="L98" s="174"/>
      <c r="M98" s="175"/>
      <c r="N98" s="176"/>
      <c r="O98" s="176"/>
      <c r="P98" s="176"/>
      <c r="Q98" s="176"/>
      <c r="R98" s="176"/>
      <c r="S98" s="176"/>
      <c r="T98" s="177"/>
      <c r="AT98" s="178" t="s">
        <v>173</v>
      </c>
      <c r="AU98" s="178" t="s">
        <v>75</v>
      </c>
      <c r="AV98" s="10" t="s">
        <v>84</v>
      </c>
      <c r="AW98" s="10" t="s">
        <v>36</v>
      </c>
      <c r="AX98" s="10" t="s">
        <v>75</v>
      </c>
      <c r="AY98" s="178" t="s">
        <v>169</v>
      </c>
    </row>
    <row r="99" spans="1:51" s="10" customFormat="1" ht="11.25">
      <c r="B99" s="168"/>
      <c r="C99" s="169"/>
      <c r="D99" s="163" t="s">
        <v>173</v>
      </c>
      <c r="E99" s="170" t="s">
        <v>34</v>
      </c>
      <c r="F99" s="171" t="s">
        <v>984</v>
      </c>
      <c r="G99" s="169"/>
      <c r="H99" s="172">
        <v>488</v>
      </c>
      <c r="I99" s="173"/>
      <c r="J99" s="169"/>
      <c r="K99" s="169"/>
      <c r="L99" s="174"/>
      <c r="M99" s="175"/>
      <c r="N99" s="176"/>
      <c r="O99" s="176"/>
      <c r="P99" s="176"/>
      <c r="Q99" s="176"/>
      <c r="R99" s="176"/>
      <c r="S99" s="176"/>
      <c r="T99" s="177"/>
      <c r="AT99" s="178" t="s">
        <v>173</v>
      </c>
      <c r="AU99" s="178" t="s">
        <v>75</v>
      </c>
      <c r="AV99" s="10" t="s">
        <v>84</v>
      </c>
      <c r="AW99" s="10" t="s">
        <v>36</v>
      </c>
      <c r="AX99" s="10" t="s">
        <v>75</v>
      </c>
      <c r="AY99" s="178" t="s">
        <v>169</v>
      </c>
    </row>
    <row r="100" spans="1:51" s="11" customFormat="1" ht="11.25">
      <c r="B100" s="190"/>
      <c r="C100" s="191"/>
      <c r="D100" s="163" t="s">
        <v>173</v>
      </c>
      <c r="E100" s="192" t="s">
        <v>34</v>
      </c>
      <c r="F100" s="193" t="s">
        <v>288</v>
      </c>
      <c r="G100" s="191"/>
      <c r="H100" s="194">
        <v>974</v>
      </c>
      <c r="I100" s="195"/>
      <c r="J100" s="191"/>
      <c r="K100" s="191"/>
      <c r="L100" s="196"/>
      <c r="M100" s="204"/>
      <c r="N100" s="205"/>
      <c r="O100" s="205"/>
      <c r="P100" s="205"/>
      <c r="Q100" s="205"/>
      <c r="R100" s="205"/>
      <c r="S100" s="205"/>
      <c r="T100" s="206"/>
      <c r="AT100" s="200" t="s">
        <v>173</v>
      </c>
      <c r="AU100" s="200" t="s">
        <v>75</v>
      </c>
      <c r="AV100" s="11" t="s">
        <v>170</v>
      </c>
      <c r="AW100" s="11" t="s">
        <v>36</v>
      </c>
      <c r="AX100" s="11" t="s">
        <v>82</v>
      </c>
      <c r="AY100" s="200" t="s">
        <v>169</v>
      </c>
    </row>
    <row r="101" spans="1:51" s="2" customFormat="1" ht="6.95" customHeight="1">
      <c r="A101" s="30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5"/>
      <c r="M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</sheetData>
  <sheetProtection algorithmName="SHA-512" hashValue="pVOebw3T3ewzHbiBrbC53u5Lk/ls9HUUeha6Xv1OuK+GX0hu8GSEAuxkiXkFkkb6YeBigWgHURPoJ3rDx9zHXA==" saltValue="j51T49zMZ9miCNpn0mvbTYiiFMIBkLG57CDRihHrduBslzWdYBh/334W6NhfN9PDy3ScPZmnuhfxSYYtiVlppw==" spinCount="100000" sheet="1" objects="1" scenarios="1" formatColumns="0" formatRows="0" autoFilter="0"/>
  <autoFilter ref="C84:K100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132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985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986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22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ROUND((SUM(BE85:BE262)),  2)</f>
        <v>0</v>
      </c>
      <c r="G35" s="30"/>
      <c r="H35" s="30"/>
      <c r="I35" s="120">
        <v>0.21</v>
      </c>
      <c r="J35" s="119">
        <f>ROUND(((SUM(BE85:BE262))*I35),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ROUND((SUM(BF85:BF262)),  2)</f>
        <v>0</v>
      </c>
      <c r="G36" s="30"/>
      <c r="H36" s="30"/>
      <c r="I36" s="120">
        <v>0.12</v>
      </c>
      <c r="J36" s="119">
        <f>ROUND(((SUM(BF85:BF262))*I36),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ROUND((SUM(BG85:BG262)),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ROUND((SUM(BH85:BH262)),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ROUND((SUM(BI85:BI262)),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985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07.1 - Železniční svršek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 Bohumilice v Čech.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985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07.1 - Železniční svršek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 Bohumilice v Čech.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SUM(P86:P262)</f>
        <v>0</v>
      </c>
      <c r="Q85" s="68"/>
      <c r="R85" s="145">
        <f>SUM(R86:R262)</f>
        <v>274.5766099999999</v>
      </c>
      <c r="S85" s="68"/>
      <c r="T85" s="146">
        <f>SUM(T86:T262)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SUM(BK86:BK262)</f>
        <v>0</v>
      </c>
    </row>
    <row r="86" spans="1:65" s="2" customFormat="1" ht="16.5" customHeight="1">
      <c r="A86" s="30"/>
      <c r="B86" s="31"/>
      <c r="C86" s="148" t="s">
        <v>82</v>
      </c>
      <c r="D86" s="148" t="s">
        <v>164</v>
      </c>
      <c r="E86" s="149" t="s">
        <v>165</v>
      </c>
      <c r="F86" s="150" t="s">
        <v>166</v>
      </c>
      <c r="G86" s="151" t="s">
        <v>167</v>
      </c>
      <c r="H86" s="152">
        <v>270</v>
      </c>
      <c r="I86" s="153"/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1</v>
      </c>
      <c r="R86" s="159">
        <f>Q86*H86</f>
        <v>270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592</v>
      </c>
    </row>
    <row r="87" spans="1:65" s="2" customFormat="1" ht="11.25">
      <c r="A87" s="30"/>
      <c r="B87" s="31"/>
      <c r="C87" s="32"/>
      <c r="D87" s="163" t="s">
        <v>172</v>
      </c>
      <c r="E87" s="32"/>
      <c r="F87" s="164" t="s">
        <v>166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10" customFormat="1" ht="11.25">
      <c r="B88" s="168"/>
      <c r="C88" s="169"/>
      <c r="D88" s="163" t="s">
        <v>173</v>
      </c>
      <c r="E88" s="170" t="s">
        <v>34</v>
      </c>
      <c r="F88" s="171" t="s">
        <v>804</v>
      </c>
      <c r="G88" s="169"/>
      <c r="H88" s="172">
        <v>270</v>
      </c>
      <c r="I88" s="173"/>
      <c r="J88" s="169"/>
      <c r="K88" s="169"/>
      <c r="L88" s="174"/>
      <c r="M88" s="175"/>
      <c r="N88" s="176"/>
      <c r="O88" s="176"/>
      <c r="P88" s="176"/>
      <c r="Q88" s="176"/>
      <c r="R88" s="176"/>
      <c r="S88" s="176"/>
      <c r="T88" s="177"/>
      <c r="AT88" s="178" t="s">
        <v>173</v>
      </c>
      <c r="AU88" s="178" t="s">
        <v>75</v>
      </c>
      <c r="AV88" s="10" t="s">
        <v>84</v>
      </c>
      <c r="AW88" s="10" t="s">
        <v>36</v>
      </c>
      <c r="AX88" s="10" t="s">
        <v>82</v>
      </c>
      <c r="AY88" s="178" t="s">
        <v>169</v>
      </c>
    </row>
    <row r="89" spans="1:65" s="2" customFormat="1" ht="16.5" customHeight="1">
      <c r="A89" s="30"/>
      <c r="B89" s="31"/>
      <c r="C89" s="148" t="s">
        <v>84</v>
      </c>
      <c r="D89" s="148" t="s">
        <v>164</v>
      </c>
      <c r="E89" s="149" t="s">
        <v>182</v>
      </c>
      <c r="F89" s="150" t="s">
        <v>183</v>
      </c>
      <c r="G89" s="151" t="s">
        <v>184</v>
      </c>
      <c r="H89" s="152">
        <v>332</v>
      </c>
      <c r="I89" s="153"/>
      <c r="J89" s="154">
        <f>ROUND(I89*H89,2)</f>
        <v>0</v>
      </c>
      <c r="K89" s="155"/>
      <c r="L89" s="156"/>
      <c r="M89" s="157" t="s">
        <v>34</v>
      </c>
      <c r="N89" s="158" t="s">
        <v>46</v>
      </c>
      <c r="O89" s="60"/>
      <c r="P89" s="159">
        <f>O89*H89</f>
        <v>0</v>
      </c>
      <c r="Q89" s="159">
        <v>1.004E-2</v>
      </c>
      <c r="R89" s="159">
        <f>Q89*H89</f>
        <v>3.3332800000000002</v>
      </c>
      <c r="S89" s="159">
        <v>0</v>
      </c>
      <c r="T89" s="160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61" t="s">
        <v>168</v>
      </c>
      <c r="AT89" s="161" t="s">
        <v>164</v>
      </c>
      <c r="AU89" s="161" t="s">
        <v>75</v>
      </c>
      <c r="AY89" s="13" t="s">
        <v>169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13" t="s">
        <v>82</v>
      </c>
      <c r="BK89" s="162">
        <f>ROUND(I89*H89,2)</f>
        <v>0</v>
      </c>
      <c r="BL89" s="13" t="s">
        <v>170</v>
      </c>
      <c r="BM89" s="161" t="s">
        <v>709</v>
      </c>
    </row>
    <row r="90" spans="1:65" s="2" customFormat="1" ht="11.25">
      <c r="A90" s="30"/>
      <c r="B90" s="31"/>
      <c r="C90" s="32"/>
      <c r="D90" s="163" t="s">
        <v>172</v>
      </c>
      <c r="E90" s="32"/>
      <c r="F90" s="164" t="s">
        <v>183</v>
      </c>
      <c r="G90" s="32"/>
      <c r="H90" s="32"/>
      <c r="I90" s="165"/>
      <c r="J90" s="32"/>
      <c r="K90" s="32"/>
      <c r="L90" s="35"/>
      <c r="M90" s="166"/>
      <c r="N90" s="167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3" t="s">
        <v>172</v>
      </c>
      <c r="AU90" s="13" t="s">
        <v>75</v>
      </c>
    </row>
    <row r="91" spans="1:65" s="2" customFormat="1" ht="29.25">
      <c r="A91" s="30"/>
      <c r="B91" s="31"/>
      <c r="C91" s="32"/>
      <c r="D91" s="163" t="s">
        <v>178</v>
      </c>
      <c r="E91" s="32"/>
      <c r="F91" s="179" t="s">
        <v>987</v>
      </c>
      <c r="G91" s="32"/>
      <c r="H91" s="32"/>
      <c r="I91" s="165"/>
      <c r="J91" s="32"/>
      <c r="K91" s="32"/>
      <c r="L91" s="35"/>
      <c r="M91" s="166"/>
      <c r="N91" s="167"/>
      <c r="O91" s="60"/>
      <c r="P91" s="60"/>
      <c r="Q91" s="60"/>
      <c r="R91" s="60"/>
      <c r="S91" s="60"/>
      <c r="T91" s="61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3" t="s">
        <v>178</v>
      </c>
      <c r="AU91" s="13" t="s">
        <v>75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988</v>
      </c>
      <c r="G92" s="169"/>
      <c r="H92" s="172">
        <v>332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82</v>
      </c>
      <c r="AY92" s="178" t="s">
        <v>169</v>
      </c>
    </row>
    <row r="93" spans="1:65" s="2" customFormat="1" ht="16.5" customHeight="1">
      <c r="A93" s="30"/>
      <c r="B93" s="31"/>
      <c r="C93" s="148" t="s">
        <v>181</v>
      </c>
      <c r="D93" s="148" t="s">
        <v>164</v>
      </c>
      <c r="E93" s="149" t="s">
        <v>207</v>
      </c>
      <c r="F93" s="150" t="s">
        <v>208</v>
      </c>
      <c r="G93" s="151" t="s">
        <v>184</v>
      </c>
      <c r="H93" s="152">
        <v>600</v>
      </c>
      <c r="I93" s="153"/>
      <c r="J93" s="154">
        <f>ROUND(I93*H93,2)</f>
        <v>0</v>
      </c>
      <c r="K93" s="155"/>
      <c r="L93" s="156"/>
      <c r="M93" s="157" t="s">
        <v>34</v>
      </c>
      <c r="N93" s="158" t="s">
        <v>46</v>
      </c>
      <c r="O93" s="60"/>
      <c r="P93" s="159">
        <f>O93*H93</f>
        <v>0</v>
      </c>
      <c r="Q93" s="159">
        <v>5.0000000000000002E-5</v>
      </c>
      <c r="R93" s="159">
        <f>Q93*H93</f>
        <v>3.0000000000000002E-2</v>
      </c>
      <c r="S93" s="159">
        <v>0</v>
      </c>
      <c r="T93" s="160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61" t="s">
        <v>168</v>
      </c>
      <c r="AT93" s="161" t="s">
        <v>164</v>
      </c>
      <c r="AU93" s="161" t="s">
        <v>75</v>
      </c>
      <c r="AY93" s="13" t="s">
        <v>169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13" t="s">
        <v>82</v>
      </c>
      <c r="BK93" s="162">
        <f>ROUND(I93*H93,2)</f>
        <v>0</v>
      </c>
      <c r="BL93" s="13" t="s">
        <v>170</v>
      </c>
      <c r="BM93" s="161" t="s">
        <v>598</v>
      </c>
    </row>
    <row r="94" spans="1:65" s="2" customFormat="1" ht="11.25">
      <c r="A94" s="30"/>
      <c r="B94" s="31"/>
      <c r="C94" s="32"/>
      <c r="D94" s="163" t="s">
        <v>172</v>
      </c>
      <c r="E94" s="32"/>
      <c r="F94" s="164" t="s">
        <v>208</v>
      </c>
      <c r="G94" s="32"/>
      <c r="H94" s="32"/>
      <c r="I94" s="165"/>
      <c r="J94" s="32"/>
      <c r="K94" s="32"/>
      <c r="L94" s="35"/>
      <c r="M94" s="166"/>
      <c r="N94" s="167"/>
      <c r="O94" s="60"/>
      <c r="P94" s="60"/>
      <c r="Q94" s="60"/>
      <c r="R94" s="60"/>
      <c r="S94" s="60"/>
      <c r="T94" s="61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3" t="s">
        <v>172</v>
      </c>
      <c r="AU94" s="13" t="s">
        <v>75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989</v>
      </c>
      <c r="G95" s="169"/>
      <c r="H95" s="172">
        <v>600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82</v>
      </c>
      <c r="AY95" s="178" t="s">
        <v>169</v>
      </c>
    </row>
    <row r="96" spans="1:65" s="2" customFormat="1" ht="16.5" customHeight="1">
      <c r="A96" s="30"/>
      <c r="B96" s="31"/>
      <c r="C96" s="148" t="s">
        <v>170</v>
      </c>
      <c r="D96" s="148" t="s">
        <v>164</v>
      </c>
      <c r="E96" s="149" t="s">
        <v>211</v>
      </c>
      <c r="F96" s="150" t="s">
        <v>212</v>
      </c>
      <c r="G96" s="151" t="s">
        <v>184</v>
      </c>
      <c r="H96" s="152">
        <v>600</v>
      </c>
      <c r="I96" s="153"/>
      <c r="J96" s="154">
        <f>ROUND(I96*H96,2)</f>
        <v>0</v>
      </c>
      <c r="K96" s="155"/>
      <c r="L96" s="156"/>
      <c r="M96" s="157" t="s">
        <v>34</v>
      </c>
      <c r="N96" s="158" t="s">
        <v>46</v>
      </c>
      <c r="O96" s="60"/>
      <c r="P96" s="159">
        <f>O96*H96</f>
        <v>0</v>
      </c>
      <c r="Q96" s="159">
        <v>1.4999999999999999E-4</v>
      </c>
      <c r="R96" s="159">
        <f>Q96*H96</f>
        <v>0.09</v>
      </c>
      <c r="S96" s="159">
        <v>0</v>
      </c>
      <c r="T96" s="160">
        <f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61" t="s">
        <v>168</v>
      </c>
      <c r="AT96" s="161" t="s">
        <v>164</v>
      </c>
      <c r="AU96" s="161" t="s">
        <v>75</v>
      </c>
      <c r="AY96" s="13" t="s">
        <v>169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13" t="s">
        <v>82</v>
      </c>
      <c r="BK96" s="162">
        <f>ROUND(I96*H96,2)</f>
        <v>0</v>
      </c>
      <c r="BL96" s="13" t="s">
        <v>170</v>
      </c>
      <c r="BM96" s="161" t="s">
        <v>600</v>
      </c>
    </row>
    <row r="97" spans="1:65" s="2" customFormat="1" ht="11.25">
      <c r="A97" s="30"/>
      <c r="B97" s="31"/>
      <c r="C97" s="32"/>
      <c r="D97" s="163" t="s">
        <v>172</v>
      </c>
      <c r="E97" s="32"/>
      <c r="F97" s="164" t="s">
        <v>212</v>
      </c>
      <c r="G97" s="32"/>
      <c r="H97" s="32"/>
      <c r="I97" s="165"/>
      <c r="J97" s="32"/>
      <c r="K97" s="32"/>
      <c r="L97" s="35"/>
      <c r="M97" s="166"/>
      <c r="N97" s="167"/>
      <c r="O97" s="60"/>
      <c r="P97" s="60"/>
      <c r="Q97" s="60"/>
      <c r="R97" s="60"/>
      <c r="S97" s="60"/>
      <c r="T97" s="61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T97" s="13" t="s">
        <v>172</v>
      </c>
      <c r="AU97" s="13" t="s">
        <v>75</v>
      </c>
    </row>
    <row r="98" spans="1:65" s="10" customFormat="1" ht="11.25">
      <c r="B98" s="168"/>
      <c r="C98" s="169"/>
      <c r="D98" s="163" t="s">
        <v>173</v>
      </c>
      <c r="E98" s="170" t="s">
        <v>34</v>
      </c>
      <c r="F98" s="171" t="s">
        <v>989</v>
      </c>
      <c r="G98" s="169"/>
      <c r="H98" s="172">
        <v>600</v>
      </c>
      <c r="I98" s="173"/>
      <c r="J98" s="169"/>
      <c r="K98" s="169"/>
      <c r="L98" s="174"/>
      <c r="M98" s="175"/>
      <c r="N98" s="176"/>
      <c r="O98" s="176"/>
      <c r="P98" s="176"/>
      <c r="Q98" s="176"/>
      <c r="R98" s="176"/>
      <c r="S98" s="176"/>
      <c r="T98" s="177"/>
      <c r="AT98" s="178" t="s">
        <v>173</v>
      </c>
      <c r="AU98" s="178" t="s">
        <v>75</v>
      </c>
      <c r="AV98" s="10" t="s">
        <v>84</v>
      </c>
      <c r="AW98" s="10" t="s">
        <v>36</v>
      </c>
      <c r="AX98" s="10" t="s">
        <v>82</v>
      </c>
      <c r="AY98" s="178" t="s">
        <v>169</v>
      </c>
    </row>
    <row r="99" spans="1:65" s="2" customFormat="1" ht="16.5" customHeight="1">
      <c r="A99" s="30"/>
      <c r="B99" s="31"/>
      <c r="C99" s="148" t="s">
        <v>194</v>
      </c>
      <c r="D99" s="148" t="s">
        <v>164</v>
      </c>
      <c r="E99" s="149" t="s">
        <v>215</v>
      </c>
      <c r="F99" s="150" t="s">
        <v>216</v>
      </c>
      <c r="G99" s="151" t="s">
        <v>184</v>
      </c>
      <c r="H99" s="152">
        <v>600</v>
      </c>
      <c r="I99" s="153"/>
      <c r="J99" s="154">
        <f>ROUND(I99*H99,2)</f>
        <v>0</v>
      </c>
      <c r="K99" s="155"/>
      <c r="L99" s="156"/>
      <c r="M99" s="157" t="s">
        <v>34</v>
      </c>
      <c r="N99" s="158" t="s">
        <v>46</v>
      </c>
      <c r="O99" s="60"/>
      <c r="P99" s="159">
        <f>O99*H99</f>
        <v>0</v>
      </c>
      <c r="Q99" s="159">
        <v>9.0000000000000006E-5</v>
      </c>
      <c r="R99" s="159">
        <f>Q99*H99</f>
        <v>5.4000000000000006E-2</v>
      </c>
      <c r="S99" s="159">
        <v>0</v>
      </c>
      <c r="T99" s="160">
        <f>S99*H99</f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61" t="s">
        <v>168</v>
      </c>
      <c r="AT99" s="161" t="s">
        <v>164</v>
      </c>
      <c r="AU99" s="161" t="s">
        <v>75</v>
      </c>
      <c r="AY99" s="13" t="s">
        <v>169</v>
      </c>
      <c r="BE99" s="162">
        <f>IF(N99="základní",J99,0)</f>
        <v>0</v>
      </c>
      <c r="BF99" s="162">
        <f>IF(N99="snížená",J99,0)</f>
        <v>0</v>
      </c>
      <c r="BG99" s="162">
        <f>IF(N99="zákl. přenesená",J99,0)</f>
        <v>0</v>
      </c>
      <c r="BH99" s="162">
        <f>IF(N99="sníž. přenesená",J99,0)</f>
        <v>0</v>
      </c>
      <c r="BI99" s="162">
        <f>IF(N99="nulová",J99,0)</f>
        <v>0</v>
      </c>
      <c r="BJ99" s="13" t="s">
        <v>82</v>
      </c>
      <c r="BK99" s="162">
        <f>ROUND(I99*H99,2)</f>
        <v>0</v>
      </c>
      <c r="BL99" s="13" t="s">
        <v>170</v>
      </c>
      <c r="BM99" s="161" t="s">
        <v>601</v>
      </c>
    </row>
    <row r="100" spans="1:65" s="2" customFormat="1" ht="11.25">
      <c r="A100" s="30"/>
      <c r="B100" s="31"/>
      <c r="C100" s="32"/>
      <c r="D100" s="163" t="s">
        <v>172</v>
      </c>
      <c r="E100" s="32"/>
      <c r="F100" s="164" t="s">
        <v>216</v>
      </c>
      <c r="G100" s="32"/>
      <c r="H100" s="32"/>
      <c r="I100" s="165"/>
      <c r="J100" s="32"/>
      <c r="K100" s="32"/>
      <c r="L100" s="35"/>
      <c r="M100" s="166"/>
      <c r="N100" s="167"/>
      <c r="O100" s="60"/>
      <c r="P100" s="60"/>
      <c r="Q100" s="60"/>
      <c r="R100" s="60"/>
      <c r="S100" s="60"/>
      <c r="T100" s="61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T100" s="13" t="s">
        <v>172</v>
      </c>
      <c r="AU100" s="13" t="s">
        <v>75</v>
      </c>
    </row>
    <row r="101" spans="1:65" s="10" customFormat="1" ht="11.25">
      <c r="B101" s="168"/>
      <c r="C101" s="169"/>
      <c r="D101" s="163" t="s">
        <v>173</v>
      </c>
      <c r="E101" s="170" t="s">
        <v>34</v>
      </c>
      <c r="F101" s="171" t="s">
        <v>989</v>
      </c>
      <c r="G101" s="169"/>
      <c r="H101" s="172">
        <v>600</v>
      </c>
      <c r="I101" s="173"/>
      <c r="J101" s="169"/>
      <c r="K101" s="169"/>
      <c r="L101" s="174"/>
      <c r="M101" s="175"/>
      <c r="N101" s="176"/>
      <c r="O101" s="176"/>
      <c r="P101" s="176"/>
      <c r="Q101" s="176"/>
      <c r="R101" s="176"/>
      <c r="S101" s="176"/>
      <c r="T101" s="177"/>
      <c r="AT101" s="178" t="s">
        <v>173</v>
      </c>
      <c r="AU101" s="178" t="s">
        <v>75</v>
      </c>
      <c r="AV101" s="10" t="s">
        <v>84</v>
      </c>
      <c r="AW101" s="10" t="s">
        <v>36</v>
      </c>
      <c r="AX101" s="10" t="s">
        <v>82</v>
      </c>
      <c r="AY101" s="178" t="s">
        <v>169</v>
      </c>
    </row>
    <row r="102" spans="1:65" s="2" customFormat="1" ht="16.5" customHeight="1">
      <c r="A102" s="30"/>
      <c r="B102" s="31"/>
      <c r="C102" s="148" t="s">
        <v>200</v>
      </c>
      <c r="D102" s="148" t="s">
        <v>164</v>
      </c>
      <c r="E102" s="149" t="s">
        <v>219</v>
      </c>
      <c r="F102" s="150" t="s">
        <v>220</v>
      </c>
      <c r="G102" s="151" t="s">
        <v>184</v>
      </c>
      <c r="H102" s="152">
        <v>600</v>
      </c>
      <c r="I102" s="153"/>
      <c r="J102" s="154">
        <f>ROUND(I102*H102,2)</f>
        <v>0</v>
      </c>
      <c r="K102" s="155"/>
      <c r="L102" s="156"/>
      <c r="M102" s="157" t="s">
        <v>34</v>
      </c>
      <c r="N102" s="158" t="s">
        <v>46</v>
      </c>
      <c r="O102" s="60"/>
      <c r="P102" s="159">
        <f>O102*H102</f>
        <v>0</v>
      </c>
      <c r="Q102" s="159">
        <v>4.0999999999999999E-4</v>
      </c>
      <c r="R102" s="159">
        <f>Q102*H102</f>
        <v>0.246</v>
      </c>
      <c r="S102" s="159">
        <v>0</v>
      </c>
      <c r="T102" s="160">
        <f>S102*H102</f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61" t="s">
        <v>168</v>
      </c>
      <c r="AT102" s="161" t="s">
        <v>164</v>
      </c>
      <c r="AU102" s="161" t="s">
        <v>75</v>
      </c>
      <c r="AY102" s="13" t="s">
        <v>169</v>
      </c>
      <c r="BE102" s="162">
        <f>IF(N102="základní",J102,0)</f>
        <v>0</v>
      </c>
      <c r="BF102" s="162">
        <f>IF(N102="snížená",J102,0)</f>
        <v>0</v>
      </c>
      <c r="BG102" s="162">
        <f>IF(N102="zákl. přenesená",J102,0)</f>
        <v>0</v>
      </c>
      <c r="BH102" s="162">
        <f>IF(N102="sníž. přenesená",J102,0)</f>
        <v>0</v>
      </c>
      <c r="BI102" s="162">
        <f>IF(N102="nulová",J102,0)</f>
        <v>0</v>
      </c>
      <c r="BJ102" s="13" t="s">
        <v>82</v>
      </c>
      <c r="BK102" s="162">
        <f>ROUND(I102*H102,2)</f>
        <v>0</v>
      </c>
      <c r="BL102" s="13" t="s">
        <v>170</v>
      </c>
      <c r="BM102" s="161" t="s">
        <v>602</v>
      </c>
    </row>
    <row r="103" spans="1:65" s="2" customFormat="1" ht="11.25">
      <c r="A103" s="30"/>
      <c r="B103" s="31"/>
      <c r="C103" s="32"/>
      <c r="D103" s="163" t="s">
        <v>172</v>
      </c>
      <c r="E103" s="32"/>
      <c r="F103" s="164" t="s">
        <v>220</v>
      </c>
      <c r="G103" s="32"/>
      <c r="H103" s="32"/>
      <c r="I103" s="165"/>
      <c r="J103" s="32"/>
      <c r="K103" s="32"/>
      <c r="L103" s="35"/>
      <c r="M103" s="166"/>
      <c r="N103" s="167"/>
      <c r="O103" s="60"/>
      <c r="P103" s="60"/>
      <c r="Q103" s="60"/>
      <c r="R103" s="60"/>
      <c r="S103" s="60"/>
      <c r="T103" s="61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T103" s="13" t="s">
        <v>172</v>
      </c>
      <c r="AU103" s="13" t="s">
        <v>75</v>
      </c>
    </row>
    <row r="104" spans="1:65" s="10" customFormat="1" ht="11.25">
      <c r="B104" s="168"/>
      <c r="C104" s="169"/>
      <c r="D104" s="163" t="s">
        <v>173</v>
      </c>
      <c r="E104" s="170" t="s">
        <v>34</v>
      </c>
      <c r="F104" s="171" t="s">
        <v>989</v>
      </c>
      <c r="G104" s="169"/>
      <c r="H104" s="172">
        <v>600</v>
      </c>
      <c r="I104" s="173"/>
      <c r="J104" s="169"/>
      <c r="K104" s="169"/>
      <c r="L104" s="174"/>
      <c r="M104" s="175"/>
      <c r="N104" s="176"/>
      <c r="O104" s="176"/>
      <c r="P104" s="176"/>
      <c r="Q104" s="176"/>
      <c r="R104" s="176"/>
      <c r="S104" s="176"/>
      <c r="T104" s="177"/>
      <c r="AT104" s="178" t="s">
        <v>173</v>
      </c>
      <c r="AU104" s="178" t="s">
        <v>75</v>
      </c>
      <c r="AV104" s="10" t="s">
        <v>84</v>
      </c>
      <c r="AW104" s="10" t="s">
        <v>36</v>
      </c>
      <c r="AX104" s="10" t="s">
        <v>82</v>
      </c>
      <c r="AY104" s="178" t="s">
        <v>169</v>
      </c>
    </row>
    <row r="105" spans="1:65" s="2" customFormat="1" ht="16.5" customHeight="1">
      <c r="A105" s="30"/>
      <c r="B105" s="31"/>
      <c r="C105" s="148" t="s">
        <v>206</v>
      </c>
      <c r="D105" s="148" t="s">
        <v>164</v>
      </c>
      <c r="E105" s="149" t="s">
        <v>223</v>
      </c>
      <c r="F105" s="150" t="s">
        <v>224</v>
      </c>
      <c r="G105" s="151" t="s">
        <v>184</v>
      </c>
      <c r="H105" s="152">
        <v>300</v>
      </c>
      <c r="I105" s="153"/>
      <c r="J105" s="154">
        <f>ROUND(I105*H105,2)</f>
        <v>0</v>
      </c>
      <c r="K105" s="155"/>
      <c r="L105" s="156"/>
      <c r="M105" s="157" t="s">
        <v>34</v>
      </c>
      <c r="N105" s="158" t="s">
        <v>46</v>
      </c>
      <c r="O105" s="60"/>
      <c r="P105" s="159">
        <f>O105*H105</f>
        <v>0</v>
      </c>
      <c r="Q105" s="159">
        <v>1.8000000000000001E-4</v>
      </c>
      <c r="R105" s="159">
        <f>Q105*H105</f>
        <v>5.4000000000000006E-2</v>
      </c>
      <c r="S105" s="159">
        <v>0</v>
      </c>
      <c r="T105" s="160">
        <f>S105*H105</f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61" t="s">
        <v>168</v>
      </c>
      <c r="AT105" s="161" t="s">
        <v>164</v>
      </c>
      <c r="AU105" s="161" t="s">
        <v>75</v>
      </c>
      <c r="AY105" s="13" t="s">
        <v>169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13" t="s">
        <v>82</v>
      </c>
      <c r="BK105" s="162">
        <f>ROUND(I105*H105,2)</f>
        <v>0</v>
      </c>
      <c r="BL105" s="13" t="s">
        <v>170</v>
      </c>
      <c r="BM105" s="161" t="s">
        <v>603</v>
      </c>
    </row>
    <row r="106" spans="1:65" s="2" customFormat="1" ht="11.25">
      <c r="A106" s="30"/>
      <c r="B106" s="31"/>
      <c r="C106" s="32"/>
      <c r="D106" s="163" t="s">
        <v>172</v>
      </c>
      <c r="E106" s="32"/>
      <c r="F106" s="164" t="s">
        <v>224</v>
      </c>
      <c r="G106" s="32"/>
      <c r="H106" s="32"/>
      <c r="I106" s="165"/>
      <c r="J106" s="32"/>
      <c r="K106" s="32"/>
      <c r="L106" s="35"/>
      <c r="M106" s="166"/>
      <c r="N106" s="167"/>
      <c r="O106" s="60"/>
      <c r="P106" s="60"/>
      <c r="Q106" s="60"/>
      <c r="R106" s="60"/>
      <c r="S106" s="60"/>
      <c r="T106" s="61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T106" s="13" t="s">
        <v>172</v>
      </c>
      <c r="AU106" s="13" t="s">
        <v>75</v>
      </c>
    </row>
    <row r="107" spans="1:65" s="10" customFormat="1" ht="11.25">
      <c r="B107" s="168"/>
      <c r="C107" s="169"/>
      <c r="D107" s="163" t="s">
        <v>173</v>
      </c>
      <c r="E107" s="170" t="s">
        <v>34</v>
      </c>
      <c r="F107" s="171" t="s">
        <v>760</v>
      </c>
      <c r="G107" s="169"/>
      <c r="H107" s="172">
        <v>300</v>
      </c>
      <c r="I107" s="173"/>
      <c r="J107" s="169"/>
      <c r="K107" s="169"/>
      <c r="L107" s="174"/>
      <c r="M107" s="175"/>
      <c r="N107" s="176"/>
      <c r="O107" s="176"/>
      <c r="P107" s="176"/>
      <c r="Q107" s="176"/>
      <c r="R107" s="176"/>
      <c r="S107" s="176"/>
      <c r="T107" s="177"/>
      <c r="AT107" s="178" t="s">
        <v>173</v>
      </c>
      <c r="AU107" s="178" t="s">
        <v>75</v>
      </c>
      <c r="AV107" s="10" t="s">
        <v>84</v>
      </c>
      <c r="AW107" s="10" t="s">
        <v>36</v>
      </c>
      <c r="AX107" s="10" t="s">
        <v>82</v>
      </c>
      <c r="AY107" s="178" t="s">
        <v>169</v>
      </c>
    </row>
    <row r="108" spans="1:65" s="2" customFormat="1" ht="16.5" customHeight="1">
      <c r="A108" s="30"/>
      <c r="B108" s="31"/>
      <c r="C108" s="148" t="s">
        <v>168</v>
      </c>
      <c r="D108" s="148" t="s">
        <v>164</v>
      </c>
      <c r="E108" s="149" t="s">
        <v>227</v>
      </c>
      <c r="F108" s="150" t="s">
        <v>228</v>
      </c>
      <c r="G108" s="151" t="s">
        <v>190</v>
      </c>
      <c r="H108" s="152">
        <v>3.5</v>
      </c>
      <c r="I108" s="153"/>
      <c r="J108" s="154">
        <f>ROUND(I108*H108,2)</f>
        <v>0</v>
      </c>
      <c r="K108" s="155"/>
      <c r="L108" s="156"/>
      <c r="M108" s="157" t="s">
        <v>34</v>
      </c>
      <c r="N108" s="158" t="s">
        <v>46</v>
      </c>
      <c r="O108" s="60"/>
      <c r="P108" s="159">
        <f>O108*H108</f>
        <v>0</v>
      </c>
      <c r="Q108" s="159">
        <v>4.1799999999999997E-3</v>
      </c>
      <c r="R108" s="159">
        <f>Q108*H108</f>
        <v>1.4629999999999999E-2</v>
      </c>
      <c r="S108" s="159">
        <v>0</v>
      </c>
      <c r="T108" s="160">
        <f>S108*H108</f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61" t="s">
        <v>168</v>
      </c>
      <c r="AT108" s="161" t="s">
        <v>164</v>
      </c>
      <c r="AU108" s="161" t="s">
        <v>75</v>
      </c>
      <c r="AY108" s="13" t="s">
        <v>169</v>
      </c>
      <c r="BE108" s="162">
        <f>IF(N108="základní",J108,0)</f>
        <v>0</v>
      </c>
      <c r="BF108" s="162">
        <f>IF(N108="snížená",J108,0)</f>
        <v>0</v>
      </c>
      <c r="BG108" s="162">
        <f>IF(N108="zákl. přenesená",J108,0)</f>
        <v>0</v>
      </c>
      <c r="BH108" s="162">
        <f>IF(N108="sníž. přenesená",J108,0)</f>
        <v>0</v>
      </c>
      <c r="BI108" s="162">
        <f>IF(N108="nulová",J108,0)</f>
        <v>0</v>
      </c>
      <c r="BJ108" s="13" t="s">
        <v>82</v>
      </c>
      <c r="BK108" s="162">
        <f>ROUND(I108*H108,2)</f>
        <v>0</v>
      </c>
      <c r="BL108" s="13" t="s">
        <v>170</v>
      </c>
      <c r="BM108" s="161" t="s">
        <v>605</v>
      </c>
    </row>
    <row r="109" spans="1:65" s="2" customFormat="1" ht="11.25">
      <c r="A109" s="30"/>
      <c r="B109" s="31"/>
      <c r="C109" s="32"/>
      <c r="D109" s="163" t="s">
        <v>172</v>
      </c>
      <c r="E109" s="32"/>
      <c r="F109" s="164" t="s">
        <v>228</v>
      </c>
      <c r="G109" s="32"/>
      <c r="H109" s="32"/>
      <c r="I109" s="165"/>
      <c r="J109" s="32"/>
      <c r="K109" s="32"/>
      <c r="L109" s="35"/>
      <c r="M109" s="166"/>
      <c r="N109" s="167"/>
      <c r="O109" s="60"/>
      <c r="P109" s="60"/>
      <c r="Q109" s="60"/>
      <c r="R109" s="60"/>
      <c r="S109" s="60"/>
      <c r="T109" s="61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T109" s="13" t="s">
        <v>172</v>
      </c>
      <c r="AU109" s="13" t="s">
        <v>75</v>
      </c>
    </row>
    <row r="110" spans="1:65" s="2" customFormat="1" ht="29.25">
      <c r="A110" s="30"/>
      <c r="B110" s="31"/>
      <c r="C110" s="32"/>
      <c r="D110" s="163" t="s">
        <v>178</v>
      </c>
      <c r="E110" s="32"/>
      <c r="F110" s="179" t="s">
        <v>990</v>
      </c>
      <c r="G110" s="32"/>
      <c r="H110" s="32"/>
      <c r="I110" s="165"/>
      <c r="J110" s="32"/>
      <c r="K110" s="32"/>
      <c r="L110" s="35"/>
      <c r="M110" s="166"/>
      <c r="N110" s="167"/>
      <c r="O110" s="60"/>
      <c r="P110" s="60"/>
      <c r="Q110" s="60"/>
      <c r="R110" s="60"/>
      <c r="S110" s="60"/>
      <c r="T110" s="61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T110" s="13" t="s">
        <v>178</v>
      </c>
      <c r="AU110" s="13" t="s">
        <v>75</v>
      </c>
    </row>
    <row r="111" spans="1:65" s="10" customFormat="1" ht="11.25">
      <c r="B111" s="168"/>
      <c r="C111" s="169"/>
      <c r="D111" s="163" t="s">
        <v>173</v>
      </c>
      <c r="E111" s="170" t="s">
        <v>34</v>
      </c>
      <c r="F111" s="171" t="s">
        <v>991</v>
      </c>
      <c r="G111" s="169"/>
      <c r="H111" s="172">
        <v>3.5</v>
      </c>
      <c r="I111" s="173"/>
      <c r="J111" s="169"/>
      <c r="K111" s="169"/>
      <c r="L111" s="174"/>
      <c r="M111" s="175"/>
      <c r="N111" s="176"/>
      <c r="O111" s="176"/>
      <c r="P111" s="176"/>
      <c r="Q111" s="176"/>
      <c r="R111" s="176"/>
      <c r="S111" s="176"/>
      <c r="T111" s="177"/>
      <c r="AT111" s="178" t="s">
        <v>173</v>
      </c>
      <c r="AU111" s="178" t="s">
        <v>75</v>
      </c>
      <c r="AV111" s="10" t="s">
        <v>84</v>
      </c>
      <c r="AW111" s="10" t="s">
        <v>36</v>
      </c>
      <c r="AX111" s="10" t="s">
        <v>82</v>
      </c>
      <c r="AY111" s="178" t="s">
        <v>169</v>
      </c>
    </row>
    <row r="112" spans="1:65" s="2" customFormat="1" ht="16.5" customHeight="1">
      <c r="A112" s="30"/>
      <c r="B112" s="31"/>
      <c r="C112" s="148" t="s">
        <v>214</v>
      </c>
      <c r="D112" s="148" t="s">
        <v>164</v>
      </c>
      <c r="E112" s="149" t="s">
        <v>233</v>
      </c>
      <c r="F112" s="150" t="s">
        <v>234</v>
      </c>
      <c r="G112" s="151" t="s">
        <v>167</v>
      </c>
      <c r="H112" s="152">
        <v>2.5999999999999999E-2</v>
      </c>
      <c r="I112" s="153"/>
      <c r="J112" s="154">
        <f>ROUND(I112*H112,2)</f>
        <v>0</v>
      </c>
      <c r="K112" s="155"/>
      <c r="L112" s="156"/>
      <c r="M112" s="157" t="s">
        <v>34</v>
      </c>
      <c r="N112" s="158" t="s">
        <v>46</v>
      </c>
      <c r="O112" s="60"/>
      <c r="P112" s="159">
        <f>O112*H112</f>
        <v>0</v>
      </c>
      <c r="Q112" s="159">
        <v>1</v>
      </c>
      <c r="R112" s="159">
        <f>Q112*H112</f>
        <v>2.5999999999999999E-2</v>
      </c>
      <c r="S112" s="159">
        <v>0</v>
      </c>
      <c r="T112" s="160">
        <f>S112*H112</f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61" t="s">
        <v>168</v>
      </c>
      <c r="AT112" s="161" t="s">
        <v>164</v>
      </c>
      <c r="AU112" s="161" t="s">
        <v>75</v>
      </c>
      <c r="AY112" s="13" t="s">
        <v>169</v>
      </c>
      <c r="BE112" s="162">
        <f>IF(N112="základní",J112,0)</f>
        <v>0</v>
      </c>
      <c r="BF112" s="162">
        <f>IF(N112="snížená",J112,0)</f>
        <v>0</v>
      </c>
      <c r="BG112" s="162">
        <f>IF(N112="zákl. přenesená",J112,0)</f>
        <v>0</v>
      </c>
      <c r="BH112" s="162">
        <f>IF(N112="sníž. přenesená",J112,0)</f>
        <v>0</v>
      </c>
      <c r="BI112" s="162">
        <f>IF(N112="nulová",J112,0)</f>
        <v>0</v>
      </c>
      <c r="BJ112" s="13" t="s">
        <v>82</v>
      </c>
      <c r="BK112" s="162">
        <f>ROUND(I112*H112,2)</f>
        <v>0</v>
      </c>
      <c r="BL112" s="13" t="s">
        <v>170</v>
      </c>
      <c r="BM112" s="161" t="s">
        <v>608</v>
      </c>
    </row>
    <row r="113" spans="1:65" s="2" customFormat="1" ht="11.25">
      <c r="A113" s="30"/>
      <c r="B113" s="31"/>
      <c r="C113" s="32"/>
      <c r="D113" s="163" t="s">
        <v>172</v>
      </c>
      <c r="E113" s="32"/>
      <c r="F113" s="164" t="s">
        <v>234</v>
      </c>
      <c r="G113" s="32"/>
      <c r="H113" s="32"/>
      <c r="I113" s="165"/>
      <c r="J113" s="32"/>
      <c r="K113" s="32"/>
      <c r="L113" s="35"/>
      <c r="M113" s="166"/>
      <c r="N113" s="167"/>
      <c r="O113" s="60"/>
      <c r="P113" s="60"/>
      <c r="Q113" s="60"/>
      <c r="R113" s="60"/>
      <c r="S113" s="60"/>
      <c r="T113" s="61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172</v>
      </c>
      <c r="AU113" s="13" t="s">
        <v>75</v>
      </c>
    </row>
    <row r="114" spans="1:65" s="2" customFormat="1" ht="39">
      <c r="A114" s="30"/>
      <c r="B114" s="31"/>
      <c r="C114" s="32"/>
      <c r="D114" s="163" t="s">
        <v>178</v>
      </c>
      <c r="E114" s="32"/>
      <c r="F114" s="179" t="s">
        <v>992</v>
      </c>
      <c r="G114" s="32"/>
      <c r="H114" s="32"/>
      <c r="I114" s="165"/>
      <c r="J114" s="32"/>
      <c r="K114" s="32"/>
      <c r="L114" s="35"/>
      <c r="M114" s="166"/>
      <c r="N114" s="167"/>
      <c r="O114" s="60"/>
      <c r="P114" s="60"/>
      <c r="Q114" s="60"/>
      <c r="R114" s="60"/>
      <c r="S114" s="60"/>
      <c r="T114" s="61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T114" s="13" t="s">
        <v>178</v>
      </c>
      <c r="AU114" s="13" t="s">
        <v>75</v>
      </c>
    </row>
    <row r="115" spans="1:65" s="10" customFormat="1" ht="11.25">
      <c r="B115" s="168"/>
      <c r="C115" s="169"/>
      <c r="D115" s="163" t="s">
        <v>173</v>
      </c>
      <c r="E115" s="170" t="s">
        <v>34</v>
      </c>
      <c r="F115" s="171" t="s">
        <v>993</v>
      </c>
      <c r="G115" s="169"/>
      <c r="H115" s="172">
        <v>2.5999999999999999E-2</v>
      </c>
      <c r="I115" s="173"/>
      <c r="J115" s="169"/>
      <c r="K115" s="169"/>
      <c r="L115" s="174"/>
      <c r="M115" s="175"/>
      <c r="N115" s="176"/>
      <c r="O115" s="176"/>
      <c r="P115" s="176"/>
      <c r="Q115" s="176"/>
      <c r="R115" s="176"/>
      <c r="S115" s="176"/>
      <c r="T115" s="177"/>
      <c r="AT115" s="178" t="s">
        <v>173</v>
      </c>
      <c r="AU115" s="178" t="s">
        <v>75</v>
      </c>
      <c r="AV115" s="10" t="s">
        <v>84</v>
      </c>
      <c r="AW115" s="10" t="s">
        <v>36</v>
      </c>
      <c r="AX115" s="10" t="s">
        <v>82</v>
      </c>
      <c r="AY115" s="178" t="s">
        <v>169</v>
      </c>
    </row>
    <row r="116" spans="1:65" s="2" customFormat="1" ht="16.5" customHeight="1">
      <c r="A116" s="30"/>
      <c r="B116" s="31"/>
      <c r="C116" s="148" t="s">
        <v>218</v>
      </c>
      <c r="D116" s="148" t="s">
        <v>164</v>
      </c>
      <c r="E116" s="149" t="s">
        <v>239</v>
      </c>
      <c r="F116" s="150" t="s">
        <v>240</v>
      </c>
      <c r="G116" s="151" t="s">
        <v>184</v>
      </c>
      <c r="H116" s="152">
        <v>7</v>
      </c>
      <c r="I116" s="153"/>
      <c r="J116" s="154">
        <f>ROUND(I116*H116,2)</f>
        <v>0</v>
      </c>
      <c r="K116" s="155"/>
      <c r="L116" s="156"/>
      <c r="M116" s="157" t="s">
        <v>34</v>
      </c>
      <c r="N116" s="158" t="s">
        <v>46</v>
      </c>
      <c r="O116" s="60"/>
      <c r="P116" s="159">
        <f>O116*H116</f>
        <v>0</v>
      </c>
      <c r="Q116" s="159">
        <v>0</v>
      </c>
      <c r="R116" s="159">
        <f>Q116*H116</f>
        <v>0</v>
      </c>
      <c r="S116" s="159">
        <v>0</v>
      </c>
      <c r="T116" s="160">
        <f>S116*H116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61" t="s">
        <v>168</v>
      </c>
      <c r="AT116" s="161" t="s">
        <v>164</v>
      </c>
      <c r="AU116" s="161" t="s">
        <v>75</v>
      </c>
      <c r="AY116" s="13" t="s">
        <v>169</v>
      </c>
      <c r="BE116" s="162">
        <f>IF(N116="základní",J116,0)</f>
        <v>0</v>
      </c>
      <c r="BF116" s="162">
        <f>IF(N116="snížená",J116,0)</f>
        <v>0</v>
      </c>
      <c r="BG116" s="162">
        <f>IF(N116="zákl. přenesená",J116,0)</f>
        <v>0</v>
      </c>
      <c r="BH116" s="162">
        <f>IF(N116="sníž. přenesená",J116,0)</f>
        <v>0</v>
      </c>
      <c r="BI116" s="162">
        <f>IF(N116="nulová",J116,0)</f>
        <v>0</v>
      </c>
      <c r="BJ116" s="13" t="s">
        <v>82</v>
      </c>
      <c r="BK116" s="162">
        <f>ROUND(I116*H116,2)</f>
        <v>0</v>
      </c>
      <c r="BL116" s="13" t="s">
        <v>170</v>
      </c>
      <c r="BM116" s="161" t="s">
        <v>611</v>
      </c>
    </row>
    <row r="117" spans="1:65" s="2" customFormat="1" ht="11.25">
      <c r="A117" s="30"/>
      <c r="B117" s="31"/>
      <c r="C117" s="32"/>
      <c r="D117" s="163" t="s">
        <v>172</v>
      </c>
      <c r="E117" s="32"/>
      <c r="F117" s="164" t="s">
        <v>240</v>
      </c>
      <c r="G117" s="32"/>
      <c r="H117" s="32"/>
      <c r="I117" s="165"/>
      <c r="J117" s="32"/>
      <c r="K117" s="32"/>
      <c r="L117" s="35"/>
      <c r="M117" s="166"/>
      <c r="N117" s="167"/>
      <c r="O117" s="60"/>
      <c r="P117" s="60"/>
      <c r="Q117" s="60"/>
      <c r="R117" s="60"/>
      <c r="S117" s="60"/>
      <c r="T117" s="61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172</v>
      </c>
      <c r="AU117" s="13" t="s">
        <v>75</v>
      </c>
    </row>
    <row r="118" spans="1:65" s="2" customFormat="1" ht="29.25">
      <c r="A118" s="30"/>
      <c r="B118" s="31"/>
      <c r="C118" s="32"/>
      <c r="D118" s="163" t="s">
        <v>178</v>
      </c>
      <c r="E118" s="32"/>
      <c r="F118" s="179" t="s">
        <v>994</v>
      </c>
      <c r="G118" s="32"/>
      <c r="H118" s="32"/>
      <c r="I118" s="165"/>
      <c r="J118" s="32"/>
      <c r="K118" s="32"/>
      <c r="L118" s="35"/>
      <c r="M118" s="166"/>
      <c r="N118" s="167"/>
      <c r="O118" s="60"/>
      <c r="P118" s="60"/>
      <c r="Q118" s="60"/>
      <c r="R118" s="60"/>
      <c r="S118" s="60"/>
      <c r="T118" s="61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3" t="s">
        <v>178</v>
      </c>
      <c r="AU118" s="13" t="s">
        <v>75</v>
      </c>
    </row>
    <row r="119" spans="1:65" s="10" customFormat="1" ht="11.25">
      <c r="B119" s="168"/>
      <c r="C119" s="169"/>
      <c r="D119" s="163" t="s">
        <v>173</v>
      </c>
      <c r="E119" s="170" t="s">
        <v>34</v>
      </c>
      <c r="F119" s="171" t="s">
        <v>995</v>
      </c>
      <c r="G119" s="169"/>
      <c r="H119" s="172">
        <v>7</v>
      </c>
      <c r="I119" s="173"/>
      <c r="J119" s="169"/>
      <c r="K119" s="169"/>
      <c r="L119" s="174"/>
      <c r="M119" s="175"/>
      <c r="N119" s="176"/>
      <c r="O119" s="176"/>
      <c r="P119" s="176"/>
      <c r="Q119" s="176"/>
      <c r="R119" s="176"/>
      <c r="S119" s="176"/>
      <c r="T119" s="177"/>
      <c r="AT119" s="178" t="s">
        <v>173</v>
      </c>
      <c r="AU119" s="178" t="s">
        <v>75</v>
      </c>
      <c r="AV119" s="10" t="s">
        <v>84</v>
      </c>
      <c r="AW119" s="10" t="s">
        <v>36</v>
      </c>
      <c r="AX119" s="10" t="s">
        <v>82</v>
      </c>
      <c r="AY119" s="178" t="s">
        <v>169</v>
      </c>
    </row>
    <row r="120" spans="1:65" s="2" customFormat="1" ht="16.5" customHeight="1">
      <c r="A120" s="30"/>
      <c r="B120" s="31"/>
      <c r="C120" s="148" t="s">
        <v>222</v>
      </c>
      <c r="D120" s="148" t="s">
        <v>164</v>
      </c>
      <c r="E120" s="149" t="s">
        <v>245</v>
      </c>
      <c r="F120" s="150" t="s">
        <v>246</v>
      </c>
      <c r="G120" s="151" t="s">
        <v>247</v>
      </c>
      <c r="H120" s="152">
        <v>0.3</v>
      </c>
      <c r="I120" s="153"/>
      <c r="J120" s="154">
        <f>ROUND(I120*H120,2)</f>
        <v>0</v>
      </c>
      <c r="K120" s="155"/>
      <c r="L120" s="156"/>
      <c r="M120" s="157" t="s">
        <v>34</v>
      </c>
      <c r="N120" s="158" t="s">
        <v>46</v>
      </c>
      <c r="O120" s="60"/>
      <c r="P120" s="159">
        <f>O120*H120</f>
        <v>0</v>
      </c>
      <c r="Q120" s="159">
        <v>2.4289999999999998</v>
      </c>
      <c r="R120" s="159">
        <f>Q120*H120</f>
        <v>0.7286999999999999</v>
      </c>
      <c r="S120" s="159">
        <v>0</v>
      </c>
      <c r="T120" s="160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1" t="s">
        <v>168</v>
      </c>
      <c r="AT120" s="161" t="s">
        <v>164</v>
      </c>
      <c r="AU120" s="161" t="s">
        <v>75</v>
      </c>
      <c r="AY120" s="13" t="s">
        <v>169</v>
      </c>
      <c r="BE120" s="162">
        <f>IF(N120="základní",J120,0)</f>
        <v>0</v>
      </c>
      <c r="BF120" s="162">
        <f>IF(N120="snížená",J120,0)</f>
        <v>0</v>
      </c>
      <c r="BG120" s="162">
        <f>IF(N120="zákl. přenesená",J120,0)</f>
        <v>0</v>
      </c>
      <c r="BH120" s="162">
        <f>IF(N120="sníž. přenesená",J120,0)</f>
        <v>0</v>
      </c>
      <c r="BI120" s="162">
        <f>IF(N120="nulová",J120,0)</f>
        <v>0</v>
      </c>
      <c r="BJ120" s="13" t="s">
        <v>82</v>
      </c>
      <c r="BK120" s="162">
        <f>ROUND(I120*H120,2)</f>
        <v>0</v>
      </c>
      <c r="BL120" s="13" t="s">
        <v>170</v>
      </c>
      <c r="BM120" s="161" t="s">
        <v>614</v>
      </c>
    </row>
    <row r="121" spans="1:65" s="2" customFormat="1" ht="11.25">
      <c r="A121" s="30"/>
      <c r="B121" s="31"/>
      <c r="C121" s="32"/>
      <c r="D121" s="163" t="s">
        <v>172</v>
      </c>
      <c r="E121" s="32"/>
      <c r="F121" s="164" t="s">
        <v>246</v>
      </c>
      <c r="G121" s="32"/>
      <c r="H121" s="32"/>
      <c r="I121" s="165"/>
      <c r="J121" s="32"/>
      <c r="K121" s="32"/>
      <c r="L121" s="35"/>
      <c r="M121" s="166"/>
      <c r="N121" s="167"/>
      <c r="O121" s="60"/>
      <c r="P121" s="60"/>
      <c r="Q121" s="60"/>
      <c r="R121" s="60"/>
      <c r="S121" s="60"/>
      <c r="T121" s="61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172</v>
      </c>
      <c r="AU121" s="13" t="s">
        <v>75</v>
      </c>
    </row>
    <row r="122" spans="1:65" s="2" customFormat="1" ht="39">
      <c r="A122" s="30"/>
      <c r="B122" s="31"/>
      <c r="C122" s="32"/>
      <c r="D122" s="163" t="s">
        <v>178</v>
      </c>
      <c r="E122" s="32"/>
      <c r="F122" s="179" t="s">
        <v>996</v>
      </c>
      <c r="G122" s="32"/>
      <c r="H122" s="32"/>
      <c r="I122" s="165"/>
      <c r="J122" s="32"/>
      <c r="K122" s="32"/>
      <c r="L122" s="35"/>
      <c r="M122" s="166"/>
      <c r="N122" s="167"/>
      <c r="O122" s="60"/>
      <c r="P122" s="60"/>
      <c r="Q122" s="60"/>
      <c r="R122" s="60"/>
      <c r="S122" s="60"/>
      <c r="T122" s="61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178</v>
      </c>
      <c r="AU122" s="13" t="s">
        <v>75</v>
      </c>
    </row>
    <row r="123" spans="1:65" s="10" customFormat="1" ht="11.25">
      <c r="B123" s="168"/>
      <c r="C123" s="169"/>
      <c r="D123" s="163" t="s">
        <v>173</v>
      </c>
      <c r="E123" s="170" t="s">
        <v>34</v>
      </c>
      <c r="F123" s="171" t="s">
        <v>997</v>
      </c>
      <c r="G123" s="169"/>
      <c r="H123" s="172">
        <v>0.3</v>
      </c>
      <c r="I123" s="173"/>
      <c r="J123" s="169"/>
      <c r="K123" s="169"/>
      <c r="L123" s="174"/>
      <c r="M123" s="175"/>
      <c r="N123" s="176"/>
      <c r="O123" s="176"/>
      <c r="P123" s="176"/>
      <c r="Q123" s="176"/>
      <c r="R123" s="176"/>
      <c r="S123" s="176"/>
      <c r="T123" s="177"/>
      <c r="AT123" s="178" t="s">
        <v>173</v>
      </c>
      <c r="AU123" s="178" t="s">
        <v>75</v>
      </c>
      <c r="AV123" s="10" t="s">
        <v>84</v>
      </c>
      <c r="AW123" s="10" t="s">
        <v>36</v>
      </c>
      <c r="AX123" s="10" t="s">
        <v>82</v>
      </c>
      <c r="AY123" s="178" t="s">
        <v>169</v>
      </c>
    </row>
    <row r="124" spans="1:65" s="2" customFormat="1" ht="16.5" customHeight="1">
      <c r="A124" s="30"/>
      <c r="B124" s="31"/>
      <c r="C124" s="180" t="s">
        <v>8</v>
      </c>
      <c r="D124" s="180" t="s">
        <v>252</v>
      </c>
      <c r="E124" s="181" t="s">
        <v>253</v>
      </c>
      <c r="F124" s="182" t="s">
        <v>254</v>
      </c>
      <c r="G124" s="183" t="s">
        <v>247</v>
      </c>
      <c r="H124" s="184">
        <v>180</v>
      </c>
      <c r="I124" s="185"/>
      <c r="J124" s="186">
        <f>ROUND(I124*H124,2)</f>
        <v>0</v>
      </c>
      <c r="K124" s="187"/>
      <c r="L124" s="35"/>
      <c r="M124" s="188" t="s">
        <v>34</v>
      </c>
      <c r="N124" s="189" t="s">
        <v>46</v>
      </c>
      <c r="O124" s="60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170</v>
      </c>
      <c r="AT124" s="161" t="s">
        <v>252</v>
      </c>
      <c r="AU124" s="161" t="s">
        <v>75</v>
      </c>
      <c r="AY124" s="13" t="s">
        <v>169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3" t="s">
        <v>82</v>
      </c>
      <c r="BK124" s="162">
        <f>ROUND(I124*H124,2)</f>
        <v>0</v>
      </c>
      <c r="BL124" s="13" t="s">
        <v>170</v>
      </c>
      <c r="BM124" s="161" t="s">
        <v>617</v>
      </c>
    </row>
    <row r="125" spans="1:65" s="2" customFormat="1" ht="19.5">
      <c r="A125" s="30"/>
      <c r="B125" s="31"/>
      <c r="C125" s="32"/>
      <c r="D125" s="163" t="s">
        <v>172</v>
      </c>
      <c r="E125" s="32"/>
      <c r="F125" s="164" t="s">
        <v>256</v>
      </c>
      <c r="G125" s="32"/>
      <c r="H125" s="32"/>
      <c r="I125" s="165"/>
      <c r="J125" s="32"/>
      <c r="K125" s="32"/>
      <c r="L125" s="35"/>
      <c r="M125" s="166"/>
      <c r="N125" s="167"/>
      <c r="O125" s="60"/>
      <c r="P125" s="60"/>
      <c r="Q125" s="60"/>
      <c r="R125" s="60"/>
      <c r="S125" s="60"/>
      <c r="T125" s="6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172</v>
      </c>
      <c r="AU125" s="13" t="s">
        <v>75</v>
      </c>
    </row>
    <row r="126" spans="1:65" s="10" customFormat="1" ht="11.25">
      <c r="B126" s="168"/>
      <c r="C126" s="169"/>
      <c r="D126" s="163" t="s">
        <v>173</v>
      </c>
      <c r="E126" s="170" t="s">
        <v>34</v>
      </c>
      <c r="F126" s="171" t="s">
        <v>998</v>
      </c>
      <c r="G126" s="169"/>
      <c r="H126" s="172">
        <v>180</v>
      </c>
      <c r="I126" s="173"/>
      <c r="J126" s="169"/>
      <c r="K126" s="169"/>
      <c r="L126" s="174"/>
      <c r="M126" s="175"/>
      <c r="N126" s="176"/>
      <c r="O126" s="176"/>
      <c r="P126" s="176"/>
      <c r="Q126" s="176"/>
      <c r="R126" s="176"/>
      <c r="S126" s="176"/>
      <c r="T126" s="177"/>
      <c r="AT126" s="178" t="s">
        <v>173</v>
      </c>
      <c r="AU126" s="178" t="s">
        <v>75</v>
      </c>
      <c r="AV126" s="10" t="s">
        <v>84</v>
      </c>
      <c r="AW126" s="10" t="s">
        <v>36</v>
      </c>
      <c r="AX126" s="10" t="s">
        <v>82</v>
      </c>
      <c r="AY126" s="178" t="s">
        <v>169</v>
      </c>
    </row>
    <row r="127" spans="1:65" s="2" customFormat="1" ht="16.5" customHeight="1">
      <c r="A127" s="30"/>
      <c r="B127" s="31"/>
      <c r="C127" s="180" t="s">
        <v>232</v>
      </c>
      <c r="D127" s="180" t="s">
        <v>252</v>
      </c>
      <c r="E127" s="181" t="s">
        <v>259</v>
      </c>
      <c r="F127" s="182" t="s">
        <v>260</v>
      </c>
      <c r="G127" s="183" t="s">
        <v>190</v>
      </c>
      <c r="H127" s="184">
        <v>204</v>
      </c>
      <c r="I127" s="185"/>
      <c r="J127" s="186">
        <f>ROUND(I127*H127,2)</f>
        <v>0</v>
      </c>
      <c r="K127" s="187"/>
      <c r="L127" s="35"/>
      <c r="M127" s="188" t="s">
        <v>34</v>
      </c>
      <c r="N127" s="189" t="s">
        <v>46</v>
      </c>
      <c r="O127" s="60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1" t="s">
        <v>170</v>
      </c>
      <c r="AT127" s="161" t="s">
        <v>252</v>
      </c>
      <c r="AU127" s="161" t="s">
        <v>75</v>
      </c>
      <c r="AY127" s="13" t="s">
        <v>169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3" t="s">
        <v>82</v>
      </c>
      <c r="BK127" s="162">
        <f>ROUND(I127*H127,2)</f>
        <v>0</v>
      </c>
      <c r="BL127" s="13" t="s">
        <v>170</v>
      </c>
      <c r="BM127" s="161" t="s">
        <v>619</v>
      </c>
    </row>
    <row r="128" spans="1:65" s="2" customFormat="1" ht="19.5">
      <c r="A128" s="30"/>
      <c r="B128" s="31"/>
      <c r="C128" s="32"/>
      <c r="D128" s="163" t="s">
        <v>172</v>
      </c>
      <c r="E128" s="32"/>
      <c r="F128" s="164" t="s">
        <v>262</v>
      </c>
      <c r="G128" s="32"/>
      <c r="H128" s="32"/>
      <c r="I128" s="165"/>
      <c r="J128" s="32"/>
      <c r="K128" s="32"/>
      <c r="L128" s="35"/>
      <c r="M128" s="166"/>
      <c r="N128" s="167"/>
      <c r="O128" s="60"/>
      <c r="P128" s="60"/>
      <c r="Q128" s="60"/>
      <c r="R128" s="60"/>
      <c r="S128" s="60"/>
      <c r="T128" s="61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172</v>
      </c>
      <c r="AU128" s="13" t="s">
        <v>75</v>
      </c>
    </row>
    <row r="129" spans="1:65" s="10" customFormat="1" ht="11.25">
      <c r="B129" s="168"/>
      <c r="C129" s="169"/>
      <c r="D129" s="163" t="s">
        <v>173</v>
      </c>
      <c r="E129" s="170" t="s">
        <v>34</v>
      </c>
      <c r="F129" s="171" t="s">
        <v>999</v>
      </c>
      <c r="G129" s="169"/>
      <c r="H129" s="172">
        <v>204</v>
      </c>
      <c r="I129" s="173"/>
      <c r="J129" s="169"/>
      <c r="K129" s="169"/>
      <c r="L129" s="174"/>
      <c r="M129" s="175"/>
      <c r="N129" s="176"/>
      <c r="O129" s="176"/>
      <c r="P129" s="176"/>
      <c r="Q129" s="176"/>
      <c r="R129" s="176"/>
      <c r="S129" s="176"/>
      <c r="T129" s="177"/>
      <c r="AT129" s="178" t="s">
        <v>173</v>
      </c>
      <c r="AU129" s="178" t="s">
        <v>75</v>
      </c>
      <c r="AV129" s="10" t="s">
        <v>84</v>
      </c>
      <c r="AW129" s="10" t="s">
        <v>36</v>
      </c>
      <c r="AX129" s="10" t="s">
        <v>82</v>
      </c>
      <c r="AY129" s="178" t="s">
        <v>169</v>
      </c>
    </row>
    <row r="130" spans="1:65" s="2" customFormat="1" ht="16.5" customHeight="1">
      <c r="A130" s="30"/>
      <c r="B130" s="31"/>
      <c r="C130" s="180" t="s">
        <v>238</v>
      </c>
      <c r="D130" s="180" t="s">
        <v>252</v>
      </c>
      <c r="E130" s="181" t="s">
        <v>265</v>
      </c>
      <c r="F130" s="182" t="s">
        <v>266</v>
      </c>
      <c r="G130" s="183" t="s">
        <v>184</v>
      </c>
      <c r="H130" s="184">
        <v>494</v>
      </c>
      <c r="I130" s="185"/>
      <c r="J130" s="186">
        <f>ROUND(I130*H130,2)</f>
        <v>0</v>
      </c>
      <c r="K130" s="187"/>
      <c r="L130" s="35"/>
      <c r="M130" s="188" t="s">
        <v>34</v>
      </c>
      <c r="N130" s="189" t="s">
        <v>46</v>
      </c>
      <c r="O130" s="60"/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170</v>
      </c>
      <c r="AT130" s="161" t="s">
        <v>252</v>
      </c>
      <c r="AU130" s="161" t="s">
        <v>75</v>
      </c>
      <c r="AY130" s="13" t="s">
        <v>169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3" t="s">
        <v>82</v>
      </c>
      <c r="BK130" s="162">
        <f>ROUND(I130*H130,2)</f>
        <v>0</v>
      </c>
      <c r="BL130" s="13" t="s">
        <v>170</v>
      </c>
      <c r="BM130" s="161" t="s">
        <v>621</v>
      </c>
    </row>
    <row r="131" spans="1:65" s="2" customFormat="1" ht="48.75">
      <c r="A131" s="30"/>
      <c r="B131" s="31"/>
      <c r="C131" s="32"/>
      <c r="D131" s="163" t="s">
        <v>172</v>
      </c>
      <c r="E131" s="32"/>
      <c r="F131" s="164" t="s">
        <v>268</v>
      </c>
      <c r="G131" s="32"/>
      <c r="H131" s="32"/>
      <c r="I131" s="165"/>
      <c r="J131" s="32"/>
      <c r="K131" s="32"/>
      <c r="L131" s="35"/>
      <c r="M131" s="166"/>
      <c r="N131" s="167"/>
      <c r="O131" s="60"/>
      <c r="P131" s="60"/>
      <c r="Q131" s="60"/>
      <c r="R131" s="60"/>
      <c r="S131" s="60"/>
      <c r="T131" s="61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172</v>
      </c>
      <c r="AU131" s="13" t="s">
        <v>75</v>
      </c>
    </row>
    <row r="132" spans="1:65" s="2" customFormat="1" ht="19.5">
      <c r="A132" s="30"/>
      <c r="B132" s="31"/>
      <c r="C132" s="32"/>
      <c r="D132" s="163" t="s">
        <v>178</v>
      </c>
      <c r="E132" s="32"/>
      <c r="F132" s="179" t="s">
        <v>1000</v>
      </c>
      <c r="G132" s="32"/>
      <c r="H132" s="32"/>
      <c r="I132" s="165"/>
      <c r="J132" s="32"/>
      <c r="K132" s="32"/>
      <c r="L132" s="35"/>
      <c r="M132" s="166"/>
      <c r="N132" s="167"/>
      <c r="O132" s="60"/>
      <c r="P132" s="60"/>
      <c r="Q132" s="60"/>
      <c r="R132" s="60"/>
      <c r="S132" s="60"/>
      <c r="T132" s="61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178</v>
      </c>
      <c r="AU132" s="13" t="s">
        <v>75</v>
      </c>
    </row>
    <row r="133" spans="1:65" s="10" customFormat="1" ht="11.25">
      <c r="B133" s="168"/>
      <c r="C133" s="169"/>
      <c r="D133" s="163" t="s">
        <v>173</v>
      </c>
      <c r="E133" s="170" t="s">
        <v>34</v>
      </c>
      <c r="F133" s="171" t="s">
        <v>1001</v>
      </c>
      <c r="G133" s="169"/>
      <c r="H133" s="172">
        <v>494</v>
      </c>
      <c r="I133" s="173"/>
      <c r="J133" s="169"/>
      <c r="K133" s="169"/>
      <c r="L133" s="174"/>
      <c r="M133" s="175"/>
      <c r="N133" s="176"/>
      <c r="O133" s="176"/>
      <c r="P133" s="176"/>
      <c r="Q133" s="176"/>
      <c r="R133" s="176"/>
      <c r="S133" s="176"/>
      <c r="T133" s="177"/>
      <c r="AT133" s="178" t="s">
        <v>173</v>
      </c>
      <c r="AU133" s="178" t="s">
        <v>75</v>
      </c>
      <c r="AV133" s="10" t="s">
        <v>84</v>
      </c>
      <c r="AW133" s="10" t="s">
        <v>36</v>
      </c>
      <c r="AX133" s="10" t="s">
        <v>82</v>
      </c>
      <c r="AY133" s="178" t="s">
        <v>169</v>
      </c>
    </row>
    <row r="134" spans="1:65" s="2" customFormat="1" ht="16.5" customHeight="1">
      <c r="A134" s="30"/>
      <c r="B134" s="31"/>
      <c r="C134" s="180" t="s">
        <v>244</v>
      </c>
      <c r="D134" s="180" t="s">
        <v>252</v>
      </c>
      <c r="E134" s="181" t="s">
        <v>276</v>
      </c>
      <c r="F134" s="182" t="s">
        <v>277</v>
      </c>
      <c r="G134" s="183" t="s">
        <v>190</v>
      </c>
      <c r="H134" s="184">
        <v>350</v>
      </c>
      <c r="I134" s="185"/>
      <c r="J134" s="186">
        <f>ROUND(I134*H134,2)</f>
        <v>0</v>
      </c>
      <c r="K134" s="187"/>
      <c r="L134" s="35"/>
      <c r="M134" s="188" t="s">
        <v>34</v>
      </c>
      <c r="N134" s="189" t="s">
        <v>46</v>
      </c>
      <c r="O134" s="60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1" t="s">
        <v>170</v>
      </c>
      <c r="AT134" s="161" t="s">
        <v>252</v>
      </c>
      <c r="AU134" s="161" t="s">
        <v>75</v>
      </c>
      <c r="AY134" s="13" t="s">
        <v>169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3" t="s">
        <v>82</v>
      </c>
      <c r="BK134" s="162">
        <f>ROUND(I134*H134,2)</f>
        <v>0</v>
      </c>
      <c r="BL134" s="13" t="s">
        <v>170</v>
      </c>
      <c r="BM134" s="161" t="s">
        <v>624</v>
      </c>
    </row>
    <row r="135" spans="1:65" s="2" customFormat="1" ht="39">
      <c r="A135" s="30"/>
      <c r="B135" s="31"/>
      <c r="C135" s="32"/>
      <c r="D135" s="163" t="s">
        <v>172</v>
      </c>
      <c r="E135" s="32"/>
      <c r="F135" s="164" t="s">
        <v>279</v>
      </c>
      <c r="G135" s="32"/>
      <c r="H135" s="32"/>
      <c r="I135" s="165"/>
      <c r="J135" s="32"/>
      <c r="K135" s="32"/>
      <c r="L135" s="35"/>
      <c r="M135" s="166"/>
      <c r="N135" s="167"/>
      <c r="O135" s="60"/>
      <c r="P135" s="60"/>
      <c r="Q135" s="60"/>
      <c r="R135" s="60"/>
      <c r="S135" s="60"/>
      <c r="T135" s="61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3" t="s">
        <v>172</v>
      </c>
      <c r="AU135" s="13" t="s">
        <v>75</v>
      </c>
    </row>
    <row r="136" spans="1:65" s="10" customFormat="1" ht="11.25">
      <c r="B136" s="168"/>
      <c r="C136" s="169"/>
      <c r="D136" s="163" t="s">
        <v>173</v>
      </c>
      <c r="E136" s="170" t="s">
        <v>34</v>
      </c>
      <c r="F136" s="171" t="s">
        <v>1002</v>
      </c>
      <c r="G136" s="169"/>
      <c r="H136" s="172">
        <v>200</v>
      </c>
      <c r="I136" s="173"/>
      <c r="J136" s="169"/>
      <c r="K136" s="169"/>
      <c r="L136" s="174"/>
      <c r="M136" s="175"/>
      <c r="N136" s="176"/>
      <c r="O136" s="176"/>
      <c r="P136" s="176"/>
      <c r="Q136" s="176"/>
      <c r="R136" s="176"/>
      <c r="S136" s="176"/>
      <c r="T136" s="177"/>
      <c r="AT136" s="178" t="s">
        <v>173</v>
      </c>
      <c r="AU136" s="178" t="s">
        <v>75</v>
      </c>
      <c r="AV136" s="10" t="s">
        <v>84</v>
      </c>
      <c r="AW136" s="10" t="s">
        <v>36</v>
      </c>
      <c r="AX136" s="10" t="s">
        <v>75</v>
      </c>
      <c r="AY136" s="178" t="s">
        <v>169</v>
      </c>
    </row>
    <row r="137" spans="1:65" s="10" customFormat="1" ht="11.25">
      <c r="B137" s="168"/>
      <c r="C137" s="169"/>
      <c r="D137" s="163" t="s">
        <v>173</v>
      </c>
      <c r="E137" s="170" t="s">
        <v>34</v>
      </c>
      <c r="F137" s="171" t="s">
        <v>1003</v>
      </c>
      <c r="G137" s="169"/>
      <c r="H137" s="172">
        <v>150</v>
      </c>
      <c r="I137" s="173"/>
      <c r="J137" s="169"/>
      <c r="K137" s="169"/>
      <c r="L137" s="174"/>
      <c r="M137" s="175"/>
      <c r="N137" s="176"/>
      <c r="O137" s="176"/>
      <c r="P137" s="176"/>
      <c r="Q137" s="176"/>
      <c r="R137" s="176"/>
      <c r="S137" s="176"/>
      <c r="T137" s="177"/>
      <c r="AT137" s="178" t="s">
        <v>173</v>
      </c>
      <c r="AU137" s="178" t="s">
        <v>75</v>
      </c>
      <c r="AV137" s="10" t="s">
        <v>84</v>
      </c>
      <c r="AW137" s="10" t="s">
        <v>36</v>
      </c>
      <c r="AX137" s="10" t="s">
        <v>75</v>
      </c>
      <c r="AY137" s="178" t="s">
        <v>169</v>
      </c>
    </row>
    <row r="138" spans="1:65" s="11" customFormat="1" ht="11.25">
      <c r="B138" s="190"/>
      <c r="C138" s="191"/>
      <c r="D138" s="163" t="s">
        <v>173</v>
      </c>
      <c r="E138" s="192" t="s">
        <v>34</v>
      </c>
      <c r="F138" s="193" t="s">
        <v>288</v>
      </c>
      <c r="G138" s="191"/>
      <c r="H138" s="194">
        <v>350</v>
      </c>
      <c r="I138" s="195"/>
      <c r="J138" s="191"/>
      <c r="K138" s="191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173</v>
      </c>
      <c r="AU138" s="200" t="s">
        <v>75</v>
      </c>
      <c r="AV138" s="11" t="s">
        <v>170</v>
      </c>
      <c r="AW138" s="11" t="s">
        <v>36</v>
      </c>
      <c r="AX138" s="11" t="s">
        <v>82</v>
      </c>
      <c r="AY138" s="200" t="s">
        <v>169</v>
      </c>
    </row>
    <row r="139" spans="1:65" s="2" customFormat="1" ht="16.5" customHeight="1">
      <c r="A139" s="30"/>
      <c r="B139" s="31"/>
      <c r="C139" s="180" t="s">
        <v>251</v>
      </c>
      <c r="D139" s="180" t="s">
        <v>252</v>
      </c>
      <c r="E139" s="181" t="s">
        <v>733</v>
      </c>
      <c r="F139" s="182" t="s">
        <v>734</v>
      </c>
      <c r="G139" s="183" t="s">
        <v>190</v>
      </c>
      <c r="H139" s="184">
        <v>225</v>
      </c>
      <c r="I139" s="185"/>
      <c r="J139" s="186">
        <f>ROUND(I139*H139,2)</f>
        <v>0</v>
      </c>
      <c r="K139" s="187"/>
      <c r="L139" s="35"/>
      <c r="M139" s="188" t="s">
        <v>34</v>
      </c>
      <c r="N139" s="189" t="s">
        <v>46</v>
      </c>
      <c r="O139" s="60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170</v>
      </c>
      <c r="AT139" s="161" t="s">
        <v>252</v>
      </c>
      <c r="AU139" s="161" t="s">
        <v>75</v>
      </c>
      <c r="AY139" s="13" t="s">
        <v>169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3" t="s">
        <v>82</v>
      </c>
      <c r="BK139" s="162">
        <f>ROUND(I139*H139,2)</f>
        <v>0</v>
      </c>
      <c r="BL139" s="13" t="s">
        <v>170</v>
      </c>
      <c r="BM139" s="161" t="s">
        <v>735</v>
      </c>
    </row>
    <row r="140" spans="1:65" s="2" customFormat="1" ht="39">
      <c r="A140" s="30"/>
      <c r="B140" s="31"/>
      <c r="C140" s="32"/>
      <c r="D140" s="163" t="s">
        <v>172</v>
      </c>
      <c r="E140" s="32"/>
      <c r="F140" s="164" t="s">
        <v>736</v>
      </c>
      <c r="G140" s="32"/>
      <c r="H140" s="32"/>
      <c r="I140" s="165"/>
      <c r="J140" s="32"/>
      <c r="K140" s="32"/>
      <c r="L140" s="35"/>
      <c r="M140" s="166"/>
      <c r="N140" s="167"/>
      <c r="O140" s="60"/>
      <c r="P140" s="60"/>
      <c r="Q140" s="60"/>
      <c r="R140" s="60"/>
      <c r="S140" s="60"/>
      <c r="T140" s="61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3" t="s">
        <v>172</v>
      </c>
      <c r="AU140" s="13" t="s">
        <v>75</v>
      </c>
    </row>
    <row r="141" spans="1:65" s="10" customFormat="1" ht="11.25">
      <c r="B141" s="168"/>
      <c r="C141" s="169"/>
      <c r="D141" s="163" t="s">
        <v>173</v>
      </c>
      <c r="E141" s="170" t="s">
        <v>34</v>
      </c>
      <c r="F141" s="171" t="s">
        <v>1004</v>
      </c>
      <c r="G141" s="169"/>
      <c r="H141" s="172">
        <v>225</v>
      </c>
      <c r="I141" s="173"/>
      <c r="J141" s="169"/>
      <c r="K141" s="169"/>
      <c r="L141" s="174"/>
      <c r="M141" s="175"/>
      <c r="N141" s="176"/>
      <c r="O141" s="176"/>
      <c r="P141" s="176"/>
      <c r="Q141" s="176"/>
      <c r="R141" s="176"/>
      <c r="S141" s="176"/>
      <c r="T141" s="177"/>
      <c r="AT141" s="178" t="s">
        <v>173</v>
      </c>
      <c r="AU141" s="178" t="s">
        <v>75</v>
      </c>
      <c r="AV141" s="10" t="s">
        <v>84</v>
      </c>
      <c r="AW141" s="10" t="s">
        <v>36</v>
      </c>
      <c r="AX141" s="10" t="s">
        <v>82</v>
      </c>
      <c r="AY141" s="178" t="s">
        <v>169</v>
      </c>
    </row>
    <row r="142" spans="1:65" s="2" customFormat="1" ht="16.5" customHeight="1">
      <c r="A142" s="30"/>
      <c r="B142" s="31"/>
      <c r="C142" s="180" t="s">
        <v>258</v>
      </c>
      <c r="D142" s="180" t="s">
        <v>252</v>
      </c>
      <c r="E142" s="181" t="s">
        <v>290</v>
      </c>
      <c r="F142" s="182" t="s">
        <v>291</v>
      </c>
      <c r="G142" s="183" t="s">
        <v>184</v>
      </c>
      <c r="H142" s="184">
        <v>332</v>
      </c>
      <c r="I142" s="185"/>
      <c r="J142" s="186">
        <f>ROUND(I142*H142,2)</f>
        <v>0</v>
      </c>
      <c r="K142" s="187"/>
      <c r="L142" s="35"/>
      <c r="M142" s="188" t="s">
        <v>34</v>
      </c>
      <c r="N142" s="189" t="s">
        <v>46</v>
      </c>
      <c r="O142" s="60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1" t="s">
        <v>170</v>
      </c>
      <c r="AT142" s="161" t="s">
        <v>252</v>
      </c>
      <c r="AU142" s="161" t="s">
        <v>75</v>
      </c>
      <c r="AY142" s="13" t="s">
        <v>169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3" t="s">
        <v>82</v>
      </c>
      <c r="BK142" s="162">
        <f>ROUND(I142*H142,2)</f>
        <v>0</v>
      </c>
      <c r="BL142" s="13" t="s">
        <v>170</v>
      </c>
      <c r="BM142" s="161" t="s">
        <v>629</v>
      </c>
    </row>
    <row r="143" spans="1:65" s="2" customFormat="1" ht="19.5">
      <c r="A143" s="30"/>
      <c r="B143" s="31"/>
      <c r="C143" s="32"/>
      <c r="D143" s="163" t="s">
        <v>172</v>
      </c>
      <c r="E143" s="32"/>
      <c r="F143" s="164" t="s">
        <v>293</v>
      </c>
      <c r="G143" s="32"/>
      <c r="H143" s="32"/>
      <c r="I143" s="165"/>
      <c r="J143" s="32"/>
      <c r="K143" s="32"/>
      <c r="L143" s="35"/>
      <c r="M143" s="166"/>
      <c r="N143" s="167"/>
      <c r="O143" s="60"/>
      <c r="P143" s="60"/>
      <c r="Q143" s="60"/>
      <c r="R143" s="60"/>
      <c r="S143" s="60"/>
      <c r="T143" s="61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3" t="s">
        <v>172</v>
      </c>
      <c r="AU143" s="13" t="s">
        <v>75</v>
      </c>
    </row>
    <row r="144" spans="1:65" s="2" customFormat="1" ht="19.5">
      <c r="A144" s="30"/>
      <c r="B144" s="31"/>
      <c r="C144" s="32"/>
      <c r="D144" s="163" t="s">
        <v>178</v>
      </c>
      <c r="E144" s="32"/>
      <c r="F144" s="179" t="s">
        <v>1005</v>
      </c>
      <c r="G144" s="32"/>
      <c r="H144" s="32"/>
      <c r="I144" s="165"/>
      <c r="J144" s="32"/>
      <c r="K144" s="32"/>
      <c r="L144" s="35"/>
      <c r="M144" s="166"/>
      <c r="N144" s="167"/>
      <c r="O144" s="60"/>
      <c r="P144" s="60"/>
      <c r="Q144" s="60"/>
      <c r="R144" s="60"/>
      <c r="S144" s="60"/>
      <c r="T144" s="61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178</v>
      </c>
      <c r="AU144" s="13" t="s">
        <v>75</v>
      </c>
    </row>
    <row r="145" spans="1:65" s="10" customFormat="1" ht="11.25">
      <c r="B145" s="168"/>
      <c r="C145" s="169"/>
      <c r="D145" s="163" t="s">
        <v>173</v>
      </c>
      <c r="E145" s="170" t="s">
        <v>34</v>
      </c>
      <c r="F145" s="171" t="s">
        <v>988</v>
      </c>
      <c r="G145" s="169"/>
      <c r="H145" s="172">
        <v>332</v>
      </c>
      <c r="I145" s="173"/>
      <c r="J145" s="169"/>
      <c r="K145" s="169"/>
      <c r="L145" s="174"/>
      <c r="M145" s="175"/>
      <c r="N145" s="176"/>
      <c r="O145" s="176"/>
      <c r="P145" s="176"/>
      <c r="Q145" s="176"/>
      <c r="R145" s="176"/>
      <c r="S145" s="176"/>
      <c r="T145" s="177"/>
      <c r="AT145" s="178" t="s">
        <v>173</v>
      </c>
      <c r="AU145" s="178" t="s">
        <v>75</v>
      </c>
      <c r="AV145" s="10" t="s">
        <v>84</v>
      </c>
      <c r="AW145" s="10" t="s">
        <v>36</v>
      </c>
      <c r="AX145" s="10" t="s">
        <v>82</v>
      </c>
      <c r="AY145" s="178" t="s">
        <v>169</v>
      </c>
    </row>
    <row r="146" spans="1:65" s="2" customFormat="1" ht="16.5" customHeight="1">
      <c r="A146" s="30"/>
      <c r="B146" s="31"/>
      <c r="C146" s="180" t="s">
        <v>264</v>
      </c>
      <c r="D146" s="180" t="s">
        <v>252</v>
      </c>
      <c r="E146" s="181" t="s">
        <v>295</v>
      </c>
      <c r="F146" s="182" t="s">
        <v>296</v>
      </c>
      <c r="G146" s="183" t="s">
        <v>190</v>
      </c>
      <c r="H146" s="184">
        <v>300</v>
      </c>
      <c r="I146" s="185"/>
      <c r="J146" s="186">
        <f>ROUND(I146*H146,2)</f>
        <v>0</v>
      </c>
      <c r="K146" s="187"/>
      <c r="L146" s="35"/>
      <c r="M146" s="188" t="s">
        <v>34</v>
      </c>
      <c r="N146" s="189" t="s">
        <v>46</v>
      </c>
      <c r="O146" s="60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170</v>
      </c>
      <c r="AT146" s="161" t="s">
        <v>252</v>
      </c>
      <c r="AU146" s="161" t="s">
        <v>75</v>
      </c>
      <c r="AY146" s="13" t="s">
        <v>169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3" t="s">
        <v>82</v>
      </c>
      <c r="BK146" s="162">
        <f>ROUND(I146*H146,2)</f>
        <v>0</v>
      </c>
      <c r="BL146" s="13" t="s">
        <v>170</v>
      </c>
      <c r="BM146" s="161" t="s">
        <v>630</v>
      </c>
    </row>
    <row r="147" spans="1:65" s="2" customFormat="1" ht="29.25">
      <c r="A147" s="30"/>
      <c r="B147" s="31"/>
      <c r="C147" s="32"/>
      <c r="D147" s="163" t="s">
        <v>172</v>
      </c>
      <c r="E147" s="32"/>
      <c r="F147" s="164" t="s">
        <v>298</v>
      </c>
      <c r="G147" s="32"/>
      <c r="H147" s="32"/>
      <c r="I147" s="165"/>
      <c r="J147" s="32"/>
      <c r="K147" s="32"/>
      <c r="L147" s="35"/>
      <c r="M147" s="166"/>
      <c r="N147" s="167"/>
      <c r="O147" s="60"/>
      <c r="P147" s="60"/>
      <c r="Q147" s="60"/>
      <c r="R147" s="60"/>
      <c r="S147" s="60"/>
      <c r="T147" s="61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172</v>
      </c>
      <c r="AU147" s="13" t="s">
        <v>75</v>
      </c>
    </row>
    <row r="148" spans="1:65" s="10" customFormat="1" ht="11.25">
      <c r="B148" s="168"/>
      <c r="C148" s="169"/>
      <c r="D148" s="163" t="s">
        <v>173</v>
      </c>
      <c r="E148" s="170" t="s">
        <v>34</v>
      </c>
      <c r="F148" s="171" t="s">
        <v>1006</v>
      </c>
      <c r="G148" s="169"/>
      <c r="H148" s="172">
        <v>150</v>
      </c>
      <c r="I148" s="173"/>
      <c r="J148" s="169"/>
      <c r="K148" s="169"/>
      <c r="L148" s="174"/>
      <c r="M148" s="175"/>
      <c r="N148" s="176"/>
      <c r="O148" s="176"/>
      <c r="P148" s="176"/>
      <c r="Q148" s="176"/>
      <c r="R148" s="176"/>
      <c r="S148" s="176"/>
      <c r="T148" s="177"/>
      <c r="AT148" s="178" t="s">
        <v>173</v>
      </c>
      <c r="AU148" s="178" t="s">
        <v>75</v>
      </c>
      <c r="AV148" s="10" t="s">
        <v>84</v>
      </c>
      <c r="AW148" s="10" t="s">
        <v>36</v>
      </c>
      <c r="AX148" s="10" t="s">
        <v>75</v>
      </c>
      <c r="AY148" s="178" t="s">
        <v>169</v>
      </c>
    </row>
    <row r="149" spans="1:65" s="10" customFormat="1" ht="11.25">
      <c r="B149" s="168"/>
      <c r="C149" s="169"/>
      <c r="D149" s="163" t="s">
        <v>173</v>
      </c>
      <c r="E149" s="170" t="s">
        <v>34</v>
      </c>
      <c r="F149" s="171" t="s">
        <v>1007</v>
      </c>
      <c r="G149" s="169"/>
      <c r="H149" s="172">
        <v>50</v>
      </c>
      <c r="I149" s="173"/>
      <c r="J149" s="169"/>
      <c r="K149" s="169"/>
      <c r="L149" s="174"/>
      <c r="M149" s="175"/>
      <c r="N149" s="176"/>
      <c r="O149" s="176"/>
      <c r="P149" s="176"/>
      <c r="Q149" s="176"/>
      <c r="R149" s="176"/>
      <c r="S149" s="176"/>
      <c r="T149" s="177"/>
      <c r="AT149" s="178" t="s">
        <v>173</v>
      </c>
      <c r="AU149" s="178" t="s">
        <v>75</v>
      </c>
      <c r="AV149" s="10" t="s">
        <v>84</v>
      </c>
      <c r="AW149" s="10" t="s">
        <v>36</v>
      </c>
      <c r="AX149" s="10" t="s">
        <v>75</v>
      </c>
      <c r="AY149" s="178" t="s">
        <v>169</v>
      </c>
    </row>
    <row r="150" spans="1:65" s="10" customFormat="1" ht="11.25">
      <c r="B150" s="168"/>
      <c r="C150" s="169"/>
      <c r="D150" s="163" t="s">
        <v>173</v>
      </c>
      <c r="E150" s="170" t="s">
        <v>34</v>
      </c>
      <c r="F150" s="171" t="s">
        <v>1008</v>
      </c>
      <c r="G150" s="169"/>
      <c r="H150" s="172">
        <v>100</v>
      </c>
      <c r="I150" s="173"/>
      <c r="J150" s="169"/>
      <c r="K150" s="169"/>
      <c r="L150" s="174"/>
      <c r="M150" s="175"/>
      <c r="N150" s="176"/>
      <c r="O150" s="176"/>
      <c r="P150" s="176"/>
      <c r="Q150" s="176"/>
      <c r="R150" s="176"/>
      <c r="S150" s="176"/>
      <c r="T150" s="177"/>
      <c r="AT150" s="178" t="s">
        <v>173</v>
      </c>
      <c r="AU150" s="178" t="s">
        <v>75</v>
      </c>
      <c r="AV150" s="10" t="s">
        <v>84</v>
      </c>
      <c r="AW150" s="10" t="s">
        <v>36</v>
      </c>
      <c r="AX150" s="10" t="s">
        <v>75</v>
      </c>
      <c r="AY150" s="178" t="s">
        <v>169</v>
      </c>
    </row>
    <row r="151" spans="1:65" s="11" customFormat="1" ht="11.25">
      <c r="B151" s="190"/>
      <c r="C151" s="191"/>
      <c r="D151" s="163" t="s">
        <v>173</v>
      </c>
      <c r="E151" s="192" t="s">
        <v>34</v>
      </c>
      <c r="F151" s="193" t="s">
        <v>288</v>
      </c>
      <c r="G151" s="191"/>
      <c r="H151" s="194">
        <v>300</v>
      </c>
      <c r="I151" s="195"/>
      <c r="J151" s="191"/>
      <c r="K151" s="191"/>
      <c r="L151" s="196"/>
      <c r="M151" s="197"/>
      <c r="N151" s="198"/>
      <c r="O151" s="198"/>
      <c r="P151" s="198"/>
      <c r="Q151" s="198"/>
      <c r="R151" s="198"/>
      <c r="S151" s="198"/>
      <c r="T151" s="199"/>
      <c r="AT151" s="200" t="s">
        <v>173</v>
      </c>
      <c r="AU151" s="200" t="s">
        <v>75</v>
      </c>
      <c r="AV151" s="11" t="s">
        <v>170</v>
      </c>
      <c r="AW151" s="11" t="s">
        <v>36</v>
      </c>
      <c r="AX151" s="11" t="s">
        <v>82</v>
      </c>
      <c r="AY151" s="200" t="s">
        <v>169</v>
      </c>
    </row>
    <row r="152" spans="1:65" s="2" customFormat="1" ht="16.5" customHeight="1">
      <c r="A152" s="30"/>
      <c r="B152" s="31"/>
      <c r="C152" s="180" t="s">
        <v>271</v>
      </c>
      <c r="D152" s="180" t="s">
        <v>252</v>
      </c>
      <c r="E152" s="181" t="s">
        <v>302</v>
      </c>
      <c r="F152" s="182" t="s">
        <v>303</v>
      </c>
      <c r="G152" s="183" t="s">
        <v>304</v>
      </c>
      <c r="H152" s="184">
        <v>72</v>
      </c>
      <c r="I152" s="185"/>
      <c r="J152" s="186">
        <f>ROUND(I152*H152,2)</f>
        <v>0</v>
      </c>
      <c r="K152" s="187"/>
      <c r="L152" s="35"/>
      <c r="M152" s="188" t="s">
        <v>34</v>
      </c>
      <c r="N152" s="189" t="s">
        <v>46</v>
      </c>
      <c r="O152" s="60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170</v>
      </c>
      <c r="AT152" s="161" t="s">
        <v>252</v>
      </c>
      <c r="AU152" s="161" t="s">
        <v>75</v>
      </c>
      <c r="AY152" s="13" t="s">
        <v>169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3" t="s">
        <v>82</v>
      </c>
      <c r="BK152" s="162">
        <f>ROUND(I152*H152,2)</f>
        <v>0</v>
      </c>
      <c r="BL152" s="13" t="s">
        <v>170</v>
      </c>
      <c r="BM152" s="161" t="s">
        <v>633</v>
      </c>
    </row>
    <row r="153" spans="1:65" s="2" customFormat="1" ht="29.25">
      <c r="A153" s="30"/>
      <c r="B153" s="31"/>
      <c r="C153" s="32"/>
      <c r="D153" s="163" t="s">
        <v>172</v>
      </c>
      <c r="E153" s="32"/>
      <c r="F153" s="164" t="s">
        <v>306</v>
      </c>
      <c r="G153" s="32"/>
      <c r="H153" s="32"/>
      <c r="I153" s="165"/>
      <c r="J153" s="32"/>
      <c r="K153" s="32"/>
      <c r="L153" s="35"/>
      <c r="M153" s="166"/>
      <c r="N153" s="167"/>
      <c r="O153" s="60"/>
      <c r="P153" s="60"/>
      <c r="Q153" s="60"/>
      <c r="R153" s="60"/>
      <c r="S153" s="60"/>
      <c r="T153" s="61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3" t="s">
        <v>172</v>
      </c>
      <c r="AU153" s="13" t="s">
        <v>75</v>
      </c>
    </row>
    <row r="154" spans="1:65" s="10" customFormat="1" ht="11.25">
      <c r="B154" s="168"/>
      <c r="C154" s="169"/>
      <c r="D154" s="163" t="s">
        <v>173</v>
      </c>
      <c r="E154" s="170" t="s">
        <v>34</v>
      </c>
      <c r="F154" s="171" t="s">
        <v>743</v>
      </c>
      <c r="G154" s="169"/>
      <c r="H154" s="172">
        <v>72</v>
      </c>
      <c r="I154" s="173"/>
      <c r="J154" s="169"/>
      <c r="K154" s="169"/>
      <c r="L154" s="174"/>
      <c r="M154" s="175"/>
      <c r="N154" s="176"/>
      <c r="O154" s="176"/>
      <c r="P154" s="176"/>
      <c r="Q154" s="176"/>
      <c r="R154" s="176"/>
      <c r="S154" s="176"/>
      <c r="T154" s="177"/>
      <c r="AT154" s="178" t="s">
        <v>173</v>
      </c>
      <c r="AU154" s="178" t="s">
        <v>75</v>
      </c>
      <c r="AV154" s="10" t="s">
        <v>84</v>
      </c>
      <c r="AW154" s="10" t="s">
        <v>36</v>
      </c>
      <c r="AX154" s="10" t="s">
        <v>82</v>
      </c>
      <c r="AY154" s="178" t="s">
        <v>169</v>
      </c>
    </row>
    <row r="155" spans="1:65" s="2" customFormat="1" ht="16.5" customHeight="1">
      <c r="A155" s="30"/>
      <c r="B155" s="31"/>
      <c r="C155" s="180" t="s">
        <v>275</v>
      </c>
      <c r="D155" s="180" t="s">
        <v>252</v>
      </c>
      <c r="E155" s="181" t="s">
        <v>309</v>
      </c>
      <c r="F155" s="182" t="s">
        <v>310</v>
      </c>
      <c r="G155" s="183" t="s">
        <v>184</v>
      </c>
      <c r="H155" s="184">
        <v>72</v>
      </c>
      <c r="I155" s="185"/>
      <c r="J155" s="186">
        <f>ROUND(I155*H155,2)</f>
        <v>0</v>
      </c>
      <c r="K155" s="187"/>
      <c r="L155" s="35"/>
      <c r="M155" s="188" t="s">
        <v>34</v>
      </c>
      <c r="N155" s="189" t="s">
        <v>46</v>
      </c>
      <c r="O155" s="60"/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61" t="s">
        <v>170</v>
      </c>
      <c r="AT155" s="161" t="s">
        <v>252</v>
      </c>
      <c r="AU155" s="161" t="s">
        <v>75</v>
      </c>
      <c r="AY155" s="13" t="s">
        <v>169</v>
      </c>
      <c r="BE155" s="162">
        <f>IF(N155="základní",J155,0)</f>
        <v>0</v>
      </c>
      <c r="BF155" s="162">
        <f>IF(N155="snížená",J155,0)</f>
        <v>0</v>
      </c>
      <c r="BG155" s="162">
        <f>IF(N155="zákl. přenesená",J155,0)</f>
        <v>0</v>
      </c>
      <c r="BH155" s="162">
        <f>IF(N155="sníž. přenesená",J155,0)</f>
        <v>0</v>
      </c>
      <c r="BI155" s="162">
        <f>IF(N155="nulová",J155,0)</f>
        <v>0</v>
      </c>
      <c r="BJ155" s="13" t="s">
        <v>82</v>
      </c>
      <c r="BK155" s="162">
        <f>ROUND(I155*H155,2)</f>
        <v>0</v>
      </c>
      <c r="BL155" s="13" t="s">
        <v>170</v>
      </c>
      <c r="BM155" s="161" t="s">
        <v>635</v>
      </c>
    </row>
    <row r="156" spans="1:65" s="2" customFormat="1" ht="19.5">
      <c r="A156" s="30"/>
      <c r="B156" s="31"/>
      <c r="C156" s="32"/>
      <c r="D156" s="163" t="s">
        <v>172</v>
      </c>
      <c r="E156" s="32"/>
      <c r="F156" s="164" t="s">
        <v>312</v>
      </c>
      <c r="G156" s="32"/>
      <c r="H156" s="32"/>
      <c r="I156" s="165"/>
      <c r="J156" s="32"/>
      <c r="K156" s="32"/>
      <c r="L156" s="35"/>
      <c r="M156" s="166"/>
      <c r="N156" s="167"/>
      <c r="O156" s="60"/>
      <c r="P156" s="60"/>
      <c r="Q156" s="60"/>
      <c r="R156" s="60"/>
      <c r="S156" s="60"/>
      <c r="T156" s="61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3" t="s">
        <v>172</v>
      </c>
      <c r="AU156" s="13" t="s">
        <v>75</v>
      </c>
    </row>
    <row r="157" spans="1:65" s="10" customFormat="1" ht="11.25">
      <c r="B157" s="168"/>
      <c r="C157" s="169"/>
      <c r="D157" s="163" t="s">
        <v>173</v>
      </c>
      <c r="E157" s="170" t="s">
        <v>34</v>
      </c>
      <c r="F157" s="171" t="s">
        <v>743</v>
      </c>
      <c r="G157" s="169"/>
      <c r="H157" s="172">
        <v>72</v>
      </c>
      <c r="I157" s="173"/>
      <c r="J157" s="169"/>
      <c r="K157" s="169"/>
      <c r="L157" s="174"/>
      <c r="M157" s="175"/>
      <c r="N157" s="176"/>
      <c r="O157" s="176"/>
      <c r="P157" s="176"/>
      <c r="Q157" s="176"/>
      <c r="R157" s="176"/>
      <c r="S157" s="176"/>
      <c r="T157" s="177"/>
      <c r="AT157" s="178" t="s">
        <v>173</v>
      </c>
      <c r="AU157" s="178" t="s">
        <v>75</v>
      </c>
      <c r="AV157" s="10" t="s">
        <v>84</v>
      </c>
      <c r="AW157" s="10" t="s">
        <v>36</v>
      </c>
      <c r="AX157" s="10" t="s">
        <v>82</v>
      </c>
      <c r="AY157" s="178" t="s">
        <v>169</v>
      </c>
    </row>
    <row r="158" spans="1:65" s="2" customFormat="1" ht="16.5" customHeight="1">
      <c r="A158" s="30"/>
      <c r="B158" s="31"/>
      <c r="C158" s="180" t="s">
        <v>7</v>
      </c>
      <c r="D158" s="180" t="s">
        <v>252</v>
      </c>
      <c r="E158" s="181" t="s">
        <v>315</v>
      </c>
      <c r="F158" s="182" t="s">
        <v>316</v>
      </c>
      <c r="G158" s="183" t="s">
        <v>184</v>
      </c>
      <c r="H158" s="184">
        <v>400</v>
      </c>
      <c r="I158" s="185"/>
      <c r="J158" s="186">
        <f>ROUND(I158*H158,2)</f>
        <v>0</v>
      </c>
      <c r="K158" s="187"/>
      <c r="L158" s="35"/>
      <c r="M158" s="188" t="s">
        <v>34</v>
      </c>
      <c r="N158" s="189" t="s">
        <v>46</v>
      </c>
      <c r="O158" s="60"/>
      <c r="P158" s="159">
        <f>O158*H158</f>
        <v>0</v>
      </c>
      <c r="Q158" s="159">
        <v>0</v>
      </c>
      <c r="R158" s="159">
        <f>Q158*H158</f>
        <v>0</v>
      </c>
      <c r="S158" s="159">
        <v>0</v>
      </c>
      <c r="T158" s="160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61" t="s">
        <v>170</v>
      </c>
      <c r="AT158" s="161" t="s">
        <v>252</v>
      </c>
      <c r="AU158" s="161" t="s">
        <v>75</v>
      </c>
      <c r="AY158" s="13" t="s">
        <v>169</v>
      </c>
      <c r="BE158" s="162">
        <f>IF(N158="základní",J158,0)</f>
        <v>0</v>
      </c>
      <c r="BF158" s="162">
        <f>IF(N158="snížená",J158,0)</f>
        <v>0</v>
      </c>
      <c r="BG158" s="162">
        <f>IF(N158="zákl. přenesená",J158,0)</f>
        <v>0</v>
      </c>
      <c r="BH158" s="162">
        <f>IF(N158="sníž. přenesená",J158,0)</f>
        <v>0</v>
      </c>
      <c r="BI158" s="162">
        <f>IF(N158="nulová",J158,0)</f>
        <v>0</v>
      </c>
      <c r="BJ158" s="13" t="s">
        <v>82</v>
      </c>
      <c r="BK158" s="162">
        <f>ROUND(I158*H158,2)</f>
        <v>0</v>
      </c>
      <c r="BL158" s="13" t="s">
        <v>170</v>
      </c>
      <c r="BM158" s="161" t="s">
        <v>636</v>
      </c>
    </row>
    <row r="159" spans="1:65" s="2" customFormat="1" ht="19.5">
      <c r="A159" s="30"/>
      <c r="B159" s="31"/>
      <c r="C159" s="32"/>
      <c r="D159" s="163" t="s">
        <v>172</v>
      </c>
      <c r="E159" s="32"/>
      <c r="F159" s="164" t="s">
        <v>318</v>
      </c>
      <c r="G159" s="32"/>
      <c r="H159" s="32"/>
      <c r="I159" s="165"/>
      <c r="J159" s="32"/>
      <c r="K159" s="32"/>
      <c r="L159" s="35"/>
      <c r="M159" s="166"/>
      <c r="N159" s="167"/>
      <c r="O159" s="60"/>
      <c r="P159" s="60"/>
      <c r="Q159" s="60"/>
      <c r="R159" s="60"/>
      <c r="S159" s="60"/>
      <c r="T159" s="61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T159" s="13" t="s">
        <v>172</v>
      </c>
      <c r="AU159" s="13" t="s">
        <v>75</v>
      </c>
    </row>
    <row r="160" spans="1:65" s="10" customFormat="1" ht="11.25">
      <c r="B160" s="168"/>
      <c r="C160" s="169"/>
      <c r="D160" s="163" t="s">
        <v>173</v>
      </c>
      <c r="E160" s="170" t="s">
        <v>34</v>
      </c>
      <c r="F160" s="171" t="s">
        <v>652</v>
      </c>
      <c r="G160" s="169"/>
      <c r="H160" s="172">
        <v>400</v>
      </c>
      <c r="I160" s="173"/>
      <c r="J160" s="169"/>
      <c r="K160" s="169"/>
      <c r="L160" s="174"/>
      <c r="M160" s="175"/>
      <c r="N160" s="176"/>
      <c r="O160" s="176"/>
      <c r="P160" s="176"/>
      <c r="Q160" s="176"/>
      <c r="R160" s="176"/>
      <c r="S160" s="176"/>
      <c r="T160" s="177"/>
      <c r="AT160" s="178" t="s">
        <v>173</v>
      </c>
      <c r="AU160" s="178" t="s">
        <v>75</v>
      </c>
      <c r="AV160" s="10" t="s">
        <v>84</v>
      </c>
      <c r="AW160" s="10" t="s">
        <v>36</v>
      </c>
      <c r="AX160" s="10" t="s">
        <v>82</v>
      </c>
      <c r="AY160" s="178" t="s">
        <v>169</v>
      </c>
    </row>
    <row r="161" spans="1:65" s="2" customFormat="1" ht="16.5" customHeight="1">
      <c r="A161" s="30"/>
      <c r="B161" s="31"/>
      <c r="C161" s="180" t="s">
        <v>289</v>
      </c>
      <c r="D161" s="180" t="s">
        <v>252</v>
      </c>
      <c r="E161" s="181" t="s">
        <v>321</v>
      </c>
      <c r="F161" s="182" t="s">
        <v>322</v>
      </c>
      <c r="G161" s="183" t="s">
        <v>323</v>
      </c>
      <c r="H161" s="184">
        <v>36</v>
      </c>
      <c r="I161" s="185"/>
      <c r="J161" s="186">
        <f>ROUND(I161*H161,2)</f>
        <v>0</v>
      </c>
      <c r="K161" s="187"/>
      <c r="L161" s="35"/>
      <c r="M161" s="188" t="s">
        <v>34</v>
      </c>
      <c r="N161" s="189" t="s">
        <v>46</v>
      </c>
      <c r="O161" s="60"/>
      <c r="P161" s="159">
        <f>O161*H161</f>
        <v>0</v>
      </c>
      <c r="Q161" s="159">
        <v>0</v>
      </c>
      <c r="R161" s="159">
        <f>Q161*H161</f>
        <v>0</v>
      </c>
      <c r="S161" s="159">
        <v>0</v>
      </c>
      <c r="T161" s="160">
        <f>S161*H161</f>
        <v>0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61" t="s">
        <v>170</v>
      </c>
      <c r="AT161" s="161" t="s">
        <v>252</v>
      </c>
      <c r="AU161" s="161" t="s">
        <v>75</v>
      </c>
      <c r="AY161" s="13" t="s">
        <v>169</v>
      </c>
      <c r="BE161" s="162">
        <f>IF(N161="základní",J161,0)</f>
        <v>0</v>
      </c>
      <c r="BF161" s="162">
        <f>IF(N161="snížená",J161,0)</f>
        <v>0</v>
      </c>
      <c r="BG161" s="162">
        <f>IF(N161="zákl. přenesená",J161,0)</f>
        <v>0</v>
      </c>
      <c r="BH161" s="162">
        <f>IF(N161="sníž. přenesená",J161,0)</f>
        <v>0</v>
      </c>
      <c r="BI161" s="162">
        <f>IF(N161="nulová",J161,0)</f>
        <v>0</v>
      </c>
      <c r="BJ161" s="13" t="s">
        <v>82</v>
      </c>
      <c r="BK161" s="162">
        <f>ROUND(I161*H161,2)</f>
        <v>0</v>
      </c>
      <c r="BL161" s="13" t="s">
        <v>170</v>
      </c>
      <c r="BM161" s="161" t="s">
        <v>637</v>
      </c>
    </row>
    <row r="162" spans="1:65" s="2" customFormat="1" ht="39">
      <c r="A162" s="30"/>
      <c r="B162" s="31"/>
      <c r="C162" s="32"/>
      <c r="D162" s="163" t="s">
        <v>172</v>
      </c>
      <c r="E162" s="32"/>
      <c r="F162" s="164" t="s">
        <v>325</v>
      </c>
      <c r="G162" s="32"/>
      <c r="H162" s="32"/>
      <c r="I162" s="165"/>
      <c r="J162" s="32"/>
      <c r="K162" s="32"/>
      <c r="L162" s="35"/>
      <c r="M162" s="166"/>
      <c r="N162" s="167"/>
      <c r="O162" s="60"/>
      <c r="P162" s="60"/>
      <c r="Q162" s="60"/>
      <c r="R162" s="60"/>
      <c r="S162" s="60"/>
      <c r="T162" s="61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3" t="s">
        <v>172</v>
      </c>
      <c r="AU162" s="13" t="s">
        <v>75</v>
      </c>
    </row>
    <row r="163" spans="1:65" s="10" customFormat="1" ht="11.25">
      <c r="B163" s="168"/>
      <c r="C163" s="169"/>
      <c r="D163" s="163" t="s">
        <v>173</v>
      </c>
      <c r="E163" s="170" t="s">
        <v>34</v>
      </c>
      <c r="F163" s="171" t="s">
        <v>1009</v>
      </c>
      <c r="G163" s="169"/>
      <c r="H163" s="172">
        <v>36</v>
      </c>
      <c r="I163" s="173"/>
      <c r="J163" s="169"/>
      <c r="K163" s="169"/>
      <c r="L163" s="174"/>
      <c r="M163" s="175"/>
      <c r="N163" s="176"/>
      <c r="O163" s="176"/>
      <c r="P163" s="176"/>
      <c r="Q163" s="176"/>
      <c r="R163" s="176"/>
      <c r="S163" s="176"/>
      <c r="T163" s="177"/>
      <c r="AT163" s="178" t="s">
        <v>173</v>
      </c>
      <c r="AU163" s="178" t="s">
        <v>75</v>
      </c>
      <c r="AV163" s="10" t="s">
        <v>84</v>
      </c>
      <c r="AW163" s="10" t="s">
        <v>36</v>
      </c>
      <c r="AX163" s="10" t="s">
        <v>82</v>
      </c>
      <c r="AY163" s="178" t="s">
        <v>169</v>
      </c>
    </row>
    <row r="164" spans="1:65" s="2" customFormat="1" ht="16.5" customHeight="1">
      <c r="A164" s="30"/>
      <c r="B164" s="31"/>
      <c r="C164" s="180" t="s">
        <v>294</v>
      </c>
      <c r="D164" s="180" t="s">
        <v>252</v>
      </c>
      <c r="E164" s="181" t="s">
        <v>327</v>
      </c>
      <c r="F164" s="182" t="s">
        <v>328</v>
      </c>
      <c r="G164" s="183" t="s">
        <v>190</v>
      </c>
      <c r="H164" s="184">
        <v>900</v>
      </c>
      <c r="I164" s="185"/>
      <c r="J164" s="186">
        <f>ROUND(I164*H164,2)</f>
        <v>0</v>
      </c>
      <c r="K164" s="187"/>
      <c r="L164" s="35"/>
      <c r="M164" s="188" t="s">
        <v>34</v>
      </c>
      <c r="N164" s="189" t="s">
        <v>46</v>
      </c>
      <c r="O164" s="60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170</v>
      </c>
      <c r="AT164" s="161" t="s">
        <v>252</v>
      </c>
      <c r="AU164" s="161" t="s">
        <v>75</v>
      </c>
      <c r="AY164" s="13" t="s">
        <v>169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3" t="s">
        <v>82</v>
      </c>
      <c r="BK164" s="162">
        <f>ROUND(I164*H164,2)</f>
        <v>0</v>
      </c>
      <c r="BL164" s="13" t="s">
        <v>170</v>
      </c>
      <c r="BM164" s="161" t="s">
        <v>639</v>
      </c>
    </row>
    <row r="165" spans="1:65" s="2" customFormat="1" ht="29.25">
      <c r="A165" s="30"/>
      <c r="B165" s="31"/>
      <c r="C165" s="32"/>
      <c r="D165" s="163" t="s">
        <v>172</v>
      </c>
      <c r="E165" s="32"/>
      <c r="F165" s="164" t="s">
        <v>330</v>
      </c>
      <c r="G165" s="32"/>
      <c r="H165" s="32"/>
      <c r="I165" s="165"/>
      <c r="J165" s="32"/>
      <c r="K165" s="32"/>
      <c r="L165" s="35"/>
      <c r="M165" s="166"/>
      <c r="N165" s="167"/>
      <c r="O165" s="60"/>
      <c r="P165" s="60"/>
      <c r="Q165" s="60"/>
      <c r="R165" s="60"/>
      <c r="S165" s="60"/>
      <c r="T165" s="61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3" t="s">
        <v>172</v>
      </c>
      <c r="AU165" s="13" t="s">
        <v>75</v>
      </c>
    </row>
    <row r="166" spans="1:65" s="10" customFormat="1" ht="11.25">
      <c r="B166" s="168"/>
      <c r="C166" s="169"/>
      <c r="D166" s="163" t="s">
        <v>173</v>
      </c>
      <c r="E166" s="170" t="s">
        <v>34</v>
      </c>
      <c r="F166" s="171" t="s">
        <v>1010</v>
      </c>
      <c r="G166" s="169"/>
      <c r="H166" s="172">
        <v>900</v>
      </c>
      <c r="I166" s="173"/>
      <c r="J166" s="169"/>
      <c r="K166" s="169"/>
      <c r="L166" s="174"/>
      <c r="M166" s="175"/>
      <c r="N166" s="176"/>
      <c r="O166" s="176"/>
      <c r="P166" s="176"/>
      <c r="Q166" s="176"/>
      <c r="R166" s="176"/>
      <c r="S166" s="176"/>
      <c r="T166" s="177"/>
      <c r="AT166" s="178" t="s">
        <v>173</v>
      </c>
      <c r="AU166" s="178" t="s">
        <v>75</v>
      </c>
      <c r="AV166" s="10" t="s">
        <v>84</v>
      </c>
      <c r="AW166" s="10" t="s">
        <v>36</v>
      </c>
      <c r="AX166" s="10" t="s">
        <v>82</v>
      </c>
      <c r="AY166" s="178" t="s">
        <v>169</v>
      </c>
    </row>
    <row r="167" spans="1:65" s="2" customFormat="1" ht="16.5" customHeight="1">
      <c r="A167" s="30"/>
      <c r="B167" s="31"/>
      <c r="C167" s="180" t="s">
        <v>301</v>
      </c>
      <c r="D167" s="180" t="s">
        <v>252</v>
      </c>
      <c r="E167" s="181" t="s">
        <v>333</v>
      </c>
      <c r="F167" s="182" t="s">
        <v>334</v>
      </c>
      <c r="G167" s="183" t="s">
        <v>190</v>
      </c>
      <c r="H167" s="184">
        <v>900</v>
      </c>
      <c r="I167" s="185"/>
      <c r="J167" s="186">
        <f>ROUND(I167*H167,2)</f>
        <v>0</v>
      </c>
      <c r="K167" s="187"/>
      <c r="L167" s="35"/>
      <c r="M167" s="188" t="s">
        <v>34</v>
      </c>
      <c r="N167" s="189" t="s">
        <v>46</v>
      </c>
      <c r="O167" s="60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170</v>
      </c>
      <c r="AT167" s="161" t="s">
        <v>252</v>
      </c>
      <c r="AU167" s="161" t="s">
        <v>75</v>
      </c>
      <c r="AY167" s="13" t="s">
        <v>169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3" t="s">
        <v>82</v>
      </c>
      <c r="BK167" s="162">
        <f>ROUND(I167*H167,2)</f>
        <v>0</v>
      </c>
      <c r="BL167" s="13" t="s">
        <v>170</v>
      </c>
      <c r="BM167" s="161" t="s">
        <v>641</v>
      </c>
    </row>
    <row r="168" spans="1:65" s="2" customFormat="1" ht="29.25">
      <c r="A168" s="30"/>
      <c r="B168" s="31"/>
      <c r="C168" s="32"/>
      <c r="D168" s="163" t="s">
        <v>172</v>
      </c>
      <c r="E168" s="32"/>
      <c r="F168" s="164" t="s">
        <v>336</v>
      </c>
      <c r="G168" s="32"/>
      <c r="H168" s="32"/>
      <c r="I168" s="165"/>
      <c r="J168" s="32"/>
      <c r="K168" s="32"/>
      <c r="L168" s="35"/>
      <c r="M168" s="166"/>
      <c r="N168" s="167"/>
      <c r="O168" s="60"/>
      <c r="P168" s="60"/>
      <c r="Q168" s="60"/>
      <c r="R168" s="60"/>
      <c r="S168" s="60"/>
      <c r="T168" s="61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3" t="s">
        <v>172</v>
      </c>
      <c r="AU168" s="13" t="s">
        <v>75</v>
      </c>
    </row>
    <row r="169" spans="1:65" s="10" customFormat="1" ht="11.25">
      <c r="B169" s="168"/>
      <c r="C169" s="169"/>
      <c r="D169" s="163" t="s">
        <v>173</v>
      </c>
      <c r="E169" s="170" t="s">
        <v>34</v>
      </c>
      <c r="F169" s="171" t="s">
        <v>1010</v>
      </c>
      <c r="G169" s="169"/>
      <c r="H169" s="172">
        <v>900</v>
      </c>
      <c r="I169" s="173"/>
      <c r="J169" s="169"/>
      <c r="K169" s="169"/>
      <c r="L169" s="174"/>
      <c r="M169" s="175"/>
      <c r="N169" s="176"/>
      <c r="O169" s="176"/>
      <c r="P169" s="176"/>
      <c r="Q169" s="176"/>
      <c r="R169" s="176"/>
      <c r="S169" s="176"/>
      <c r="T169" s="177"/>
      <c r="AT169" s="178" t="s">
        <v>173</v>
      </c>
      <c r="AU169" s="178" t="s">
        <v>75</v>
      </c>
      <c r="AV169" s="10" t="s">
        <v>84</v>
      </c>
      <c r="AW169" s="10" t="s">
        <v>36</v>
      </c>
      <c r="AX169" s="10" t="s">
        <v>82</v>
      </c>
      <c r="AY169" s="178" t="s">
        <v>169</v>
      </c>
    </row>
    <row r="170" spans="1:65" s="2" customFormat="1" ht="16.5" customHeight="1">
      <c r="A170" s="30"/>
      <c r="B170" s="31"/>
      <c r="C170" s="180" t="s">
        <v>308</v>
      </c>
      <c r="D170" s="180" t="s">
        <v>252</v>
      </c>
      <c r="E170" s="181" t="s">
        <v>338</v>
      </c>
      <c r="F170" s="182" t="s">
        <v>339</v>
      </c>
      <c r="G170" s="183" t="s">
        <v>323</v>
      </c>
      <c r="H170" s="184">
        <v>4</v>
      </c>
      <c r="I170" s="185"/>
      <c r="J170" s="186">
        <f>ROUND(I170*H170,2)</f>
        <v>0</v>
      </c>
      <c r="K170" s="187"/>
      <c r="L170" s="35"/>
      <c r="M170" s="188" t="s">
        <v>34</v>
      </c>
      <c r="N170" s="189" t="s">
        <v>46</v>
      </c>
      <c r="O170" s="60"/>
      <c r="P170" s="159">
        <f>O170*H170</f>
        <v>0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R170" s="161" t="s">
        <v>170</v>
      </c>
      <c r="AT170" s="161" t="s">
        <v>252</v>
      </c>
      <c r="AU170" s="161" t="s">
        <v>75</v>
      </c>
      <c r="AY170" s="13" t="s">
        <v>169</v>
      </c>
      <c r="BE170" s="162">
        <f>IF(N170="základní",J170,0)</f>
        <v>0</v>
      </c>
      <c r="BF170" s="162">
        <f>IF(N170="snížená",J170,0)</f>
        <v>0</v>
      </c>
      <c r="BG170" s="162">
        <f>IF(N170="zákl. přenesená",J170,0)</f>
        <v>0</v>
      </c>
      <c r="BH170" s="162">
        <f>IF(N170="sníž. přenesená",J170,0)</f>
        <v>0</v>
      </c>
      <c r="BI170" s="162">
        <f>IF(N170="nulová",J170,0)</f>
        <v>0</v>
      </c>
      <c r="BJ170" s="13" t="s">
        <v>82</v>
      </c>
      <c r="BK170" s="162">
        <f>ROUND(I170*H170,2)</f>
        <v>0</v>
      </c>
      <c r="BL170" s="13" t="s">
        <v>170</v>
      </c>
      <c r="BM170" s="161" t="s">
        <v>642</v>
      </c>
    </row>
    <row r="171" spans="1:65" s="2" customFormat="1" ht="29.25">
      <c r="A171" s="30"/>
      <c r="B171" s="31"/>
      <c r="C171" s="32"/>
      <c r="D171" s="163" t="s">
        <v>172</v>
      </c>
      <c r="E171" s="32"/>
      <c r="F171" s="164" t="s">
        <v>341</v>
      </c>
      <c r="G171" s="32"/>
      <c r="H171" s="32"/>
      <c r="I171" s="165"/>
      <c r="J171" s="32"/>
      <c r="K171" s="32"/>
      <c r="L171" s="35"/>
      <c r="M171" s="166"/>
      <c r="N171" s="167"/>
      <c r="O171" s="60"/>
      <c r="P171" s="60"/>
      <c r="Q171" s="60"/>
      <c r="R171" s="60"/>
      <c r="S171" s="60"/>
      <c r="T171" s="61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T171" s="13" t="s">
        <v>172</v>
      </c>
      <c r="AU171" s="13" t="s">
        <v>75</v>
      </c>
    </row>
    <row r="172" spans="1:65" s="10" customFormat="1" ht="11.25">
      <c r="B172" s="168"/>
      <c r="C172" s="169"/>
      <c r="D172" s="163" t="s">
        <v>173</v>
      </c>
      <c r="E172" s="170" t="s">
        <v>34</v>
      </c>
      <c r="F172" s="171" t="s">
        <v>406</v>
      </c>
      <c r="G172" s="169"/>
      <c r="H172" s="172">
        <v>4</v>
      </c>
      <c r="I172" s="173"/>
      <c r="J172" s="169"/>
      <c r="K172" s="169"/>
      <c r="L172" s="174"/>
      <c r="M172" s="175"/>
      <c r="N172" s="176"/>
      <c r="O172" s="176"/>
      <c r="P172" s="176"/>
      <c r="Q172" s="176"/>
      <c r="R172" s="176"/>
      <c r="S172" s="176"/>
      <c r="T172" s="177"/>
      <c r="AT172" s="178" t="s">
        <v>173</v>
      </c>
      <c r="AU172" s="178" t="s">
        <v>75</v>
      </c>
      <c r="AV172" s="10" t="s">
        <v>84</v>
      </c>
      <c r="AW172" s="10" t="s">
        <v>36</v>
      </c>
      <c r="AX172" s="10" t="s">
        <v>82</v>
      </c>
      <c r="AY172" s="178" t="s">
        <v>169</v>
      </c>
    </row>
    <row r="173" spans="1:65" s="2" customFormat="1" ht="16.5" customHeight="1">
      <c r="A173" s="30"/>
      <c r="B173" s="31"/>
      <c r="C173" s="180" t="s">
        <v>314</v>
      </c>
      <c r="D173" s="180" t="s">
        <v>252</v>
      </c>
      <c r="E173" s="181" t="s">
        <v>344</v>
      </c>
      <c r="F173" s="182" t="s">
        <v>345</v>
      </c>
      <c r="G173" s="183" t="s">
        <v>184</v>
      </c>
      <c r="H173" s="184">
        <v>300</v>
      </c>
      <c r="I173" s="185"/>
      <c r="J173" s="186">
        <f>ROUND(I173*H173,2)</f>
        <v>0</v>
      </c>
      <c r="K173" s="187"/>
      <c r="L173" s="35"/>
      <c r="M173" s="188" t="s">
        <v>34</v>
      </c>
      <c r="N173" s="189" t="s">
        <v>46</v>
      </c>
      <c r="O173" s="60"/>
      <c r="P173" s="159">
        <f>O173*H173</f>
        <v>0</v>
      </c>
      <c r="Q173" s="159">
        <v>0</v>
      </c>
      <c r="R173" s="159">
        <f>Q173*H173</f>
        <v>0</v>
      </c>
      <c r="S173" s="159">
        <v>0</v>
      </c>
      <c r="T173" s="160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61" t="s">
        <v>170</v>
      </c>
      <c r="AT173" s="161" t="s">
        <v>252</v>
      </c>
      <c r="AU173" s="161" t="s">
        <v>75</v>
      </c>
      <c r="AY173" s="13" t="s">
        <v>169</v>
      </c>
      <c r="BE173" s="162">
        <f>IF(N173="základní",J173,0)</f>
        <v>0</v>
      </c>
      <c r="BF173" s="162">
        <f>IF(N173="snížená",J173,0)</f>
        <v>0</v>
      </c>
      <c r="BG173" s="162">
        <f>IF(N173="zákl. přenesená",J173,0)</f>
        <v>0</v>
      </c>
      <c r="BH173" s="162">
        <f>IF(N173="sníž. přenesená",J173,0)</f>
        <v>0</v>
      </c>
      <c r="BI173" s="162">
        <f>IF(N173="nulová",J173,0)</f>
        <v>0</v>
      </c>
      <c r="BJ173" s="13" t="s">
        <v>82</v>
      </c>
      <c r="BK173" s="162">
        <f>ROUND(I173*H173,2)</f>
        <v>0</v>
      </c>
      <c r="BL173" s="13" t="s">
        <v>170</v>
      </c>
      <c r="BM173" s="161" t="s">
        <v>643</v>
      </c>
    </row>
    <row r="174" spans="1:65" s="2" customFormat="1" ht="19.5">
      <c r="A174" s="30"/>
      <c r="B174" s="31"/>
      <c r="C174" s="32"/>
      <c r="D174" s="163" t="s">
        <v>172</v>
      </c>
      <c r="E174" s="32"/>
      <c r="F174" s="164" t="s">
        <v>347</v>
      </c>
      <c r="G174" s="32"/>
      <c r="H174" s="32"/>
      <c r="I174" s="165"/>
      <c r="J174" s="32"/>
      <c r="K174" s="32"/>
      <c r="L174" s="35"/>
      <c r="M174" s="166"/>
      <c r="N174" s="167"/>
      <c r="O174" s="60"/>
      <c r="P174" s="60"/>
      <c r="Q174" s="60"/>
      <c r="R174" s="60"/>
      <c r="S174" s="60"/>
      <c r="T174" s="61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3" t="s">
        <v>172</v>
      </c>
      <c r="AU174" s="13" t="s">
        <v>75</v>
      </c>
    </row>
    <row r="175" spans="1:65" s="10" customFormat="1" ht="11.25">
      <c r="B175" s="168"/>
      <c r="C175" s="169"/>
      <c r="D175" s="163" t="s">
        <v>173</v>
      </c>
      <c r="E175" s="170" t="s">
        <v>34</v>
      </c>
      <c r="F175" s="171" t="s">
        <v>760</v>
      </c>
      <c r="G175" s="169"/>
      <c r="H175" s="172">
        <v>300</v>
      </c>
      <c r="I175" s="173"/>
      <c r="J175" s="169"/>
      <c r="K175" s="169"/>
      <c r="L175" s="174"/>
      <c r="M175" s="175"/>
      <c r="N175" s="176"/>
      <c r="O175" s="176"/>
      <c r="P175" s="176"/>
      <c r="Q175" s="176"/>
      <c r="R175" s="176"/>
      <c r="S175" s="176"/>
      <c r="T175" s="177"/>
      <c r="AT175" s="178" t="s">
        <v>173</v>
      </c>
      <c r="AU175" s="178" t="s">
        <v>75</v>
      </c>
      <c r="AV175" s="10" t="s">
        <v>84</v>
      </c>
      <c r="AW175" s="10" t="s">
        <v>36</v>
      </c>
      <c r="AX175" s="10" t="s">
        <v>82</v>
      </c>
      <c r="AY175" s="178" t="s">
        <v>169</v>
      </c>
    </row>
    <row r="176" spans="1:65" s="2" customFormat="1" ht="16.5" customHeight="1">
      <c r="A176" s="30"/>
      <c r="B176" s="31"/>
      <c r="C176" s="180" t="s">
        <v>320</v>
      </c>
      <c r="D176" s="180" t="s">
        <v>252</v>
      </c>
      <c r="E176" s="181" t="s">
        <v>350</v>
      </c>
      <c r="F176" s="182" t="s">
        <v>351</v>
      </c>
      <c r="G176" s="183" t="s">
        <v>352</v>
      </c>
      <c r="H176" s="184">
        <v>0.9</v>
      </c>
      <c r="I176" s="185"/>
      <c r="J176" s="186">
        <f>ROUND(I176*H176,2)</f>
        <v>0</v>
      </c>
      <c r="K176" s="187"/>
      <c r="L176" s="35"/>
      <c r="M176" s="188" t="s">
        <v>34</v>
      </c>
      <c r="N176" s="189" t="s">
        <v>46</v>
      </c>
      <c r="O176" s="60"/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1" t="s">
        <v>170</v>
      </c>
      <c r="AT176" s="161" t="s">
        <v>252</v>
      </c>
      <c r="AU176" s="161" t="s">
        <v>75</v>
      </c>
      <c r="AY176" s="13" t="s">
        <v>169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3" t="s">
        <v>82</v>
      </c>
      <c r="BK176" s="162">
        <f>ROUND(I176*H176,2)</f>
        <v>0</v>
      </c>
      <c r="BL176" s="13" t="s">
        <v>170</v>
      </c>
      <c r="BM176" s="161" t="s">
        <v>645</v>
      </c>
    </row>
    <row r="177" spans="1:65" s="2" customFormat="1" ht="39">
      <c r="A177" s="30"/>
      <c r="B177" s="31"/>
      <c r="C177" s="32"/>
      <c r="D177" s="163" t="s">
        <v>172</v>
      </c>
      <c r="E177" s="32"/>
      <c r="F177" s="164" t="s">
        <v>354</v>
      </c>
      <c r="G177" s="32"/>
      <c r="H177" s="32"/>
      <c r="I177" s="165"/>
      <c r="J177" s="32"/>
      <c r="K177" s="32"/>
      <c r="L177" s="35"/>
      <c r="M177" s="166"/>
      <c r="N177" s="167"/>
      <c r="O177" s="60"/>
      <c r="P177" s="60"/>
      <c r="Q177" s="60"/>
      <c r="R177" s="60"/>
      <c r="S177" s="60"/>
      <c r="T177" s="61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3" t="s">
        <v>172</v>
      </c>
      <c r="AU177" s="13" t="s">
        <v>75</v>
      </c>
    </row>
    <row r="178" spans="1:65" s="10" customFormat="1" ht="11.25">
      <c r="B178" s="168"/>
      <c r="C178" s="169"/>
      <c r="D178" s="163" t="s">
        <v>173</v>
      </c>
      <c r="E178" s="170" t="s">
        <v>34</v>
      </c>
      <c r="F178" s="171" t="s">
        <v>1011</v>
      </c>
      <c r="G178" s="169"/>
      <c r="H178" s="172">
        <v>0.9</v>
      </c>
      <c r="I178" s="173"/>
      <c r="J178" s="169"/>
      <c r="K178" s="169"/>
      <c r="L178" s="174"/>
      <c r="M178" s="175"/>
      <c r="N178" s="176"/>
      <c r="O178" s="176"/>
      <c r="P178" s="176"/>
      <c r="Q178" s="176"/>
      <c r="R178" s="176"/>
      <c r="S178" s="176"/>
      <c r="T178" s="177"/>
      <c r="AT178" s="178" t="s">
        <v>173</v>
      </c>
      <c r="AU178" s="178" t="s">
        <v>75</v>
      </c>
      <c r="AV178" s="10" t="s">
        <v>84</v>
      </c>
      <c r="AW178" s="10" t="s">
        <v>36</v>
      </c>
      <c r="AX178" s="10" t="s">
        <v>82</v>
      </c>
      <c r="AY178" s="178" t="s">
        <v>169</v>
      </c>
    </row>
    <row r="179" spans="1:65" s="2" customFormat="1" ht="16.5" customHeight="1">
      <c r="A179" s="30"/>
      <c r="B179" s="31"/>
      <c r="C179" s="180" t="s">
        <v>326</v>
      </c>
      <c r="D179" s="180" t="s">
        <v>252</v>
      </c>
      <c r="E179" s="181" t="s">
        <v>357</v>
      </c>
      <c r="F179" s="182" t="s">
        <v>358</v>
      </c>
      <c r="G179" s="183" t="s">
        <v>352</v>
      </c>
      <c r="H179" s="184">
        <v>0.45</v>
      </c>
      <c r="I179" s="185"/>
      <c r="J179" s="186">
        <f>ROUND(I179*H179,2)</f>
        <v>0</v>
      </c>
      <c r="K179" s="187"/>
      <c r="L179" s="35"/>
      <c r="M179" s="188" t="s">
        <v>34</v>
      </c>
      <c r="N179" s="189" t="s">
        <v>46</v>
      </c>
      <c r="O179" s="60"/>
      <c r="P179" s="159">
        <f>O179*H179</f>
        <v>0</v>
      </c>
      <c r="Q179" s="159">
        <v>0</v>
      </c>
      <c r="R179" s="159">
        <f>Q179*H179</f>
        <v>0</v>
      </c>
      <c r="S179" s="159">
        <v>0</v>
      </c>
      <c r="T179" s="160">
        <f>S179*H179</f>
        <v>0</v>
      </c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R179" s="161" t="s">
        <v>170</v>
      </c>
      <c r="AT179" s="161" t="s">
        <v>252</v>
      </c>
      <c r="AU179" s="161" t="s">
        <v>75</v>
      </c>
      <c r="AY179" s="13" t="s">
        <v>169</v>
      </c>
      <c r="BE179" s="162">
        <f>IF(N179="základní",J179,0)</f>
        <v>0</v>
      </c>
      <c r="BF179" s="162">
        <f>IF(N179="snížená",J179,0)</f>
        <v>0</v>
      </c>
      <c r="BG179" s="162">
        <f>IF(N179="zákl. přenesená",J179,0)</f>
        <v>0</v>
      </c>
      <c r="BH179" s="162">
        <f>IF(N179="sníž. přenesená",J179,0)</f>
        <v>0</v>
      </c>
      <c r="BI179" s="162">
        <f>IF(N179="nulová",J179,0)</f>
        <v>0</v>
      </c>
      <c r="BJ179" s="13" t="s">
        <v>82</v>
      </c>
      <c r="BK179" s="162">
        <f>ROUND(I179*H179,2)</f>
        <v>0</v>
      </c>
      <c r="BL179" s="13" t="s">
        <v>170</v>
      </c>
      <c r="BM179" s="161" t="s">
        <v>646</v>
      </c>
    </row>
    <row r="180" spans="1:65" s="2" customFormat="1" ht="19.5">
      <c r="A180" s="30"/>
      <c r="B180" s="31"/>
      <c r="C180" s="32"/>
      <c r="D180" s="163" t="s">
        <v>172</v>
      </c>
      <c r="E180" s="32"/>
      <c r="F180" s="164" t="s">
        <v>360</v>
      </c>
      <c r="G180" s="32"/>
      <c r="H180" s="32"/>
      <c r="I180" s="165"/>
      <c r="J180" s="32"/>
      <c r="K180" s="32"/>
      <c r="L180" s="35"/>
      <c r="M180" s="166"/>
      <c r="N180" s="167"/>
      <c r="O180" s="60"/>
      <c r="P180" s="60"/>
      <c r="Q180" s="60"/>
      <c r="R180" s="60"/>
      <c r="S180" s="60"/>
      <c r="T180" s="61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3" t="s">
        <v>172</v>
      </c>
      <c r="AU180" s="13" t="s">
        <v>75</v>
      </c>
    </row>
    <row r="181" spans="1:65" s="10" customFormat="1" ht="11.25">
      <c r="B181" s="168"/>
      <c r="C181" s="169"/>
      <c r="D181" s="163" t="s">
        <v>173</v>
      </c>
      <c r="E181" s="170" t="s">
        <v>34</v>
      </c>
      <c r="F181" s="171" t="s">
        <v>1012</v>
      </c>
      <c r="G181" s="169"/>
      <c r="H181" s="172">
        <v>0.45</v>
      </c>
      <c r="I181" s="173"/>
      <c r="J181" s="169"/>
      <c r="K181" s="169"/>
      <c r="L181" s="174"/>
      <c r="M181" s="175"/>
      <c r="N181" s="176"/>
      <c r="O181" s="176"/>
      <c r="P181" s="176"/>
      <c r="Q181" s="176"/>
      <c r="R181" s="176"/>
      <c r="S181" s="176"/>
      <c r="T181" s="177"/>
      <c r="AT181" s="178" t="s">
        <v>173</v>
      </c>
      <c r="AU181" s="178" t="s">
        <v>75</v>
      </c>
      <c r="AV181" s="10" t="s">
        <v>84</v>
      </c>
      <c r="AW181" s="10" t="s">
        <v>36</v>
      </c>
      <c r="AX181" s="10" t="s">
        <v>82</v>
      </c>
      <c r="AY181" s="178" t="s">
        <v>169</v>
      </c>
    </row>
    <row r="182" spans="1:65" s="2" customFormat="1" ht="16.5" customHeight="1">
      <c r="A182" s="30"/>
      <c r="B182" s="31"/>
      <c r="C182" s="180" t="s">
        <v>332</v>
      </c>
      <c r="D182" s="180" t="s">
        <v>252</v>
      </c>
      <c r="E182" s="181" t="s">
        <v>363</v>
      </c>
      <c r="F182" s="182" t="s">
        <v>364</v>
      </c>
      <c r="G182" s="183" t="s">
        <v>184</v>
      </c>
      <c r="H182" s="184">
        <v>7</v>
      </c>
      <c r="I182" s="185"/>
      <c r="J182" s="186">
        <f>ROUND(I182*H182,2)</f>
        <v>0</v>
      </c>
      <c r="K182" s="187"/>
      <c r="L182" s="35"/>
      <c r="M182" s="188" t="s">
        <v>34</v>
      </c>
      <c r="N182" s="189" t="s">
        <v>46</v>
      </c>
      <c r="O182" s="60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1" t="s">
        <v>170</v>
      </c>
      <c r="AT182" s="161" t="s">
        <v>252</v>
      </c>
      <c r="AU182" s="161" t="s">
        <v>75</v>
      </c>
      <c r="AY182" s="13" t="s">
        <v>169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3" t="s">
        <v>82</v>
      </c>
      <c r="BK182" s="162">
        <f>ROUND(I182*H182,2)</f>
        <v>0</v>
      </c>
      <c r="BL182" s="13" t="s">
        <v>170</v>
      </c>
      <c r="BM182" s="161" t="s">
        <v>647</v>
      </c>
    </row>
    <row r="183" spans="1:65" s="2" customFormat="1" ht="19.5">
      <c r="A183" s="30"/>
      <c r="B183" s="31"/>
      <c r="C183" s="32"/>
      <c r="D183" s="163" t="s">
        <v>172</v>
      </c>
      <c r="E183" s="32"/>
      <c r="F183" s="164" t="s">
        <v>366</v>
      </c>
      <c r="G183" s="32"/>
      <c r="H183" s="32"/>
      <c r="I183" s="165"/>
      <c r="J183" s="32"/>
      <c r="K183" s="32"/>
      <c r="L183" s="35"/>
      <c r="M183" s="166"/>
      <c r="N183" s="167"/>
      <c r="O183" s="60"/>
      <c r="P183" s="60"/>
      <c r="Q183" s="60"/>
      <c r="R183" s="60"/>
      <c r="S183" s="60"/>
      <c r="T183" s="61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3" t="s">
        <v>172</v>
      </c>
      <c r="AU183" s="13" t="s">
        <v>75</v>
      </c>
    </row>
    <row r="184" spans="1:65" s="10" customFormat="1" ht="11.25">
      <c r="B184" s="168"/>
      <c r="C184" s="169"/>
      <c r="D184" s="163" t="s">
        <v>173</v>
      </c>
      <c r="E184" s="170" t="s">
        <v>34</v>
      </c>
      <c r="F184" s="171" t="s">
        <v>995</v>
      </c>
      <c r="G184" s="169"/>
      <c r="H184" s="172">
        <v>7</v>
      </c>
      <c r="I184" s="173"/>
      <c r="J184" s="169"/>
      <c r="K184" s="169"/>
      <c r="L184" s="174"/>
      <c r="M184" s="175"/>
      <c r="N184" s="176"/>
      <c r="O184" s="176"/>
      <c r="P184" s="176"/>
      <c r="Q184" s="176"/>
      <c r="R184" s="176"/>
      <c r="S184" s="176"/>
      <c r="T184" s="177"/>
      <c r="AT184" s="178" t="s">
        <v>173</v>
      </c>
      <c r="AU184" s="178" t="s">
        <v>75</v>
      </c>
      <c r="AV184" s="10" t="s">
        <v>84</v>
      </c>
      <c r="AW184" s="10" t="s">
        <v>36</v>
      </c>
      <c r="AX184" s="10" t="s">
        <v>82</v>
      </c>
      <c r="AY184" s="178" t="s">
        <v>169</v>
      </c>
    </row>
    <row r="185" spans="1:65" s="2" customFormat="1" ht="16.5" customHeight="1">
      <c r="A185" s="30"/>
      <c r="B185" s="31"/>
      <c r="C185" s="180" t="s">
        <v>337</v>
      </c>
      <c r="D185" s="180" t="s">
        <v>252</v>
      </c>
      <c r="E185" s="181" t="s">
        <v>378</v>
      </c>
      <c r="F185" s="182" t="s">
        <v>379</v>
      </c>
      <c r="G185" s="183" t="s">
        <v>184</v>
      </c>
      <c r="H185" s="184">
        <v>600</v>
      </c>
      <c r="I185" s="185"/>
      <c r="J185" s="186">
        <f>ROUND(I185*H185,2)</f>
        <v>0</v>
      </c>
      <c r="K185" s="187"/>
      <c r="L185" s="35"/>
      <c r="M185" s="188" t="s">
        <v>34</v>
      </c>
      <c r="N185" s="189" t="s">
        <v>46</v>
      </c>
      <c r="O185" s="60"/>
      <c r="P185" s="159">
        <f>O185*H185</f>
        <v>0</v>
      </c>
      <c r="Q185" s="159">
        <v>0</v>
      </c>
      <c r="R185" s="159">
        <f>Q185*H185</f>
        <v>0</v>
      </c>
      <c r="S185" s="159">
        <v>0</v>
      </c>
      <c r="T185" s="160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61" t="s">
        <v>170</v>
      </c>
      <c r="AT185" s="161" t="s">
        <v>252</v>
      </c>
      <c r="AU185" s="161" t="s">
        <v>75</v>
      </c>
      <c r="AY185" s="13" t="s">
        <v>169</v>
      </c>
      <c r="BE185" s="162">
        <f>IF(N185="základní",J185,0)</f>
        <v>0</v>
      </c>
      <c r="BF185" s="162">
        <f>IF(N185="snížená",J185,0)</f>
        <v>0</v>
      </c>
      <c r="BG185" s="162">
        <f>IF(N185="zákl. přenesená",J185,0)</f>
        <v>0</v>
      </c>
      <c r="BH185" s="162">
        <f>IF(N185="sníž. přenesená",J185,0)</f>
        <v>0</v>
      </c>
      <c r="BI185" s="162">
        <f>IF(N185="nulová",J185,0)</f>
        <v>0</v>
      </c>
      <c r="BJ185" s="13" t="s">
        <v>82</v>
      </c>
      <c r="BK185" s="162">
        <f>ROUND(I185*H185,2)</f>
        <v>0</v>
      </c>
      <c r="BL185" s="13" t="s">
        <v>170</v>
      </c>
      <c r="BM185" s="161" t="s">
        <v>648</v>
      </c>
    </row>
    <row r="186" spans="1:65" s="2" customFormat="1" ht="29.25">
      <c r="A186" s="30"/>
      <c r="B186" s="31"/>
      <c r="C186" s="32"/>
      <c r="D186" s="163" t="s">
        <v>172</v>
      </c>
      <c r="E186" s="32"/>
      <c r="F186" s="164" t="s">
        <v>381</v>
      </c>
      <c r="G186" s="32"/>
      <c r="H186" s="32"/>
      <c r="I186" s="165"/>
      <c r="J186" s="32"/>
      <c r="K186" s="32"/>
      <c r="L186" s="35"/>
      <c r="M186" s="166"/>
      <c r="N186" s="167"/>
      <c r="O186" s="60"/>
      <c r="P186" s="60"/>
      <c r="Q186" s="60"/>
      <c r="R186" s="60"/>
      <c r="S186" s="60"/>
      <c r="T186" s="61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3" t="s">
        <v>172</v>
      </c>
      <c r="AU186" s="13" t="s">
        <v>75</v>
      </c>
    </row>
    <row r="187" spans="1:65" s="10" customFormat="1" ht="11.25">
      <c r="B187" s="168"/>
      <c r="C187" s="169"/>
      <c r="D187" s="163" t="s">
        <v>173</v>
      </c>
      <c r="E187" s="170" t="s">
        <v>34</v>
      </c>
      <c r="F187" s="171" t="s">
        <v>654</v>
      </c>
      <c r="G187" s="169"/>
      <c r="H187" s="172">
        <v>600</v>
      </c>
      <c r="I187" s="173"/>
      <c r="J187" s="169"/>
      <c r="K187" s="169"/>
      <c r="L187" s="174"/>
      <c r="M187" s="175"/>
      <c r="N187" s="176"/>
      <c r="O187" s="176"/>
      <c r="P187" s="176"/>
      <c r="Q187" s="176"/>
      <c r="R187" s="176"/>
      <c r="S187" s="176"/>
      <c r="T187" s="177"/>
      <c r="AT187" s="178" t="s">
        <v>173</v>
      </c>
      <c r="AU187" s="178" t="s">
        <v>75</v>
      </c>
      <c r="AV187" s="10" t="s">
        <v>84</v>
      </c>
      <c r="AW187" s="10" t="s">
        <v>36</v>
      </c>
      <c r="AX187" s="10" t="s">
        <v>82</v>
      </c>
      <c r="AY187" s="178" t="s">
        <v>169</v>
      </c>
    </row>
    <row r="188" spans="1:65" s="2" customFormat="1" ht="16.5" customHeight="1">
      <c r="A188" s="30"/>
      <c r="B188" s="31"/>
      <c r="C188" s="180" t="s">
        <v>343</v>
      </c>
      <c r="D188" s="180" t="s">
        <v>252</v>
      </c>
      <c r="E188" s="181" t="s">
        <v>384</v>
      </c>
      <c r="F188" s="182" t="s">
        <v>385</v>
      </c>
      <c r="G188" s="183" t="s">
        <v>184</v>
      </c>
      <c r="H188" s="184">
        <v>600</v>
      </c>
      <c r="I188" s="185"/>
      <c r="J188" s="186">
        <f>ROUND(I188*H188,2)</f>
        <v>0</v>
      </c>
      <c r="K188" s="187"/>
      <c r="L188" s="35"/>
      <c r="M188" s="188" t="s">
        <v>34</v>
      </c>
      <c r="N188" s="189" t="s">
        <v>46</v>
      </c>
      <c r="O188" s="60"/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61" t="s">
        <v>170</v>
      </c>
      <c r="AT188" s="161" t="s">
        <v>252</v>
      </c>
      <c r="AU188" s="161" t="s">
        <v>75</v>
      </c>
      <c r="AY188" s="13" t="s">
        <v>169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3" t="s">
        <v>82</v>
      </c>
      <c r="BK188" s="162">
        <f>ROUND(I188*H188,2)</f>
        <v>0</v>
      </c>
      <c r="BL188" s="13" t="s">
        <v>170</v>
      </c>
      <c r="BM188" s="161" t="s">
        <v>650</v>
      </c>
    </row>
    <row r="189" spans="1:65" s="2" customFormat="1" ht="19.5">
      <c r="A189" s="30"/>
      <c r="B189" s="31"/>
      <c r="C189" s="32"/>
      <c r="D189" s="163" t="s">
        <v>172</v>
      </c>
      <c r="E189" s="32"/>
      <c r="F189" s="164" t="s">
        <v>387</v>
      </c>
      <c r="G189" s="32"/>
      <c r="H189" s="32"/>
      <c r="I189" s="165"/>
      <c r="J189" s="32"/>
      <c r="K189" s="32"/>
      <c r="L189" s="35"/>
      <c r="M189" s="166"/>
      <c r="N189" s="167"/>
      <c r="O189" s="60"/>
      <c r="P189" s="60"/>
      <c r="Q189" s="60"/>
      <c r="R189" s="60"/>
      <c r="S189" s="60"/>
      <c r="T189" s="61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3" t="s">
        <v>172</v>
      </c>
      <c r="AU189" s="13" t="s">
        <v>75</v>
      </c>
    </row>
    <row r="190" spans="1:65" s="10" customFormat="1" ht="11.25">
      <c r="B190" s="168"/>
      <c r="C190" s="169"/>
      <c r="D190" s="163" t="s">
        <v>173</v>
      </c>
      <c r="E190" s="170" t="s">
        <v>34</v>
      </c>
      <c r="F190" s="171" t="s">
        <v>654</v>
      </c>
      <c r="G190" s="169"/>
      <c r="H190" s="172">
        <v>600</v>
      </c>
      <c r="I190" s="173"/>
      <c r="J190" s="169"/>
      <c r="K190" s="169"/>
      <c r="L190" s="174"/>
      <c r="M190" s="175"/>
      <c r="N190" s="176"/>
      <c r="O190" s="176"/>
      <c r="P190" s="176"/>
      <c r="Q190" s="176"/>
      <c r="R190" s="176"/>
      <c r="S190" s="176"/>
      <c r="T190" s="177"/>
      <c r="AT190" s="178" t="s">
        <v>173</v>
      </c>
      <c r="AU190" s="178" t="s">
        <v>75</v>
      </c>
      <c r="AV190" s="10" t="s">
        <v>84</v>
      </c>
      <c r="AW190" s="10" t="s">
        <v>36</v>
      </c>
      <c r="AX190" s="10" t="s">
        <v>82</v>
      </c>
      <c r="AY190" s="178" t="s">
        <v>169</v>
      </c>
    </row>
    <row r="191" spans="1:65" s="2" customFormat="1" ht="16.5" customHeight="1">
      <c r="A191" s="30"/>
      <c r="B191" s="31"/>
      <c r="C191" s="180" t="s">
        <v>349</v>
      </c>
      <c r="D191" s="180" t="s">
        <v>252</v>
      </c>
      <c r="E191" s="181" t="s">
        <v>389</v>
      </c>
      <c r="F191" s="182" t="s">
        <v>390</v>
      </c>
      <c r="G191" s="183" t="s">
        <v>184</v>
      </c>
      <c r="H191" s="184">
        <v>100</v>
      </c>
      <c r="I191" s="185"/>
      <c r="J191" s="186">
        <f>ROUND(I191*H191,2)</f>
        <v>0</v>
      </c>
      <c r="K191" s="187"/>
      <c r="L191" s="35"/>
      <c r="M191" s="188" t="s">
        <v>34</v>
      </c>
      <c r="N191" s="189" t="s">
        <v>46</v>
      </c>
      <c r="O191" s="60"/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1" t="s">
        <v>170</v>
      </c>
      <c r="AT191" s="161" t="s">
        <v>252</v>
      </c>
      <c r="AU191" s="161" t="s">
        <v>75</v>
      </c>
      <c r="AY191" s="13" t="s">
        <v>169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3" t="s">
        <v>82</v>
      </c>
      <c r="BK191" s="162">
        <f>ROUND(I191*H191,2)</f>
        <v>0</v>
      </c>
      <c r="BL191" s="13" t="s">
        <v>170</v>
      </c>
      <c r="BM191" s="161" t="s">
        <v>651</v>
      </c>
    </row>
    <row r="192" spans="1:65" s="2" customFormat="1" ht="19.5">
      <c r="A192" s="30"/>
      <c r="B192" s="31"/>
      <c r="C192" s="32"/>
      <c r="D192" s="163" t="s">
        <v>172</v>
      </c>
      <c r="E192" s="32"/>
      <c r="F192" s="164" t="s">
        <v>392</v>
      </c>
      <c r="G192" s="32"/>
      <c r="H192" s="32"/>
      <c r="I192" s="165"/>
      <c r="J192" s="32"/>
      <c r="K192" s="32"/>
      <c r="L192" s="35"/>
      <c r="M192" s="166"/>
      <c r="N192" s="167"/>
      <c r="O192" s="60"/>
      <c r="P192" s="60"/>
      <c r="Q192" s="60"/>
      <c r="R192" s="60"/>
      <c r="S192" s="60"/>
      <c r="T192" s="61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3" t="s">
        <v>172</v>
      </c>
      <c r="AU192" s="13" t="s">
        <v>75</v>
      </c>
    </row>
    <row r="193" spans="1:65" s="10" customFormat="1" ht="11.25">
      <c r="B193" s="168"/>
      <c r="C193" s="169"/>
      <c r="D193" s="163" t="s">
        <v>173</v>
      </c>
      <c r="E193" s="170" t="s">
        <v>34</v>
      </c>
      <c r="F193" s="171" t="s">
        <v>393</v>
      </c>
      <c r="G193" s="169"/>
      <c r="H193" s="172">
        <v>100</v>
      </c>
      <c r="I193" s="173"/>
      <c r="J193" s="169"/>
      <c r="K193" s="169"/>
      <c r="L193" s="174"/>
      <c r="M193" s="175"/>
      <c r="N193" s="176"/>
      <c r="O193" s="176"/>
      <c r="P193" s="176"/>
      <c r="Q193" s="176"/>
      <c r="R193" s="176"/>
      <c r="S193" s="176"/>
      <c r="T193" s="177"/>
      <c r="AT193" s="178" t="s">
        <v>173</v>
      </c>
      <c r="AU193" s="178" t="s">
        <v>75</v>
      </c>
      <c r="AV193" s="10" t="s">
        <v>84</v>
      </c>
      <c r="AW193" s="10" t="s">
        <v>36</v>
      </c>
      <c r="AX193" s="10" t="s">
        <v>82</v>
      </c>
      <c r="AY193" s="178" t="s">
        <v>169</v>
      </c>
    </row>
    <row r="194" spans="1:65" s="2" customFormat="1" ht="16.5" customHeight="1">
      <c r="A194" s="30"/>
      <c r="B194" s="31"/>
      <c r="C194" s="180" t="s">
        <v>356</v>
      </c>
      <c r="D194" s="180" t="s">
        <v>252</v>
      </c>
      <c r="E194" s="181" t="s">
        <v>395</v>
      </c>
      <c r="F194" s="182" t="s">
        <v>396</v>
      </c>
      <c r="G194" s="183" t="s">
        <v>184</v>
      </c>
      <c r="H194" s="184">
        <v>100</v>
      </c>
      <c r="I194" s="185"/>
      <c r="J194" s="186">
        <f>ROUND(I194*H194,2)</f>
        <v>0</v>
      </c>
      <c r="K194" s="187"/>
      <c r="L194" s="35"/>
      <c r="M194" s="188" t="s">
        <v>34</v>
      </c>
      <c r="N194" s="189" t="s">
        <v>46</v>
      </c>
      <c r="O194" s="60"/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1" t="s">
        <v>170</v>
      </c>
      <c r="AT194" s="161" t="s">
        <v>252</v>
      </c>
      <c r="AU194" s="161" t="s">
        <v>75</v>
      </c>
      <c r="AY194" s="13" t="s">
        <v>169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3" t="s">
        <v>82</v>
      </c>
      <c r="BK194" s="162">
        <f>ROUND(I194*H194,2)</f>
        <v>0</v>
      </c>
      <c r="BL194" s="13" t="s">
        <v>170</v>
      </c>
      <c r="BM194" s="161" t="s">
        <v>653</v>
      </c>
    </row>
    <row r="195" spans="1:65" s="2" customFormat="1" ht="19.5">
      <c r="A195" s="30"/>
      <c r="B195" s="31"/>
      <c r="C195" s="32"/>
      <c r="D195" s="163" t="s">
        <v>172</v>
      </c>
      <c r="E195" s="32"/>
      <c r="F195" s="164" t="s">
        <v>398</v>
      </c>
      <c r="G195" s="32"/>
      <c r="H195" s="32"/>
      <c r="I195" s="165"/>
      <c r="J195" s="32"/>
      <c r="K195" s="32"/>
      <c r="L195" s="35"/>
      <c r="M195" s="166"/>
      <c r="N195" s="167"/>
      <c r="O195" s="60"/>
      <c r="P195" s="60"/>
      <c r="Q195" s="60"/>
      <c r="R195" s="60"/>
      <c r="S195" s="60"/>
      <c r="T195" s="61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172</v>
      </c>
      <c r="AU195" s="13" t="s">
        <v>75</v>
      </c>
    </row>
    <row r="196" spans="1:65" s="10" customFormat="1" ht="11.25">
      <c r="B196" s="168"/>
      <c r="C196" s="169"/>
      <c r="D196" s="163" t="s">
        <v>173</v>
      </c>
      <c r="E196" s="170" t="s">
        <v>34</v>
      </c>
      <c r="F196" s="171" t="s">
        <v>393</v>
      </c>
      <c r="G196" s="169"/>
      <c r="H196" s="172">
        <v>100</v>
      </c>
      <c r="I196" s="173"/>
      <c r="J196" s="169"/>
      <c r="K196" s="169"/>
      <c r="L196" s="174"/>
      <c r="M196" s="175"/>
      <c r="N196" s="176"/>
      <c r="O196" s="176"/>
      <c r="P196" s="176"/>
      <c r="Q196" s="176"/>
      <c r="R196" s="176"/>
      <c r="S196" s="176"/>
      <c r="T196" s="177"/>
      <c r="AT196" s="178" t="s">
        <v>173</v>
      </c>
      <c r="AU196" s="178" t="s">
        <v>75</v>
      </c>
      <c r="AV196" s="10" t="s">
        <v>84</v>
      </c>
      <c r="AW196" s="10" t="s">
        <v>36</v>
      </c>
      <c r="AX196" s="10" t="s">
        <v>82</v>
      </c>
      <c r="AY196" s="178" t="s">
        <v>169</v>
      </c>
    </row>
    <row r="197" spans="1:65" s="2" customFormat="1" ht="24.2" customHeight="1">
      <c r="A197" s="30"/>
      <c r="B197" s="31"/>
      <c r="C197" s="180" t="s">
        <v>362</v>
      </c>
      <c r="D197" s="180" t="s">
        <v>252</v>
      </c>
      <c r="E197" s="181" t="s">
        <v>453</v>
      </c>
      <c r="F197" s="182" t="s">
        <v>454</v>
      </c>
      <c r="G197" s="183" t="s">
        <v>167</v>
      </c>
      <c r="H197" s="184">
        <v>172.65100000000001</v>
      </c>
      <c r="I197" s="185"/>
      <c r="J197" s="186">
        <f>ROUND(I197*H197,2)</f>
        <v>0</v>
      </c>
      <c r="K197" s="187"/>
      <c r="L197" s="35"/>
      <c r="M197" s="188" t="s">
        <v>34</v>
      </c>
      <c r="N197" s="189" t="s">
        <v>46</v>
      </c>
      <c r="O197" s="60"/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1" t="s">
        <v>170</v>
      </c>
      <c r="AT197" s="161" t="s">
        <v>252</v>
      </c>
      <c r="AU197" s="161" t="s">
        <v>75</v>
      </c>
      <c r="AY197" s="13" t="s">
        <v>169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3" t="s">
        <v>82</v>
      </c>
      <c r="BK197" s="162">
        <f>ROUND(I197*H197,2)</f>
        <v>0</v>
      </c>
      <c r="BL197" s="13" t="s">
        <v>170</v>
      </c>
      <c r="BM197" s="161" t="s">
        <v>1013</v>
      </c>
    </row>
    <row r="198" spans="1:65" s="2" customFormat="1" ht="29.25">
      <c r="A198" s="30"/>
      <c r="B198" s="31"/>
      <c r="C198" s="32"/>
      <c r="D198" s="163" t="s">
        <v>172</v>
      </c>
      <c r="E198" s="32"/>
      <c r="F198" s="164" t="s">
        <v>456</v>
      </c>
      <c r="G198" s="32"/>
      <c r="H198" s="32"/>
      <c r="I198" s="165"/>
      <c r="J198" s="32"/>
      <c r="K198" s="32"/>
      <c r="L198" s="35"/>
      <c r="M198" s="166"/>
      <c r="N198" s="167"/>
      <c r="O198" s="60"/>
      <c r="P198" s="60"/>
      <c r="Q198" s="60"/>
      <c r="R198" s="60"/>
      <c r="S198" s="60"/>
      <c r="T198" s="61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3" t="s">
        <v>172</v>
      </c>
      <c r="AU198" s="13" t="s">
        <v>75</v>
      </c>
    </row>
    <row r="199" spans="1:65" s="2" customFormat="1" ht="19.5">
      <c r="A199" s="30"/>
      <c r="B199" s="31"/>
      <c r="C199" s="32"/>
      <c r="D199" s="163" t="s">
        <v>178</v>
      </c>
      <c r="E199" s="32"/>
      <c r="F199" s="179" t="s">
        <v>457</v>
      </c>
      <c r="G199" s="32"/>
      <c r="H199" s="32"/>
      <c r="I199" s="165"/>
      <c r="J199" s="32"/>
      <c r="K199" s="32"/>
      <c r="L199" s="35"/>
      <c r="M199" s="166"/>
      <c r="N199" s="167"/>
      <c r="O199" s="60"/>
      <c r="P199" s="60"/>
      <c r="Q199" s="60"/>
      <c r="R199" s="60"/>
      <c r="S199" s="60"/>
      <c r="T199" s="61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3" t="s">
        <v>178</v>
      </c>
      <c r="AU199" s="13" t="s">
        <v>75</v>
      </c>
    </row>
    <row r="200" spans="1:65" s="10" customFormat="1" ht="11.25">
      <c r="B200" s="168"/>
      <c r="C200" s="169"/>
      <c r="D200" s="163" t="s">
        <v>173</v>
      </c>
      <c r="E200" s="170" t="s">
        <v>34</v>
      </c>
      <c r="F200" s="171" t="s">
        <v>1014</v>
      </c>
      <c r="G200" s="169"/>
      <c r="H200" s="172">
        <v>172.65100000000001</v>
      </c>
      <c r="I200" s="173"/>
      <c r="J200" s="169"/>
      <c r="K200" s="169"/>
      <c r="L200" s="174"/>
      <c r="M200" s="175"/>
      <c r="N200" s="176"/>
      <c r="O200" s="176"/>
      <c r="P200" s="176"/>
      <c r="Q200" s="176"/>
      <c r="R200" s="176"/>
      <c r="S200" s="176"/>
      <c r="T200" s="177"/>
      <c r="AT200" s="178" t="s">
        <v>173</v>
      </c>
      <c r="AU200" s="178" t="s">
        <v>75</v>
      </c>
      <c r="AV200" s="10" t="s">
        <v>84</v>
      </c>
      <c r="AW200" s="10" t="s">
        <v>36</v>
      </c>
      <c r="AX200" s="10" t="s">
        <v>82</v>
      </c>
      <c r="AY200" s="178" t="s">
        <v>169</v>
      </c>
    </row>
    <row r="201" spans="1:65" s="2" customFormat="1" ht="33" customHeight="1">
      <c r="A201" s="30"/>
      <c r="B201" s="31"/>
      <c r="C201" s="180" t="s">
        <v>368</v>
      </c>
      <c r="D201" s="180" t="s">
        <v>252</v>
      </c>
      <c r="E201" s="181" t="s">
        <v>460</v>
      </c>
      <c r="F201" s="182" t="s">
        <v>461</v>
      </c>
      <c r="G201" s="183" t="s">
        <v>167</v>
      </c>
      <c r="H201" s="184">
        <v>172.65100000000001</v>
      </c>
      <c r="I201" s="185"/>
      <c r="J201" s="186">
        <f>ROUND(I201*H201,2)</f>
        <v>0</v>
      </c>
      <c r="K201" s="187"/>
      <c r="L201" s="35"/>
      <c r="M201" s="188" t="s">
        <v>34</v>
      </c>
      <c r="N201" s="189" t="s">
        <v>46</v>
      </c>
      <c r="O201" s="60"/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61" t="s">
        <v>170</v>
      </c>
      <c r="AT201" s="161" t="s">
        <v>252</v>
      </c>
      <c r="AU201" s="161" t="s">
        <v>75</v>
      </c>
      <c r="AY201" s="13" t="s">
        <v>169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3" t="s">
        <v>82</v>
      </c>
      <c r="BK201" s="162">
        <f>ROUND(I201*H201,2)</f>
        <v>0</v>
      </c>
      <c r="BL201" s="13" t="s">
        <v>170</v>
      </c>
      <c r="BM201" s="161" t="s">
        <v>1015</v>
      </c>
    </row>
    <row r="202" spans="1:65" s="2" customFormat="1" ht="29.25">
      <c r="A202" s="30"/>
      <c r="B202" s="31"/>
      <c r="C202" s="32"/>
      <c r="D202" s="163" t="s">
        <v>172</v>
      </c>
      <c r="E202" s="32"/>
      <c r="F202" s="164" t="s">
        <v>463</v>
      </c>
      <c r="G202" s="32"/>
      <c r="H202" s="32"/>
      <c r="I202" s="165"/>
      <c r="J202" s="32"/>
      <c r="K202" s="32"/>
      <c r="L202" s="35"/>
      <c r="M202" s="166"/>
      <c r="N202" s="167"/>
      <c r="O202" s="60"/>
      <c r="P202" s="60"/>
      <c r="Q202" s="60"/>
      <c r="R202" s="60"/>
      <c r="S202" s="60"/>
      <c r="T202" s="61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3" t="s">
        <v>172</v>
      </c>
      <c r="AU202" s="13" t="s">
        <v>75</v>
      </c>
    </row>
    <row r="203" spans="1:65" s="2" customFormat="1" ht="19.5">
      <c r="A203" s="30"/>
      <c r="B203" s="31"/>
      <c r="C203" s="32"/>
      <c r="D203" s="163" t="s">
        <v>178</v>
      </c>
      <c r="E203" s="32"/>
      <c r="F203" s="179" t="s">
        <v>457</v>
      </c>
      <c r="G203" s="32"/>
      <c r="H203" s="32"/>
      <c r="I203" s="165"/>
      <c r="J203" s="32"/>
      <c r="K203" s="32"/>
      <c r="L203" s="35"/>
      <c r="M203" s="166"/>
      <c r="N203" s="167"/>
      <c r="O203" s="60"/>
      <c r="P203" s="60"/>
      <c r="Q203" s="60"/>
      <c r="R203" s="60"/>
      <c r="S203" s="60"/>
      <c r="T203" s="61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3" t="s">
        <v>178</v>
      </c>
      <c r="AU203" s="13" t="s">
        <v>75</v>
      </c>
    </row>
    <row r="204" spans="1:65" s="10" customFormat="1" ht="11.25">
      <c r="B204" s="168"/>
      <c r="C204" s="169"/>
      <c r="D204" s="163" t="s">
        <v>173</v>
      </c>
      <c r="E204" s="170" t="s">
        <v>34</v>
      </c>
      <c r="F204" s="171" t="s">
        <v>1016</v>
      </c>
      <c r="G204" s="169"/>
      <c r="H204" s="172">
        <v>172.65100000000001</v>
      </c>
      <c r="I204" s="173"/>
      <c r="J204" s="169"/>
      <c r="K204" s="169"/>
      <c r="L204" s="174"/>
      <c r="M204" s="175"/>
      <c r="N204" s="176"/>
      <c r="O204" s="176"/>
      <c r="P204" s="176"/>
      <c r="Q204" s="176"/>
      <c r="R204" s="176"/>
      <c r="S204" s="176"/>
      <c r="T204" s="177"/>
      <c r="AT204" s="178" t="s">
        <v>173</v>
      </c>
      <c r="AU204" s="178" t="s">
        <v>75</v>
      </c>
      <c r="AV204" s="10" t="s">
        <v>84</v>
      </c>
      <c r="AW204" s="10" t="s">
        <v>36</v>
      </c>
      <c r="AX204" s="10" t="s">
        <v>82</v>
      </c>
      <c r="AY204" s="178" t="s">
        <v>169</v>
      </c>
    </row>
    <row r="205" spans="1:65" s="2" customFormat="1" ht="24.2" customHeight="1">
      <c r="A205" s="30"/>
      <c r="B205" s="31"/>
      <c r="C205" s="180" t="s">
        <v>372</v>
      </c>
      <c r="D205" s="180" t="s">
        <v>252</v>
      </c>
      <c r="E205" s="181" t="s">
        <v>453</v>
      </c>
      <c r="F205" s="182" t="s">
        <v>454</v>
      </c>
      <c r="G205" s="183" t="s">
        <v>167</v>
      </c>
      <c r="H205" s="184">
        <v>55.912999999999997</v>
      </c>
      <c r="I205" s="185"/>
      <c r="J205" s="186">
        <f>ROUND(I205*H205,2)</f>
        <v>0</v>
      </c>
      <c r="K205" s="187"/>
      <c r="L205" s="35"/>
      <c r="M205" s="188" t="s">
        <v>34</v>
      </c>
      <c r="N205" s="189" t="s">
        <v>46</v>
      </c>
      <c r="O205" s="60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1" t="s">
        <v>170</v>
      </c>
      <c r="AT205" s="161" t="s">
        <v>252</v>
      </c>
      <c r="AU205" s="161" t="s">
        <v>75</v>
      </c>
      <c r="AY205" s="13" t="s">
        <v>169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3" t="s">
        <v>82</v>
      </c>
      <c r="BK205" s="162">
        <f>ROUND(I205*H205,2)</f>
        <v>0</v>
      </c>
      <c r="BL205" s="13" t="s">
        <v>170</v>
      </c>
      <c r="BM205" s="161" t="s">
        <v>1017</v>
      </c>
    </row>
    <row r="206" spans="1:65" s="2" customFormat="1" ht="29.25">
      <c r="A206" s="30"/>
      <c r="B206" s="31"/>
      <c r="C206" s="32"/>
      <c r="D206" s="163" t="s">
        <v>172</v>
      </c>
      <c r="E206" s="32"/>
      <c r="F206" s="164" t="s">
        <v>456</v>
      </c>
      <c r="G206" s="32"/>
      <c r="H206" s="32"/>
      <c r="I206" s="165"/>
      <c r="J206" s="32"/>
      <c r="K206" s="32"/>
      <c r="L206" s="35"/>
      <c r="M206" s="166"/>
      <c r="N206" s="167"/>
      <c r="O206" s="60"/>
      <c r="P206" s="60"/>
      <c r="Q206" s="60"/>
      <c r="R206" s="60"/>
      <c r="S206" s="60"/>
      <c r="T206" s="61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172</v>
      </c>
      <c r="AU206" s="13" t="s">
        <v>75</v>
      </c>
    </row>
    <row r="207" spans="1:65" s="2" customFormat="1" ht="19.5">
      <c r="A207" s="30"/>
      <c r="B207" s="31"/>
      <c r="C207" s="32"/>
      <c r="D207" s="163" t="s">
        <v>178</v>
      </c>
      <c r="E207" s="32"/>
      <c r="F207" s="179" t="s">
        <v>481</v>
      </c>
      <c r="G207" s="32"/>
      <c r="H207" s="32"/>
      <c r="I207" s="165"/>
      <c r="J207" s="32"/>
      <c r="K207" s="32"/>
      <c r="L207" s="35"/>
      <c r="M207" s="166"/>
      <c r="N207" s="167"/>
      <c r="O207" s="60"/>
      <c r="P207" s="60"/>
      <c r="Q207" s="60"/>
      <c r="R207" s="60"/>
      <c r="S207" s="60"/>
      <c r="T207" s="61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3" t="s">
        <v>178</v>
      </c>
      <c r="AU207" s="13" t="s">
        <v>75</v>
      </c>
    </row>
    <row r="208" spans="1:65" s="10" customFormat="1" ht="11.25">
      <c r="B208" s="168"/>
      <c r="C208" s="169"/>
      <c r="D208" s="163" t="s">
        <v>173</v>
      </c>
      <c r="E208" s="170" t="s">
        <v>34</v>
      </c>
      <c r="F208" s="171" t="s">
        <v>1018</v>
      </c>
      <c r="G208" s="169"/>
      <c r="H208" s="172">
        <v>55.912999999999997</v>
      </c>
      <c r="I208" s="173"/>
      <c r="J208" s="169"/>
      <c r="K208" s="169"/>
      <c r="L208" s="174"/>
      <c r="M208" s="175"/>
      <c r="N208" s="176"/>
      <c r="O208" s="176"/>
      <c r="P208" s="176"/>
      <c r="Q208" s="176"/>
      <c r="R208" s="176"/>
      <c r="S208" s="176"/>
      <c r="T208" s="177"/>
      <c r="AT208" s="178" t="s">
        <v>173</v>
      </c>
      <c r="AU208" s="178" t="s">
        <v>75</v>
      </c>
      <c r="AV208" s="10" t="s">
        <v>84</v>
      </c>
      <c r="AW208" s="10" t="s">
        <v>36</v>
      </c>
      <c r="AX208" s="10" t="s">
        <v>82</v>
      </c>
      <c r="AY208" s="178" t="s">
        <v>169</v>
      </c>
    </row>
    <row r="209" spans="1:65" s="2" customFormat="1" ht="24.2" customHeight="1">
      <c r="A209" s="30"/>
      <c r="B209" s="31"/>
      <c r="C209" s="180" t="s">
        <v>377</v>
      </c>
      <c r="D209" s="180" t="s">
        <v>252</v>
      </c>
      <c r="E209" s="181" t="s">
        <v>491</v>
      </c>
      <c r="F209" s="182" t="s">
        <v>492</v>
      </c>
      <c r="G209" s="183" t="s">
        <v>184</v>
      </c>
      <c r="H209" s="184">
        <v>1</v>
      </c>
      <c r="I209" s="185"/>
      <c r="J209" s="186">
        <f>ROUND(I209*H209,2)</f>
        <v>0</v>
      </c>
      <c r="K209" s="187"/>
      <c r="L209" s="35"/>
      <c r="M209" s="188" t="s">
        <v>34</v>
      </c>
      <c r="N209" s="189" t="s">
        <v>46</v>
      </c>
      <c r="O209" s="60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1" t="s">
        <v>170</v>
      </c>
      <c r="AT209" s="161" t="s">
        <v>252</v>
      </c>
      <c r="AU209" s="161" t="s">
        <v>75</v>
      </c>
      <c r="AY209" s="13" t="s">
        <v>169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3" t="s">
        <v>82</v>
      </c>
      <c r="BK209" s="162">
        <f>ROUND(I209*H209,2)</f>
        <v>0</v>
      </c>
      <c r="BL209" s="13" t="s">
        <v>170</v>
      </c>
      <c r="BM209" s="161" t="s">
        <v>1019</v>
      </c>
    </row>
    <row r="210" spans="1:65" s="2" customFormat="1" ht="29.25">
      <c r="A210" s="30"/>
      <c r="B210" s="31"/>
      <c r="C210" s="32"/>
      <c r="D210" s="163" t="s">
        <v>172</v>
      </c>
      <c r="E210" s="32"/>
      <c r="F210" s="164" t="s">
        <v>494</v>
      </c>
      <c r="G210" s="32"/>
      <c r="H210" s="32"/>
      <c r="I210" s="165"/>
      <c r="J210" s="32"/>
      <c r="K210" s="32"/>
      <c r="L210" s="35"/>
      <c r="M210" s="166"/>
      <c r="N210" s="167"/>
      <c r="O210" s="60"/>
      <c r="P210" s="60"/>
      <c r="Q210" s="60"/>
      <c r="R210" s="60"/>
      <c r="S210" s="60"/>
      <c r="T210" s="61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3" t="s">
        <v>172</v>
      </c>
      <c r="AU210" s="13" t="s">
        <v>75</v>
      </c>
    </row>
    <row r="211" spans="1:65" s="2" customFormat="1" ht="19.5">
      <c r="A211" s="30"/>
      <c r="B211" s="31"/>
      <c r="C211" s="32"/>
      <c r="D211" s="163" t="s">
        <v>178</v>
      </c>
      <c r="E211" s="32"/>
      <c r="F211" s="179" t="s">
        <v>495</v>
      </c>
      <c r="G211" s="32"/>
      <c r="H211" s="32"/>
      <c r="I211" s="165"/>
      <c r="J211" s="32"/>
      <c r="K211" s="32"/>
      <c r="L211" s="35"/>
      <c r="M211" s="166"/>
      <c r="N211" s="167"/>
      <c r="O211" s="60"/>
      <c r="P211" s="60"/>
      <c r="Q211" s="60"/>
      <c r="R211" s="60"/>
      <c r="S211" s="60"/>
      <c r="T211" s="61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3" t="s">
        <v>178</v>
      </c>
      <c r="AU211" s="13" t="s">
        <v>75</v>
      </c>
    </row>
    <row r="212" spans="1:65" s="10" customFormat="1" ht="11.25">
      <c r="B212" s="168"/>
      <c r="C212" s="169"/>
      <c r="D212" s="163" t="s">
        <v>173</v>
      </c>
      <c r="E212" s="170" t="s">
        <v>34</v>
      </c>
      <c r="F212" s="171" t="s">
        <v>496</v>
      </c>
      <c r="G212" s="169"/>
      <c r="H212" s="172">
        <v>1</v>
      </c>
      <c r="I212" s="173"/>
      <c r="J212" s="169"/>
      <c r="K212" s="169"/>
      <c r="L212" s="174"/>
      <c r="M212" s="175"/>
      <c r="N212" s="176"/>
      <c r="O212" s="176"/>
      <c r="P212" s="176"/>
      <c r="Q212" s="176"/>
      <c r="R212" s="176"/>
      <c r="S212" s="176"/>
      <c r="T212" s="177"/>
      <c r="AT212" s="178" t="s">
        <v>173</v>
      </c>
      <c r="AU212" s="178" t="s">
        <v>75</v>
      </c>
      <c r="AV212" s="10" t="s">
        <v>84</v>
      </c>
      <c r="AW212" s="10" t="s">
        <v>36</v>
      </c>
      <c r="AX212" s="10" t="s">
        <v>82</v>
      </c>
      <c r="AY212" s="178" t="s">
        <v>169</v>
      </c>
    </row>
    <row r="213" spans="1:65" s="2" customFormat="1" ht="24.2" customHeight="1">
      <c r="A213" s="30"/>
      <c r="B213" s="31"/>
      <c r="C213" s="180" t="s">
        <v>383</v>
      </c>
      <c r="D213" s="180" t="s">
        <v>252</v>
      </c>
      <c r="E213" s="181" t="s">
        <v>498</v>
      </c>
      <c r="F213" s="182" t="s">
        <v>499</v>
      </c>
      <c r="G213" s="183" t="s">
        <v>184</v>
      </c>
      <c r="H213" s="184">
        <v>9</v>
      </c>
      <c r="I213" s="185"/>
      <c r="J213" s="186">
        <f>ROUND(I213*H213,2)</f>
        <v>0</v>
      </c>
      <c r="K213" s="187"/>
      <c r="L213" s="35"/>
      <c r="M213" s="188" t="s">
        <v>34</v>
      </c>
      <c r="N213" s="189" t="s">
        <v>46</v>
      </c>
      <c r="O213" s="60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1" t="s">
        <v>170</v>
      </c>
      <c r="AT213" s="161" t="s">
        <v>252</v>
      </c>
      <c r="AU213" s="161" t="s">
        <v>75</v>
      </c>
      <c r="AY213" s="13" t="s">
        <v>169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3" t="s">
        <v>82</v>
      </c>
      <c r="BK213" s="162">
        <f>ROUND(I213*H213,2)</f>
        <v>0</v>
      </c>
      <c r="BL213" s="13" t="s">
        <v>170</v>
      </c>
      <c r="BM213" s="161" t="s">
        <v>1020</v>
      </c>
    </row>
    <row r="214" spans="1:65" s="2" customFormat="1" ht="29.25">
      <c r="A214" s="30"/>
      <c r="B214" s="31"/>
      <c r="C214" s="32"/>
      <c r="D214" s="163" t="s">
        <v>172</v>
      </c>
      <c r="E214" s="32"/>
      <c r="F214" s="164" t="s">
        <v>501</v>
      </c>
      <c r="G214" s="32"/>
      <c r="H214" s="32"/>
      <c r="I214" s="165"/>
      <c r="J214" s="32"/>
      <c r="K214" s="32"/>
      <c r="L214" s="35"/>
      <c r="M214" s="166"/>
      <c r="N214" s="167"/>
      <c r="O214" s="60"/>
      <c r="P214" s="60"/>
      <c r="Q214" s="60"/>
      <c r="R214" s="60"/>
      <c r="S214" s="60"/>
      <c r="T214" s="61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3" t="s">
        <v>172</v>
      </c>
      <c r="AU214" s="13" t="s">
        <v>75</v>
      </c>
    </row>
    <row r="215" spans="1:65" s="2" customFormat="1" ht="19.5">
      <c r="A215" s="30"/>
      <c r="B215" s="31"/>
      <c r="C215" s="32"/>
      <c r="D215" s="163" t="s">
        <v>178</v>
      </c>
      <c r="E215" s="32"/>
      <c r="F215" s="179" t="s">
        <v>495</v>
      </c>
      <c r="G215" s="32"/>
      <c r="H215" s="32"/>
      <c r="I215" s="165"/>
      <c r="J215" s="32"/>
      <c r="K215" s="32"/>
      <c r="L215" s="35"/>
      <c r="M215" s="166"/>
      <c r="N215" s="167"/>
      <c r="O215" s="60"/>
      <c r="P215" s="60"/>
      <c r="Q215" s="60"/>
      <c r="R215" s="60"/>
      <c r="S215" s="60"/>
      <c r="T215" s="61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3" t="s">
        <v>178</v>
      </c>
      <c r="AU215" s="13" t="s">
        <v>75</v>
      </c>
    </row>
    <row r="216" spans="1:65" s="10" customFormat="1" ht="11.25">
      <c r="B216" s="168"/>
      <c r="C216" s="169"/>
      <c r="D216" s="163" t="s">
        <v>173</v>
      </c>
      <c r="E216" s="170" t="s">
        <v>34</v>
      </c>
      <c r="F216" s="171" t="s">
        <v>938</v>
      </c>
      <c r="G216" s="169"/>
      <c r="H216" s="172">
        <v>9</v>
      </c>
      <c r="I216" s="173"/>
      <c r="J216" s="169"/>
      <c r="K216" s="169"/>
      <c r="L216" s="174"/>
      <c r="M216" s="175"/>
      <c r="N216" s="176"/>
      <c r="O216" s="176"/>
      <c r="P216" s="176"/>
      <c r="Q216" s="176"/>
      <c r="R216" s="176"/>
      <c r="S216" s="176"/>
      <c r="T216" s="177"/>
      <c r="AT216" s="178" t="s">
        <v>173</v>
      </c>
      <c r="AU216" s="178" t="s">
        <v>75</v>
      </c>
      <c r="AV216" s="10" t="s">
        <v>84</v>
      </c>
      <c r="AW216" s="10" t="s">
        <v>36</v>
      </c>
      <c r="AX216" s="10" t="s">
        <v>82</v>
      </c>
      <c r="AY216" s="178" t="s">
        <v>169</v>
      </c>
    </row>
    <row r="217" spans="1:65" s="2" customFormat="1" ht="24.2" customHeight="1">
      <c r="A217" s="30"/>
      <c r="B217" s="31"/>
      <c r="C217" s="180" t="s">
        <v>388</v>
      </c>
      <c r="D217" s="180" t="s">
        <v>252</v>
      </c>
      <c r="E217" s="181" t="s">
        <v>491</v>
      </c>
      <c r="F217" s="182" t="s">
        <v>492</v>
      </c>
      <c r="G217" s="183" t="s">
        <v>184</v>
      </c>
      <c r="H217" s="184">
        <v>1</v>
      </c>
      <c r="I217" s="185"/>
      <c r="J217" s="186">
        <f>ROUND(I217*H217,2)</f>
        <v>0</v>
      </c>
      <c r="K217" s="187"/>
      <c r="L217" s="35"/>
      <c r="M217" s="188" t="s">
        <v>34</v>
      </c>
      <c r="N217" s="189" t="s">
        <v>46</v>
      </c>
      <c r="O217" s="60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61" t="s">
        <v>170</v>
      </c>
      <c r="AT217" s="161" t="s">
        <v>252</v>
      </c>
      <c r="AU217" s="161" t="s">
        <v>75</v>
      </c>
      <c r="AY217" s="13" t="s">
        <v>169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3" t="s">
        <v>82</v>
      </c>
      <c r="BK217" s="162">
        <f>ROUND(I217*H217,2)</f>
        <v>0</v>
      </c>
      <c r="BL217" s="13" t="s">
        <v>170</v>
      </c>
      <c r="BM217" s="161" t="s">
        <v>1021</v>
      </c>
    </row>
    <row r="218" spans="1:65" s="2" customFormat="1" ht="29.25">
      <c r="A218" s="30"/>
      <c r="B218" s="31"/>
      <c r="C218" s="32"/>
      <c r="D218" s="163" t="s">
        <v>172</v>
      </c>
      <c r="E218" s="32"/>
      <c r="F218" s="164" t="s">
        <v>494</v>
      </c>
      <c r="G218" s="32"/>
      <c r="H218" s="32"/>
      <c r="I218" s="165"/>
      <c r="J218" s="32"/>
      <c r="K218" s="32"/>
      <c r="L218" s="35"/>
      <c r="M218" s="166"/>
      <c r="N218" s="167"/>
      <c r="O218" s="60"/>
      <c r="P218" s="60"/>
      <c r="Q218" s="60"/>
      <c r="R218" s="60"/>
      <c r="S218" s="60"/>
      <c r="T218" s="61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3" t="s">
        <v>172</v>
      </c>
      <c r="AU218" s="13" t="s">
        <v>75</v>
      </c>
    </row>
    <row r="219" spans="1:65" s="2" customFormat="1" ht="19.5">
      <c r="A219" s="30"/>
      <c r="B219" s="31"/>
      <c r="C219" s="32"/>
      <c r="D219" s="163" t="s">
        <v>178</v>
      </c>
      <c r="E219" s="32"/>
      <c r="F219" s="179" t="s">
        <v>505</v>
      </c>
      <c r="G219" s="32"/>
      <c r="H219" s="32"/>
      <c r="I219" s="165"/>
      <c r="J219" s="32"/>
      <c r="K219" s="32"/>
      <c r="L219" s="35"/>
      <c r="M219" s="166"/>
      <c r="N219" s="167"/>
      <c r="O219" s="60"/>
      <c r="P219" s="60"/>
      <c r="Q219" s="60"/>
      <c r="R219" s="60"/>
      <c r="S219" s="60"/>
      <c r="T219" s="61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3" t="s">
        <v>178</v>
      </c>
      <c r="AU219" s="13" t="s">
        <v>75</v>
      </c>
    </row>
    <row r="220" spans="1:65" s="10" customFormat="1" ht="11.25">
      <c r="B220" s="168"/>
      <c r="C220" s="169"/>
      <c r="D220" s="163" t="s">
        <v>173</v>
      </c>
      <c r="E220" s="170" t="s">
        <v>34</v>
      </c>
      <c r="F220" s="171" t="s">
        <v>496</v>
      </c>
      <c r="G220" s="169"/>
      <c r="H220" s="172">
        <v>1</v>
      </c>
      <c r="I220" s="173"/>
      <c r="J220" s="169"/>
      <c r="K220" s="169"/>
      <c r="L220" s="174"/>
      <c r="M220" s="175"/>
      <c r="N220" s="176"/>
      <c r="O220" s="176"/>
      <c r="P220" s="176"/>
      <c r="Q220" s="176"/>
      <c r="R220" s="176"/>
      <c r="S220" s="176"/>
      <c r="T220" s="177"/>
      <c r="AT220" s="178" t="s">
        <v>173</v>
      </c>
      <c r="AU220" s="178" t="s">
        <v>75</v>
      </c>
      <c r="AV220" s="10" t="s">
        <v>84</v>
      </c>
      <c r="AW220" s="10" t="s">
        <v>36</v>
      </c>
      <c r="AX220" s="10" t="s">
        <v>82</v>
      </c>
      <c r="AY220" s="178" t="s">
        <v>169</v>
      </c>
    </row>
    <row r="221" spans="1:65" s="2" customFormat="1" ht="24.2" customHeight="1">
      <c r="A221" s="30"/>
      <c r="B221" s="31"/>
      <c r="C221" s="180" t="s">
        <v>394</v>
      </c>
      <c r="D221" s="180" t="s">
        <v>252</v>
      </c>
      <c r="E221" s="181" t="s">
        <v>498</v>
      </c>
      <c r="F221" s="182" t="s">
        <v>499</v>
      </c>
      <c r="G221" s="183" t="s">
        <v>184</v>
      </c>
      <c r="H221" s="184">
        <v>24</v>
      </c>
      <c r="I221" s="185"/>
      <c r="J221" s="186">
        <f>ROUND(I221*H221,2)</f>
        <v>0</v>
      </c>
      <c r="K221" s="187"/>
      <c r="L221" s="35"/>
      <c r="M221" s="188" t="s">
        <v>34</v>
      </c>
      <c r="N221" s="189" t="s">
        <v>46</v>
      </c>
      <c r="O221" s="60"/>
      <c r="P221" s="159">
        <f>O221*H221</f>
        <v>0</v>
      </c>
      <c r="Q221" s="159">
        <v>0</v>
      </c>
      <c r="R221" s="159">
        <f>Q221*H221</f>
        <v>0</v>
      </c>
      <c r="S221" s="159">
        <v>0</v>
      </c>
      <c r="T221" s="160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61" t="s">
        <v>170</v>
      </c>
      <c r="AT221" s="161" t="s">
        <v>252</v>
      </c>
      <c r="AU221" s="161" t="s">
        <v>75</v>
      </c>
      <c r="AY221" s="13" t="s">
        <v>169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3" t="s">
        <v>82</v>
      </c>
      <c r="BK221" s="162">
        <f>ROUND(I221*H221,2)</f>
        <v>0</v>
      </c>
      <c r="BL221" s="13" t="s">
        <v>170</v>
      </c>
      <c r="BM221" s="161" t="s">
        <v>1022</v>
      </c>
    </row>
    <row r="222" spans="1:65" s="2" customFormat="1" ht="29.25">
      <c r="A222" s="30"/>
      <c r="B222" s="31"/>
      <c r="C222" s="32"/>
      <c r="D222" s="163" t="s">
        <v>172</v>
      </c>
      <c r="E222" s="32"/>
      <c r="F222" s="164" t="s">
        <v>501</v>
      </c>
      <c r="G222" s="32"/>
      <c r="H222" s="32"/>
      <c r="I222" s="165"/>
      <c r="J222" s="32"/>
      <c r="K222" s="32"/>
      <c r="L222" s="35"/>
      <c r="M222" s="166"/>
      <c r="N222" s="167"/>
      <c r="O222" s="60"/>
      <c r="P222" s="60"/>
      <c r="Q222" s="60"/>
      <c r="R222" s="60"/>
      <c r="S222" s="60"/>
      <c r="T222" s="61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3" t="s">
        <v>172</v>
      </c>
      <c r="AU222" s="13" t="s">
        <v>75</v>
      </c>
    </row>
    <row r="223" spans="1:65" s="2" customFormat="1" ht="19.5">
      <c r="A223" s="30"/>
      <c r="B223" s="31"/>
      <c r="C223" s="32"/>
      <c r="D223" s="163" t="s">
        <v>178</v>
      </c>
      <c r="E223" s="32"/>
      <c r="F223" s="179" t="s">
        <v>505</v>
      </c>
      <c r="G223" s="32"/>
      <c r="H223" s="32"/>
      <c r="I223" s="165"/>
      <c r="J223" s="32"/>
      <c r="K223" s="32"/>
      <c r="L223" s="35"/>
      <c r="M223" s="166"/>
      <c r="N223" s="167"/>
      <c r="O223" s="60"/>
      <c r="P223" s="60"/>
      <c r="Q223" s="60"/>
      <c r="R223" s="60"/>
      <c r="S223" s="60"/>
      <c r="T223" s="61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3" t="s">
        <v>178</v>
      </c>
      <c r="AU223" s="13" t="s">
        <v>75</v>
      </c>
    </row>
    <row r="224" spans="1:65" s="10" customFormat="1" ht="11.25">
      <c r="B224" s="168"/>
      <c r="C224" s="169"/>
      <c r="D224" s="163" t="s">
        <v>173</v>
      </c>
      <c r="E224" s="170" t="s">
        <v>34</v>
      </c>
      <c r="F224" s="171" t="s">
        <v>1023</v>
      </c>
      <c r="G224" s="169"/>
      <c r="H224" s="172">
        <v>24</v>
      </c>
      <c r="I224" s="173"/>
      <c r="J224" s="169"/>
      <c r="K224" s="169"/>
      <c r="L224" s="174"/>
      <c r="M224" s="175"/>
      <c r="N224" s="176"/>
      <c r="O224" s="176"/>
      <c r="P224" s="176"/>
      <c r="Q224" s="176"/>
      <c r="R224" s="176"/>
      <c r="S224" s="176"/>
      <c r="T224" s="177"/>
      <c r="AT224" s="178" t="s">
        <v>173</v>
      </c>
      <c r="AU224" s="178" t="s">
        <v>75</v>
      </c>
      <c r="AV224" s="10" t="s">
        <v>84</v>
      </c>
      <c r="AW224" s="10" t="s">
        <v>36</v>
      </c>
      <c r="AX224" s="10" t="s">
        <v>82</v>
      </c>
      <c r="AY224" s="178" t="s">
        <v>169</v>
      </c>
    </row>
    <row r="225" spans="1:65" s="2" customFormat="1" ht="24.2" customHeight="1">
      <c r="A225" s="30"/>
      <c r="B225" s="31"/>
      <c r="C225" s="180" t="s">
        <v>400</v>
      </c>
      <c r="D225" s="180" t="s">
        <v>252</v>
      </c>
      <c r="E225" s="181" t="s">
        <v>510</v>
      </c>
      <c r="F225" s="182" t="s">
        <v>511</v>
      </c>
      <c r="G225" s="183" t="s">
        <v>167</v>
      </c>
      <c r="H225" s="184">
        <v>0.72899999999999998</v>
      </c>
      <c r="I225" s="185"/>
      <c r="J225" s="186">
        <f>ROUND(I225*H225,2)</f>
        <v>0</v>
      </c>
      <c r="K225" s="187"/>
      <c r="L225" s="35"/>
      <c r="M225" s="188" t="s">
        <v>34</v>
      </c>
      <c r="N225" s="189" t="s">
        <v>46</v>
      </c>
      <c r="O225" s="60"/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1" t="s">
        <v>170</v>
      </c>
      <c r="AT225" s="161" t="s">
        <v>252</v>
      </c>
      <c r="AU225" s="161" t="s">
        <v>75</v>
      </c>
      <c r="AY225" s="13" t="s">
        <v>169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3" t="s">
        <v>82</v>
      </c>
      <c r="BK225" s="162">
        <f>ROUND(I225*H225,2)</f>
        <v>0</v>
      </c>
      <c r="BL225" s="13" t="s">
        <v>170</v>
      </c>
      <c r="BM225" s="161" t="s">
        <v>1024</v>
      </c>
    </row>
    <row r="226" spans="1:65" s="2" customFormat="1" ht="29.25">
      <c r="A226" s="30"/>
      <c r="B226" s="31"/>
      <c r="C226" s="32"/>
      <c r="D226" s="163" t="s">
        <v>172</v>
      </c>
      <c r="E226" s="32"/>
      <c r="F226" s="164" t="s">
        <v>513</v>
      </c>
      <c r="G226" s="32"/>
      <c r="H226" s="32"/>
      <c r="I226" s="165"/>
      <c r="J226" s="32"/>
      <c r="K226" s="32"/>
      <c r="L226" s="35"/>
      <c r="M226" s="166"/>
      <c r="N226" s="167"/>
      <c r="O226" s="60"/>
      <c r="P226" s="60"/>
      <c r="Q226" s="60"/>
      <c r="R226" s="60"/>
      <c r="S226" s="60"/>
      <c r="T226" s="61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172</v>
      </c>
      <c r="AU226" s="13" t="s">
        <v>75</v>
      </c>
    </row>
    <row r="227" spans="1:65" s="2" customFormat="1" ht="19.5">
      <c r="A227" s="30"/>
      <c r="B227" s="31"/>
      <c r="C227" s="32"/>
      <c r="D227" s="163" t="s">
        <v>178</v>
      </c>
      <c r="E227" s="32"/>
      <c r="F227" s="179" t="s">
        <v>514</v>
      </c>
      <c r="G227" s="32"/>
      <c r="H227" s="32"/>
      <c r="I227" s="165"/>
      <c r="J227" s="32"/>
      <c r="K227" s="32"/>
      <c r="L227" s="35"/>
      <c r="M227" s="166"/>
      <c r="N227" s="167"/>
      <c r="O227" s="60"/>
      <c r="P227" s="60"/>
      <c r="Q227" s="60"/>
      <c r="R227" s="60"/>
      <c r="S227" s="60"/>
      <c r="T227" s="61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T227" s="13" t="s">
        <v>178</v>
      </c>
      <c r="AU227" s="13" t="s">
        <v>75</v>
      </c>
    </row>
    <row r="228" spans="1:65" s="10" customFormat="1" ht="11.25">
      <c r="B228" s="168"/>
      <c r="C228" s="169"/>
      <c r="D228" s="163" t="s">
        <v>173</v>
      </c>
      <c r="E228" s="170" t="s">
        <v>34</v>
      </c>
      <c r="F228" s="171" t="s">
        <v>515</v>
      </c>
      <c r="G228" s="169"/>
      <c r="H228" s="172">
        <v>0.72899999999999998</v>
      </c>
      <c r="I228" s="173"/>
      <c r="J228" s="169"/>
      <c r="K228" s="169"/>
      <c r="L228" s="174"/>
      <c r="M228" s="175"/>
      <c r="N228" s="176"/>
      <c r="O228" s="176"/>
      <c r="P228" s="176"/>
      <c r="Q228" s="176"/>
      <c r="R228" s="176"/>
      <c r="S228" s="176"/>
      <c r="T228" s="177"/>
      <c r="AT228" s="178" t="s">
        <v>173</v>
      </c>
      <c r="AU228" s="178" t="s">
        <v>75</v>
      </c>
      <c r="AV228" s="10" t="s">
        <v>84</v>
      </c>
      <c r="AW228" s="10" t="s">
        <v>36</v>
      </c>
      <c r="AX228" s="10" t="s">
        <v>82</v>
      </c>
      <c r="AY228" s="178" t="s">
        <v>169</v>
      </c>
    </row>
    <row r="229" spans="1:65" s="2" customFormat="1" ht="24.2" customHeight="1">
      <c r="A229" s="30"/>
      <c r="B229" s="31"/>
      <c r="C229" s="180" t="s">
        <v>407</v>
      </c>
      <c r="D229" s="180" t="s">
        <v>252</v>
      </c>
      <c r="E229" s="181" t="s">
        <v>517</v>
      </c>
      <c r="F229" s="182" t="s">
        <v>518</v>
      </c>
      <c r="G229" s="183" t="s">
        <v>167</v>
      </c>
      <c r="H229" s="184">
        <v>1.458</v>
      </c>
      <c r="I229" s="185"/>
      <c r="J229" s="186">
        <f>ROUND(I229*H229,2)</f>
        <v>0</v>
      </c>
      <c r="K229" s="187"/>
      <c r="L229" s="35"/>
      <c r="M229" s="188" t="s">
        <v>34</v>
      </c>
      <c r="N229" s="189" t="s">
        <v>46</v>
      </c>
      <c r="O229" s="60"/>
      <c r="P229" s="159">
        <f>O229*H229</f>
        <v>0</v>
      </c>
      <c r="Q229" s="159">
        <v>0</v>
      </c>
      <c r="R229" s="159">
        <f>Q229*H229</f>
        <v>0</v>
      </c>
      <c r="S229" s="159">
        <v>0</v>
      </c>
      <c r="T229" s="160">
        <f>S229*H229</f>
        <v>0</v>
      </c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R229" s="161" t="s">
        <v>170</v>
      </c>
      <c r="AT229" s="161" t="s">
        <v>252</v>
      </c>
      <c r="AU229" s="161" t="s">
        <v>75</v>
      </c>
      <c r="AY229" s="13" t="s">
        <v>169</v>
      </c>
      <c r="BE229" s="162">
        <f>IF(N229="základní",J229,0)</f>
        <v>0</v>
      </c>
      <c r="BF229" s="162">
        <f>IF(N229="snížená",J229,0)</f>
        <v>0</v>
      </c>
      <c r="BG229" s="162">
        <f>IF(N229="zákl. přenesená",J229,0)</f>
        <v>0</v>
      </c>
      <c r="BH229" s="162">
        <f>IF(N229="sníž. přenesená",J229,0)</f>
        <v>0</v>
      </c>
      <c r="BI229" s="162">
        <f>IF(N229="nulová",J229,0)</f>
        <v>0</v>
      </c>
      <c r="BJ229" s="13" t="s">
        <v>82</v>
      </c>
      <c r="BK229" s="162">
        <f>ROUND(I229*H229,2)</f>
        <v>0</v>
      </c>
      <c r="BL229" s="13" t="s">
        <v>170</v>
      </c>
      <c r="BM229" s="161" t="s">
        <v>1025</v>
      </c>
    </row>
    <row r="230" spans="1:65" s="2" customFormat="1" ht="29.25">
      <c r="A230" s="30"/>
      <c r="B230" s="31"/>
      <c r="C230" s="32"/>
      <c r="D230" s="163" t="s">
        <v>172</v>
      </c>
      <c r="E230" s="32"/>
      <c r="F230" s="164" t="s">
        <v>520</v>
      </c>
      <c r="G230" s="32"/>
      <c r="H230" s="32"/>
      <c r="I230" s="165"/>
      <c r="J230" s="32"/>
      <c r="K230" s="32"/>
      <c r="L230" s="35"/>
      <c r="M230" s="166"/>
      <c r="N230" s="167"/>
      <c r="O230" s="60"/>
      <c r="P230" s="60"/>
      <c r="Q230" s="60"/>
      <c r="R230" s="60"/>
      <c r="S230" s="60"/>
      <c r="T230" s="61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3" t="s">
        <v>172</v>
      </c>
      <c r="AU230" s="13" t="s">
        <v>75</v>
      </c>
    </row>
    <row r="231" spans="1:65" s="2" customFormat="1" ht="19.5">
      <c r="A231" s="30"/>
      <c r="B231" s="31"/>
      <c r="C231" s="32"/>
      <c r="D231" s="163" t="s">
        <v>178</v>
      </c>
      <c r="E231" s="32"/>
      <c r="F231" s="179" t="s">
        <v>514</v>
      </c>
      <c r="G231" s="32"/>
      <c r="H231" s="32"/>
      <c r="I231" s="165"/>
      <c r="J231" s="32"/>
      <c r="K231" s="32"/>
      <c r="L231" s="35"/>
      <c r="M231" s="166"/>
      <c r="N231" s="167"/>
      <c r="O231" s="60"/>
      <c r="P231" s="60"/>
      <c r="Q231" s="60"/>
      <c r="R231" s="60"/>
      <c r="S231" s="60"/>
      <c r="T231" s="61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T231" s="13" t="s">
        <v>178</v>
      </c>
      <c r="AU231" s="13" t="s">
        <v>75</v>
      </c>
    </row>
    <row r="232" spans="1:65" s="10" customFormat="1" ht="11.25">
      <c r="B232" s="168"/>
      <c r="C232" s="169"/>
      <c r="D232" s="163" t="s">
        <v>173</v>
      </c>
      <c r="E232" s="170" t="s">
        <v>34</v>
      </c>
      <c r="F232" s="171" t="s">
        <v>521</v>
      </c>
      <c r="G232" s="169"/>
      <c r="H232" s="172">
        <v>1.458</v>
      </c>
      <c r="I232" s="173"/>
      <c r="J232" s="169"/>
      <c r="K232" s="169"/>
      <c r="L232" s="174"/>
      <c r="M232" s="175"/>
      <c r="N232" s="176"/>
      <c r="O232" s="176"/>
      <c r="P232" s="176"/>
      <c r="Q232" s="176"/>
      <c r="R232" s="176"/>
      <c r="S232" s="176"/>
      <c r="T232" s="177"/>
      <c r="AT232" s="178" t="s">
        <v>173</v>
      </c>
      <c r="AU232" s="178" t="s">
        <v>75</v>
      </c>
      <c r="AV232" s="10" t="s">
        <v>84</v>
      </c>
      <c r="AW232" s="10" t="s">
        <v>36</v>
      </c>
      <c r="AX232" s="10" t="s">
        <v>82</v>
      </c>
      <c r="AY232" s="178" t="s">
        <v>169</v>
      </c>
    </row>
    <row r="233" spans="1:65" s="2" customFormat="1" ht="24.2" customHeight="1">
      <c r="A233" s="30"/>
      <c r="B233" s="31"/>
      <c r="C233" s="180" t="s">
        <v>413</v>
      </c>
      <c r="D233" s="180" t="s">
        <v>252</v>
      </c>
      <c r="E233" s="181" t="s">
        <v>510</v>
      </c>
      <c r="F233" s="182" t="s">
        <v>511</v>
      </c>
      <c r="G233" s="183" t="s">
        <v>167</v>
      </c>
      <c r="H233" s="184">
        <v>270</v>
      </c>
      <c r="I233" s="185"/>
      <c r="J233" s="186">
        <f>ROUND(I233*H233,2)</f>
        <v>0</v>
      </c>
      <c r="K233" s="187"/>
      <c r="L233" s="35"/>
      <c r="M233" s="188" t="s">
        <v>34</v>
      </c>
      <c r="N233" s="189" t="s">
        <v>46</v>
      </c>
      <c r="O233" s="60"/>
      <c r="P233" s="159">
        <f>O233*H233</f>
        <v>0</v>
      </c>
      <c r="Q233" s="159">
        <v>0</v>
      </c>
      <c r="R233" s="159">
        <f>Q233*H233</f>
        <v>0</v>
      </c>
      <c r="S233" s="159">
        <v>0</v>
      </c>
      <c r="T233" s="160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61" t="s">
        <v>170</v>
      </c>
      <c r="AT233" s="161" t="s">
        <v>252</v>
      </c>
      <c r="AU233" s="161" t="s">
        <v>75</v>
      </c>
      <c r="AY233" s="13" t="s">
        <v>169</v>
      </c>
      <c r="BE233" s="162">
        <f>IF(N233="základní",J233,0)</f>
        <v>0</v>
      </c>
      <c r="BF233" s="162">
        <f>IF(N233="snížená",J233,0)</f>
        <v>0</v>
      </c>
      <c r="BG233" s="162">
        <f>IF(N233="zákl. přenesená",J233,0)</f>
        <v>0</v>
      </c>
      <c r="BH233" s="162">
        <f>IF(N233="sníž. přenesená",J233,0)</f>
        <v>0</v>
      </c>
      <c r="BI233" s="162">
        <f>IF(N233="nulová",J233,0)</f>
        <v>0</v>
      </c>
      <c r="BJ233" s="13" t="s">
        <v>82</v>
      </c>
      <c r="BK233" s="162">
        <f>ROUND(I233*H233,2)</f>
        <v>0</v>
      </c>
      <c r="BL233" s="13" t="s">
        <v>170</v>
      </c>
      <c r="BM233" s="161" t="s">
        <v>1026</v>
      </c>
    </row>
    <row r="234" spans="1:65" s="2" customFormat="1" ht="29.25">
      <c r="A234" s="30"/>
      <c r="B234" s="31"/>
      <c r="C234" s="32"/>
      <c r="D234" s="163" t="s">
        <v>172</v>
      </c>
      <c r="E234" s="32"/>
      <c r="F234" s="164" t="s">
        <v>513</v>
      </c>
      <c r="G234" s="32"/>
      <c r="H234" s="32"/>
      <c r="I234" s="165"/>
      <c r="J234" s="32"/>
      <c r="K234" s="32"/>
      <c r="L234" s="35"/>
      <c r="M234" s="166"/>
      <c r="N234" s="167"/>
      <c r="O234" s="60"/>
      <c r="P234" s="60"/>
      <c r="Q234" s="60"/>
      <c r="R234" s="60"/>
      <c r="S234" s="60"/>
      <c r="T234" s="61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3" t="s">
        <v>172</v>
      </c>
      <c r="AU234" s="13" t="s">
        <v>75</v>
      </c>
    </row>
    <row r="235" spans="1:65" s="2" customFormat="1" ht="19.5">
      <c r="A235" s="30"/>
      <c r="B235" s="31"/>
      <c r="C235" s="32"/>
      <c r="D235" s="163" t="s">
        <v>178</v>
      </c>
      <c r="E235" s="32"/>
      <c r="F235" s="179" t="s">
        <v>524</v>
      </c>
      <c r="G235" s="32"/>
      <c r="H235" s="32"/>
      <c r="I235" s="165"/>
      <c r="J235" s="32"/>
      <c r="K235" s="32"/>
      <c r="L235" s="35"/>
      <c r="M235" s="166"/>
      <c r="N235" s="167"/>
      <c r="O235" s="60"/>
      <c r="P235" s="60"/>
      <c r="Q235" s="60"/>
      <c r="R235" s="60"/>
      <c r="S235" s="60"/>
      <c r="T235" s="61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3" t="s">
        <v>178</v>
      </c>
      <c r="AU235" s="13" t="s">
        <v>75</v>
      </c>
    </row>
    <row r="236" spans="1:65" s="10" customFormat="1" ht="11.25">
      <c r="B236" s="168"/>
      <c r="C236" s="169"/>
      <c r="D236" s="163" t="s">
        <v>173</v>
      </c>
      <c r="E236" s="170" t="s">
        <v>34</v>
      </c>
      <c r="F236" s="171" t="s">
        <v>804</v>
      </c>
      <c r="G236" s="169"/>
      <c r="H236" s="172">
        <v>270</v>
      </c>
      <c r="I236" s="173"/>
      <c r="J236" s="169"/>
      <c r="K236" s="169"/>
      <c r="L236" s="174"/>
      <c r="M236" s="175"/>
      <c r="N236" s="176"/>
      <c r="O236" s="176"/>
      <c r="P236" s="176"/>
      <c r="Q236" s="176"/>
      <c r="R236" s="176"/>
      <c r="S236" s="176"/>
      <c r="T236" s="177"/>
      <c r="AT236" s="178" t="s">
        <v>173</v>
      </c>
      <c r="AU236" s="178" t="s">
        <v>75</v>
      </c>
      <c r="AV236" s="10" t="s">
        <v>84</v>
      </c>
      <c r="AW236" s="10" t="s">
        <v>36</v>
      </c>
      <c r="AX236" s="10" t="s">
        <v>82</v>
      </c>
      <c r="AY236" s="178" t="s">
        <v>169</v>
      </c>
    </row>
    <row r="237" spans="1:65" s="2" customFormat="1" ht="16.5" customHeight="1">
      <c r="A237" s="30"/>
      <c r="B237" s="31"/>
      <c r="C237" s="180" t="s">
        <v>419</v>
      </c>
      <c r="D237" s="180" t="s">
        <v>252</v>
      </c>
      <c r="E237" s="181" t="s">
        <v>466</v>
      </c>
      <c r="F237" s="182" t="s">
        <v>467</v>
      </c>
      <c r="G237" s="183" t="s">
        <v>167</v>
      </c>
      <c r="H237" s="184">
        <v>34.259</v>
      </c>
      <c r="I237" s="185"/>
      <c r="J237" s="186">
        <f>ROUND(I237*H237,2)</f>
        <v>0</v>
      </c>
      <c r="K237" s="187"/>
      <c r="L237" s="35"/>
      <c r="M237" s="188" t="s">
        <v>34</v>
      </c>
      <c r="N237" s="189" t="s">
        <v>46</v>
      </c>
      <c r="O237" s="60"/>
      <c r="P237" s="159">
        <f>O237*H237</f>
        <v>0</v>
      </c>
      <c r="Q237" s="159">
        <v>0</v>
      </c>
      <c r="R237" s="159">
        <f>Q237*H237</f>
        <v>0</v>
      </c>
      <c r="S237" s="159">
        <v>0</v>
      </c>
      <c r="T237" s="160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61" t="s">
        <v>170</v>
      </c>
      <c r="AT237" s="161" t="s">
        <v>252</v>
      </c>
      <c r="AU237" s="161" t="s">
        <v>75</v>
      </c>
      <c r="AY237" s="13" t="s">
        <v>169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3" t="s">
        <v>82</v>
      </c>
      <c r="BK237" s="162">
        <f>ROUND(I237*H237,2)</f>
        <v>0</v>
      </c>
      <c r="BL237" s="13" t="s">
        <v>170</v>
      </c>
      <c r="BM237" s="161" t="s">
        <v>683</v>
      </c>
    </row>
    <row r="238" spans="1:65" s="2" customFormat="1" ht="29.25">
      <c r="A238" s="30"/>
      <c r="B238" s="31"/>
      <c r="C238" s="32"/>
      <c r="D238" s="163" t="s">
        <v>172</v>
      </c>
      <c r="E238" s="32"/>
      <c r="F238" s="164" t="s">
        <v>469</v>
      </c>
      <c r="G238" s="32"/>
      <c r="H238" s="32"/>
      <c r="I238" s="165"/>
      <c r="J238" s="32"/>
      <c r="K238" s="32"/>
      <c r="L238" s="35"/>
      <c r="M238" s="166"/>
      <c r="N238" s="167"/>
      <c r="O238" s="60"/>
      <c r="P238" s="60"/>
      <c r="Q238" s="60"/>
      <c r="R238" s="60"/>
      <c r="S238" s="60"/>
      <c r="T238" s="61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T238" s="13" t="s">
        <v>172</v>
      </c>
      <c r="AU238" s="13" t="s">
        <v>75</v>
      </c>
    </row>
    <row r="239" spans="1:65" s="2" customFormat="1" ht="19.5">
      <c r="A239" s="30"/>
      <c r="B239" s="31"/>
      <c r="C239" s="32"/>
      <c r="D239" s="163" t="s">
        <v>178</v>
      </c>
      <c r="E239" s="32"/>
      <c r="F239" s="179" t="s">
        <v>1027</v>
      </c>
      <c r="G239" s="32"/>
      <c r="H239" s="32"/>
      <c r="I239" s="165"/>
      <c r="J239" s="32"/>
      <c r="K239" s="32"/>
      <c r="L239" s="35"/>
      <c r="M239" s="166"/>
      <c r="N239" s="167"/>
      <c r="O239" s="60"/>
      <c r="P239" s="60"/>
      <c r="Q239" s="60"/>
      <c r="R239" s="60"/>
      <c r="S239" s="60"/>
      <c r="T239" s="61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3" t="s">
        <v>178</v>
      </c>
      <c r="AU239" s="13" t="s">
        <v>75</v>
      </c>
    </row>
    <row r="240" spans="1:65" s="10" customFormat="1" ht="11.25">
      <c r="B240" s="168"/>
      <c r="C240" s="169"/>
      <c r="D240" s="163" t="s">
        <v>173</v>
      </c>
      <c r="E240" s="170" t="s">
        <v>34</v>
      </c>
      <c r="F240" s="171" t="s">
        <v>1028</v>
      </c>
      <c r="G240" s="169"/>
      <c r="H240" s="172">
        <v>34.259</v>
      </c>
      <c r="I240" s="173"/>
      <c r="J240" s="169"/>
      <c r="K240" s="169"/>
      <c r="L240" s="174"/>
      <c r="M240" s="175"/>
      <c r="N240" s="176"/>
      <c r="O240" s="176"/>
      <c r="P240" s="176"/>
      <c r="Q240" s="176"/>
      <c r="R240" s="176"/>
      <c r="S240" s="176"/>
      <c r="T240" s="177"/>
      <c r="AT240" s="178" t="s">
        <v>173</v>
      </c>
      <c r="AU240" s="178" t="s">
        <v>75</v>
      </c>
      <c r="AV240" s="10" t="s">
        <v>84</v>
      </c>
      <c r="AW240" s="10" t="s">
        <v>36</v>
      </c>
      <c r="AX240" s="10" t="s">
        <v>82</v>
      </c>
      <c r="AY240" s="178" t="s">
        <v>169</v>
      </c>
    </row>
    <row r="241" spans="1:65" s="2" customFormat="1" ht="24.2" customHeight="1">
      <c r="A241" s="30"/>
      <c r="B241" s="31"/>
      <c r="C241" s="180" t="s">
        <v>424</v>
      </c>
      <c r="D241" s="180" t="s">
        <v>252</v>
      </c>
      <c r="E241" s="181" t="s">
        <v>453</v>
      </c>
      <c r="F241" s="182" t="s">
        <v>454</v>
      </c>
      <c r="G241" s="183" t="s">
        <v>167</v>
      </c>
      <c r="H241" s="184">
        <v>34</v>
      </c>
      <c r="I241" s="185"/>
      <c r="J241" s="186">
        <f>ROUND(I241*H241,2)</f>
        <v>0</v>
      </c>
      <c r="K241" s="187"/>
      <c r="L241" s="35"/>
      <c r="M241" s="188" t="s">
        <v>34</v>
      </c>
      <c r="N241" s="189" t="s">
        <v>46</v>
      </c>
      <c r="O241" s="60"/>
      <c r="P241" s="159">
        <f>O241*H241</f>
        <v>0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61" t="s">
        <v>170</v>
      </c>
      <c r="AT241" s="161" t="s">
        <v>252</v>
      </c>
      <c r="AU241" s="161" t="s">
        <v>75</v>
      </c>
      <c r="AY241" s="13" t="s">
        <v>169</v>
      </c>
      <c r="BE241" s="162">
        <f>IF(N241="základní",J241,0)</f>
        <v>0</v>
      </c>
      <c r="BF241" s="162">
        <f>IF(N241="snížená",J241,0)</f>
        <v>0</v>
      </c>
      <c r="BG241" s="162">
        <f>IF(N241="zákl. přenesená",J241,0)</f>
        <v>0</v>
      </c>
      <c r="BH241" s="162">
        <f>IF(N241="sníž. přenesená",J241,0)</f>
        <v>0</v>
      </c>
      <c r="BI241" s="162">
        <f>IF(N241="nulová",J241,0)</f>
        <v>0</v>
      </c>
      <c r="BJ241" s="13" t="s">
        <v>82</v>
      </c>
      <c r="BK241" s="162">
        <f>ROUND(I241*H241,2)</f>
        <v>0</v>
      </c>
      <c r="BL241" s="13" t="s">
        <v>170</v>
      </c>
      <c r="BM241" s="161" t="s">
        <v>1029</v>
      </c>
    </row>
    <row r="242" spans="1:65" s="2" customFormat="1" ht="29.25">
      <c r="A242" s="30"/>
      <c r="B242" s="31"/>
      <c r="C242" s="32"/>
      <c r="D242" s="163" t="s">
        <v>172</v>
      </c>
      <c r="E242" s="32"/>
      <c r="F242" s="164" t="s">
        <v>456</v>
      </c>
      <c r="G242" s="32"/>
      <c r="H242" s="32"/>
      <c r="I242" s="165"/>
      <c r="J242" s="32"/>
      <c r="K242" s="32"/>
      <c r="L242" s="35"/>
      <c r="M242" s="166"/>
      <c r="N242" s="167"/>
      <c r="O242" s="60"/>
      <c r="P242" s="60"/>
      <c r="Q242" s="60"/>
      <c r="R242" s="60"/>
      <c r="S242" s="60"/>
      <c r="T242" s="61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3" t="s">
        <v>172</v>
      </c>
      <c r="AU242" s="13" t="s">
        <v>75</v>
      </c>
    </row>
    <row r="243" spans="1:65" s="2" customFormat="1" ht="19.5">
      <c r="A243" s="30"/>
      <c r="B243" s="31"/>
      <c r="C243" s="32"/>
      <c r="D243" s="163" t="s">
        <v>178</v>
      </c>
      <c r="E243" s="32"/>
      <c r="F243" s="179" t="s">
        <v>532</v>
      </c>
      <c r="G243" s="32"/>
      <c r="H243" s="32"/>
      <c r="I243" s="165"/>
      <c r="J243" s="32"/>
      <c r="K243" s="32"/>
      <c r="L243" s="35"/>
      <c r="M243" s="166"/>
      <c r="N243" s="167"/>
      <c r="O243" s="60"/>
      <c r="P243" s="60"/>
      <c r="Q243" s="60"/>
      <c r="R243" s="60"/>
      <c r="S243" s="60"/>
      <c r="T243" s="61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3" t="s">
        <v>178</v>
      </c>
      <c r="AU243" s="13" t="s">
        <v>75</v>
      </c>
    </row>
    <row r="244" spans="1:65" s="10" customFormat="1" ht="11.25">
      <c r="B244" s="168"/>
      <c r="C244" s="169"/>
      <c r="D244" s="163" t="s">
        <v>173</v>
      </c>
      <c r="E244" s="170" t="s">
        <v>34</v>
      </c>
      <c r="F244" s="171" t="s">
        <v>1030</v>
      </c>
      <c r="G244" s="169"/>
      <c r="H244" s="172">
        <v>34</v>
      </c>
      <c r="I244" s="173"/>
      <c r="J244" s="169"/>
      <c r="K244" s="169"/>
      <c r="L244" s="174"/>
      <c r="M244" s="175"/>
      <c r="N244" s="176"/>
      <c r="O244" s="176"/>
      <c r="P244" s="176"/>
      <c r="Q244" s="176"/>
      <c r="R244" s="176"/>
      <c r="S244" s="176"/>
      <c r="T244" s="177"/>
      <c r="AT244" s="178" t="s">
        <v>173</v>
      </c>
      <c r="AU244" s="178" t="s">
        <v>75</v>
      </c>
      <c r="AV244" s="10" t="s">
        <v>84</v>
      </c>
      <c r="AW244" s="10" t="s">
        <v>36</v>
      </c>
      <c r="AX244" s="10" t="s">
        <v>82</v>
      </c>
      <c r="AY244" s="178" t="s">
        <v>169</v>
      </c>
    </row>
    <row r="245" spans="1:65" s="2" customFormat="1" ht="33" customHeight="1">
      <c r="A245" s="30"/>
      <c r="B245" s="31"/>
      <c r="C245" s="180" t="s">
        <v>430</v>
      </c>
      <c r="D245" s="180" t="s">
        <v>252</v>
      </c>
      <c r="E245" s="181" t="s">
        <v>460</v>
      </c>
      <c r="F245" s="182" t="s">
        <v>461</v>
      </c>
      <c r="G245" s="183" t="s">
        <v>167</v>
      </c>
      <c r="H245" s="184">
        <v>102</v>
      </c>
      <c r="I245" s="185"/>
      <c r="J245" s="186">
        <f>ROUND(I245*H245,2)</f>
        <v>0</v>
      </c>
      <c r="K245" s="187"/>
      <c r="L245" s="35"/>
      <c r="M245" s="188" t="s">
        <v>34</v>
      </c>
      <c r="N245" s="189" t="s">
        <v>46</v>
      </c>
      <c r="O245" s="60"/>
      <c r="P245" s="159">
        <f>O245*H245</f>
        <v>0</v>
      </c>
      <c r="Q245" s="159">
        <v>0</v>
      </c>
      <c r="R245" s="159">
        <f>Q245*H245</f>
        <v>0</v>
      </c>
      <c r="S245" s="159">
        <v>0</v>
      </c>
      <c r="T245" s="160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61" t="s">
        <v>170</v>
      </c>
      <c r="AT245" s="161" t="s">
        <v>252</v>
      </c>
      <c r="AU245" s="161" t="s">
        <v>75</v>
      </c>
      <c r="AY245" s="13" t="s">
        <v>169</v>
      </c>
      <c r="BE245" s="162">
        <f>IF(N245="základní",J245,0)</f>
        <v>0</v>
      </c>
      <c r="BF245" s="162">
        <f>IF(N245="snížená",J245,0)</f>
        <v>0</v>
      </c>
      <c r="BG245" s="162">
        <f>IF(N245="zákl. přenesená",J245,0)</f>
        <v>0</v>
      </c>
      <c r="BH245" s="162">
        <f>IF(N245="sníž. přenesená",J245,0)</f>
        <v>0</v>
      </c>
      <c r="BI245" s="162">
        <f>IF(N245="nulová",J245,0)</f>
        <v>0</v>
      </c>
      <c r="BJ245" s="13" t="s">
        <v>82</v>
      </c>
      <c r="BK245" s="162">
        <f>ROUND(I245*H245,2)</f>
        <v>0</v>
      </c>
      <c r="BL245" s="13" t="s">
        <v>170</v>
      </c>
      <c r="BM245" s="161" t="s">
        <v>1031</v>
      </c>
    </row>
    <row r="246" spans="1:65" s="2" customFormat="1" ht="29.25">
      <c r="A246" s="30"/>
      <c r="B246" s="31"/>
      <c r="C246" s="32"/>
      <c r="D246" s="163" t="s">
        <v>172</v>
      </c>
      <c r="E246" s="32"/>
      <c r="F246" s="164" t="s">
        <v>463</v>
      </c>
      <c r="G246" s="32"/>
      <c r="H246" s="32"/>
      <c r="I246" s="165"/>
      <c r="J246" s="32"/>
      <c r="K246" s="32"/>
      <c r="L246" s="35"/>
      <c r="M246" s="166"/>
      <c r="N246" s="167"/>
      <c r="O246" s="60"/>
      <c r="P246" s="60"/>
      <c r="Q246" s="60"/>
      <c r="R246" s="60"/>
      <c r="S246" s="60"/>
      <c r="T246" s="61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3" t="s">
        <v>172</v>
      </c>
      <c r="AU246" s="13" t="s">
        <v>75</v>
      </c>
    </row>
    <row r="247" spans="1:65" s="2" customFormat="1" ht="19.5">
      <c r="A247" s="30"/>
      <c r="B247" s="31"/>
      <c r="C247" s="32"/>
      <c r="D247" s="163" t="s">
        <v>178</v>
      </c>
      <c r="E247" s="32"/>
      <c r="F247" s="179" t="s">
        <v>532</v>
      </c>
      <c r="G247" s="32"/>
      <c r="H247" s="32"/>
      <c r="I247" s="165"/>
      <c r="J247" s="32"/>
      <c r="K247" s="32"/>
      <c r="L247" s="35"/>
      <c r="M247" s="166"/>
      <c r="N247" s="167"/>
      <c r="O247" s="60"/>
      <c r="P247" s="60"/>
      <c r="Q247" s="60"/>
      <c r="R247" s="60"/>
      <c r="S247" s="60"/>
      <c r="T247" s="61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T247" s="13" t="s">
        <v>178</v>
      </c>
      <c r="AU247" s="13" t="s">
        <v>75</v>
      </c>
    </row>
    <row r="248" spans="1:65" s="10" customFormat="1" ht="11.25">
      <c r="B248" s="168"/>
      <c r="C248" s="169"/>
      <c r="D248" s="163" t="s">
        <v>173</v>
      </c>
      <c r="E248" s="170" t="s">
        <v>34</v>
      </c>
      <c r="F248" s="171" t="s">
        <v>1032</v>
      </c>
      <c r="G248" s="169"/>
      <c r="H248" s="172">
        <v>102</v>
      </c>
      <c r="I248" s="173"/>
      <c r="J248" s="169"/>
      <c r="K248" s="169"/>
      <c r="L248" s="174"/>
      <c r="M248" s="175"/>
      <c r="N248" s="176"/>
      <c r="O248" s="176"/>
      <c r="P248" s="176"/>
      <c r="Q248" s="176"/>
      <c r="R248" s="176"/>
      <c r="S248" s="176"/>
      <c r="T248" s="177"/>
      <c r="AT248" s="178" t="s">
        <v>173</v>
      </c>
      <c r="AU248" s="178" t="s">
        <v>75</v>
      </c>
      <c r="AV248" s="10" t="s">
        <v>84</v>
      </c>
      <c r="AW248" s="10" t="s">
        <v>36</v>
      </c>
      <c r="AX248" s="10" t="s">
        <v>82</v>
      </c>
      <c r="AY248" s="178" t="s">
        <v>169</v>
      </c>
    </row>
    <row r="249" spans="1:65" s="2" customFormat="1" ht="24.2" customHeight="1">
      <c r="A249" s="30"/>
      <c r="B249" s="31"/>
      <c r="C249" s="180" t="s">
        <v>435</v>
      </c>
      <c r="D249" s="180" t="s">
        <v>252</v>
      </c>
      <c r="E249" s="181" t="s">
        <v>510</v>
      </c>
      <c r="F249" s="182" t="s">
        <v>511</v>
      </c>
      <c r="G249" s="183" t="s">
        <v>167</v>
      </c>
      <c r="H249" s="184">
        <v>0.25900000000000001</v>
      </c>
      <c r="I249" s="185"/>
      <c r="J249" s="186">
        <f>ROUND(I249*H249,2)</f>
        <v>0</v>
      </c>
      <c r="K249" s="187"/>
      <c r="L249" s="35"/>
      <c r="M249" s="188" t="s">
        <v>34</v>
      </c>
      <c r="N249" s="189" t="s">
        <v>46</v>
      </c>
      <c r="O249" s="60"/>
      <c r="P249" s="159">
        <f>O249*H249</f>
        <v>0</v>
      </c>
      <c r="Q249" s="159">
        <v>0</v>
      </c>
      <c r="R249" s="159">
        <f>Q249*H249</f>
        <v>0</v>
      </c>
      <c r="S249" s="159">
        <v>0</v>
      </c>
      <c r="T249" s="160">
        <f>S249*H249</f>
        <v>0</v>
      </c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R249" s="161" t="s">
        <v>170</v>
      </c>
      <c r="AT249" s="161" t="s">
        <v>252</v>
      </c>
      <c r="AU249" s="161" t="s">
        <v>75</v>
      </c>
      <c r="AY249" s="13" t="s">
        <v>169</v>
      </c>
      <c r="BE249" s="162">
        <f>IF(N249="základní",J249,0)</f>
        <v>0</v>
      </c>
      <c r="BF249" s="162">
        <f>IF(N249="snížená",J249,0)</f>
        <v>0</v>
      </c>
      <c r="BG249" s="162">
        <f>IF(N249="zákl. přenesená",J249,0)</f>
        <v>0</v>
      </c>
      <c r="BH249" s="162">
        <f>IF(N249="sníž. přenesená",J249,0)</f>
        <v>0</v>
      </c>
      <c r="BI249" s="162">
        <f>IF(N249="nulová",J249,0)</f>
        <v>0</v>
      </c>
      <c r="BJ249" s="13" t="s">
        <v>82</v>
      </c>
      <c r="BK249" s="162">
        <f>ROUND(I249*H249,2)</f>
        <v>0</v>
      </c>
      <c r="BL249" s="13" t="s">
        <v>170</v>
      </c>
      <c r="BM249" s="161" t="s">
        <v>1033</v>
      </c>
    </row>
    <row r="250" spans="1:65" s="2" customFormat="1" ht="29.25">
      <c r="A250" s="30"/>
      <c r="B250" s="31"/>
      <c r="C250" s="32"/>
      <c r="D250" s="163" t="s">
        <v>172</v>
      </c>
      <c r="E250" s="32"/>
      <c r="F250" s="164" t="s">
        <v>513</v>
      </c>
      <c r="G250" s="32"/>
      <c r="H250" s="32"/>
      <c r="I250" s="165"/>
      <c r="J250" s="32"/>
      <c r="K250" s="32"/>
      <c r="L250" s="35"/>
      <c r="M250" s="166"/>
      <c r="N250" s="167"/>
      <c r="O250" s="60"/>
      <c r="P250" s="60"/>
      <c r="Q250" s="60"/>
      <c r="R250" s="60"/>
      <c r="S250" s="60"/>
      <c r="T250" s="61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3" t="s">
        <v>172</v>
      </c>
      <c r="AU250" s="13" t="s">
        <v>75</v>
      </c>
    </row>
    <row r="251" spans="1:65" s="2" customFormat="1" ht="19.5">
      <c r="A251" s="30"/>
      <c r="B251" s="31"/>
      <c r="C251" s="32"/>
      <c r="D251" s="163" t="s">
        <v>178</v>
      </c>
      <c r="E251" s="32"/>
      <c r="F251" s="179" t="s">
        <v>546</v>
      </c>
      <c r="G251" s="32"/>
      <c r="H251" s="32"/>
      <c r="I251" s="165"/>
      <c r="J251" s="32"/>
      <c r="K251" s="32"/>
      <c r="L251" s="35"/>
      <c r="M251" s="166"/>
      <c r="N251" s="167"/>
      <c r="O251" s="60"/>
      <c r="P251" s="60"/>
      <c r="Q251" s="60"/>
      <c r="R251" s="60"/>
      <c r="S251" s="60"/>
      <c r="T251" s="61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3" t="s">
        <v>178</v>
      </c>
      <c r="AU251" s="13" t="s">
        <v>75</v>
      </c>
    </row>
    <row r="252" spans="1:65" s="10" customFormat="1" ht="11.25">
      <c r="B252" s="168"/>
      <c r="C252" s="169"/>
      <c r="D252" s="163" t="s">
        <v>173</v>
      </c>
      <c r="E252" s="170" t="s">
        <v>34</v>
      </c>
      <c r="F252" s="171" t="s">
        <v>1034</v>
      </c>
      <c r="G252" s="169"/>
      <c r="H252" s="172">
        <v>0.25900000000000001</v>
      </c>
      <c r="I252" s="173"/>
      <c r="J252" s="169"/>
      <c r="K252" s="169"/>
      <c r="L252" s="174"/>
      <c r="M252" s="175"/>
      <c r="N252" s="176"/>
      <c r="O252" s="176"/>
      <c r="P252" s="176"/>
      <c r="Q252" s="176"/>
      <c r="R252" s="176"/>
      <c r="S252" s="176"/>
      <c r="T252" s="177"/>
      <c r="AT252" s="178" t="s">
        <v>173</v>
      </c>
      <c r="AU252" s="178" t="s">
        <v>75</v>
      </c>
      <c r="AV252" s="10" t="s">
        <v>84</v>
      </c>
      <c r="AW252" s="10" t="s">
        <v>36</v>
      </c>
      <c r="AX252" s="10" t="s">
        <v>82</v>
      </c>
      <c r="AY252" s="178" t="s">
        <v>169</v>
      </c>
    </row>
    <row r="253" spans="1:65" s="2" customFormat="1" ht="24.2" customHeight="1">
      <c r="A253" s="30"/>
      <c r="B253" s="31"/>
      <c r="C253" s="180" t="s">
        <v>441</v>
      </c>
      <c r="D253" s="180" t="s">
        <v>252</v>
      </c>
      <c r="E253" s="181" t="s">
        <v>517</v>
      </c>
      <c r="F253" s="182" t="s">
        <v>518</v>
      </c>
      <c r="G253" s="183" t="s">
        <v>167</v>
      </c>
      <c r="H253" s="184">
        <v>0.77700000000000002</v>
      </c>
      <c r="I253" s="185"/>
      <c r="J253" s="186">
        <f>ROUND(I253*H253,2)</f>
        <v>0</v>
      </c>
      <c r="K253" s="187"/>
      <c r="L253" s="35"/>
      <c r="M253" s="188" t="s">
        <v>34</v>
      </c>
      <c r="N253" s="189" t="s">
        <v>46</v>
      </c>
      <c r="O253" s="60"/>
      <c r="P253" s="159">
        <f>O253*H253</f>
        <v>0</v>
      </c>
      <c r="Q253" s="159">
        <v>0</v>
      </c>
      <c r="R253" s="159">
        <f>Q253*H253</f>
        <v>0</v>
      </c>
      <c r="S253" s="159">
        <v>0</v>
      </c>
      <c r="T253" s="160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61" t="s">
        <v>170</v>
      </c>
      <c r="AT253" s="161" t="s">
        <v>252</v>
      </c>
      <c r="AU253" s="161" t="s">
        <v>75</v>
      </c>
      <c r="AY253" s="13" t="s">
        <v>169</v>
      </c>
      <c r="BE253" s="162">
        <f>IF(N253="základní",J253,0)</f>
        <v>0</v>
      </c>
      <c r="BF253" s="162">
        <f>IF(N253="snížená",J253,0)</f>
        <v>0</v>
      </c>
      <c r="BG253" s="162">
        <f>IF(N253="zákl. přenesená",J253,0)</f>
        <v>0</v>
      </c>
      <c r="BH253" s="162">
        <f>IF(N253="sníž. přenesená",J253,0)</f>
        <v>0</v>
      </c>
      <c r="BI253" s="162">
        <f>IF(N253="nulová",J253,0)</f>
        <v>0</v>
      </c>
      <c r="BJ253" s="13" t="s">
        <v>82</v>
      </c>
      <c r="BK253" s="162">
        <f>ROUND(I253*H253,2)</f>
        <v>0</v>
      </c>
      <c r="BL253" s="13" t="s">
        <v>170</v>
      </c>
      <c r="BM253" s="161" t="s">
        <v>1035</v>
      </c>
    </row>
    <row r="254" spans="1:65" s="2" customFormat="1" ht="29.25">
      <c r="A254" s="30"/>
      <c r="B254" s="31"/>
      <c r="C254" s="32"/>
      <c r="D254" s="163" t="s">
        <v>172</v>
      </c>
      <c r="E254" s="32"/>
      <c r="F254" s="164" t="s">
        <v>520</v>
      </c>
      <c r="G254" s="32"/>
      <c r="H254" s="32"/>
      <c r="I254" s="165"/>
      <c r="J254" s="32"/>
      <c r="K254" s="32"/>
      <c r="L254" s="35"/>
      <c r="M254" s="166"/>
      <c r="N254" s="167"/>
      <c r="O254" s="60"/>
      <c r="P254" s="60"/>
      <c r="Q254" s="60"/>
      <c r="R254" s="60"/>
      <c r="S254" s="60"/>
      <c r="T254" s="61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3" t="s">
        <v>172</v>
      </c>
      <c r="AU254" s="13" t="s">
        <v>75</v>
      </c>
    </row>
    <row r="255" spans="1:65" s="2" customFormat="1" ht="19.5">
      <c r="A255" s="30"/>
      <c r="B255" s="31"/>
      <c r="C255" s="32"/>
      <c r="D255" s="163" t="s">
        <v>178</v>
      </c>
      <c r="E255" s="32"/>
      <c r="F255" s="179" t="s">
        <v>546</v>
      </c>
      <c r="G255" s="32"/>
      <c r="H255" s="32"/>
      <c r="I255" s="165"/>
      <c r="J255" s="32"/>
      <c r="K255" s="32"/>
      <c r="L255" s="35"/>
      <c r="M255" s="166"/>
      <c r="N255" s="167"/>
      <c r="O255" s="60"/>
      <c r="P255" s="60"/>
      <c r="Q255" s="60"/>
      <c r="R255" s="60"/>
      <c r="S255" s="60"/>
      <c r="T255" s="61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3" t="s">
        <v>178</v>
      </c>
      <c r="AU255" s="13" t="s">
        <v>75</v>
      </c>
    </row>
    <row r="256" spans="1:65" s="10" customFormat="1" ht="11.25">
      <c r="B256" s="168"/>
      <c r="C256" s="169"/>
      <c r="D256" s="163" t="s">
        <v>173</v>
      </c>
      <c r="E256" s="170" t="s">
        <v>34</v>
      </c>
      <c r="F256" s="171" t="s">
        <v>1036</v>
      </c>
      <c r="G256" s="169"/>
      <c r="H256" s="172">
        <v>0.77700000000000002</v>
      </c>
      <c r="I256" s="173"/>
      <c r="J256" s="169"/>
      <c r="K256" s="169"/>
      <c r="L256" s="174"/>
      <c r="M256" s="175"/>
      <c r="N256" s="176"/>
      <c r="O256" s="176"/>
      <c r="P256" s="176"/>
      <c r="Q256" s="176"/>
      <c r="R256" s="176"/>
      <c r="S256" s="176"/>
      <c r="T256" s="177"/>
      <c r="AT256" s="178" t="s">
        <v>173</v>
      </c>
      <c r="AU256" s="178" t="s">
        <v>75</v>
      </c>
      <c r="AV256" s="10" t="s">
        <v>84</v>
      </c>
      <c r="AW256" s="10" t="s">
        <v>36</v>
      </c>
      <c r="AX256" s="10" t="s">
        <v>82</v>
      </c>
      <c r="AY256" s="178" t="s">
        <v>169</v>
      </c>
    </row>
    <row r="257" spans="1:65" s="2" customFormat="1" ht="16.5" customHeight="1">
      <c r="A257" s="30"/>
      <c r="B257" s="31"/>
      <c r="C257" s="180" t="s">
        <v>448</v>
      </c>
      <c r="D257" s="180" t="s">
        <v>252</v>
      </c>
      <c r="E257" s="181" t="s">
        <v>558</v>
      </c>
      <c r="F257" s="182" t="s">
        <v>559</v>
      </c>
      <c r="G257" s="183" t="s">
        <v>167</v>
      </c>
      <c r="H257" s="184">
        <v>34</v>
      </c>
      <c r="I257" s="185"/>
      <c r="J257" s="186">
        <f>ROUND(I257*H257,2)</f>
        <v>0</v>
      </c>
      <c r="K257" s="187"/>
      <c r="L257" s="35"/>
      <c r="M257" s="188" t="s">
        <v>34</v>
      </c>
      <c r="N257" s="189" t="s">
        <v>46</v>
      </c>
      <c r="O257" s="60"/>
      <c r="P257" s="159">
        <f>O257*H257</f>
        <v>0</v>
      </c>
      <c r="Q257" s="159">
        <v>0</v>
      </c>
      <c r="R257" s="159">
        <f>Q257*H257</f>
        <v>0</v>
      </c>
      <c r="S257" s="159">
        <v>0</v>
      </c>
      <c r="T257" s="160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61" t="s">
        <v>170</v>
      </c>
      <c r="AT257" s="161" t="s">
        <v>252</v>
      </c>
      <c r="AU257" s="161" t="s">
        <v>75</v>
      </c>
      <c r="AY257" s="13" t="s">
        <v>169</v>
      </c>
      <c r="BE257" s="162">
        <f>IF(N257="základní",J257,0)</f>
        <v>0</v>
      </c>
      <c r="BF257" s="162">
        <f>IF(N257="snížená",J257,0)</f>
        <v>0</v>
      </c>
      <c r="BG257" s="162">
        <f>IF(N257="zákl. přenesená",J257,0)</f>
        <v>0</v>
      </c>
      <c r="BH257" s="162">
        <f>IF(N257="sníž. přenesená",J257,0)</f>
        <v>0</v>
      </c>
      <c r="BI257" s="162">
        <f>IF(N257="nulová",J257,0)</f>
        <v>0</v>
      </c>
      <c r="BJ257" s="13" t="s">
        <v>82</v>
      </c>
      <c r="BK257" s="162">
        <f>ROUND(I257*H257,2)</f>
        <v>0</v>
      </c>
      <c r="BL257" s="13" t="s">
        <v>170</v>
      </c>
      <c r="BM257" s="161" t="s">
        <v>694</v>
      </c>
    </row>
    <row r="258" spans="1:65" s="2" customFormat="1" ht="29.25">
      <c r="A258" s="30"/>
      <c r="B258" s="31"/>
      <c r="C258" s="32"/>
      <c r="D258" s="163" t="s">
        <v>172</v>
      </c>
      <c r="E258" s="32"/>
      <c r="F258" s="164" t="s">
        <v>561</v>
      </c>
      <c r="G258" s="32"/>
      <c r="H258" s="32"/>
      <c r="I258" s="165"/>
      <c r="J258" s="32"/>
      <c r="K258" s="32"/>
      <c r="L258" s="35"/>
      <c r="M258" s="166"/>
      <c r="N258" s="167"/>
      <c r="O258" s="60"/>
      <c r="P258" s="60"/>
      <c r="Q258" s="60"/>
      <c r="R258" s="60"/>
      <c r="S258" s="60"/>
      <c r="T258" s="61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3" t="s">
        <v>172</v>
      </c>
      <c r="AU258" s="13" t="s">
        <v>75</v>
      </c>
    </row>
    <row r="259" spans="1:65" s="10" customFormat="1" ht="11.25">
      <c r="B259" s="168"/>
      <c r="C259" s="169"/>
      <c r="D259" s="163" t="s">
        <v>173</v>
      </c>
      <c r="E259" s="170" t="s">
        <v>34</v>
      </c>
      <c r="F259" s="171" t="s">
        <v>1037</v>
      </c>
      <c r="G259" s="169"/>
      <c r="H259" s="172">
        <v>34</v>
      </c>
      <c r="I259" s="173"/>
      <c r="J259" s="169"/>
      <c r="K259" s="169"/>
      <c r="L259" s="174"/>
      <c r="M259" s="175"/>
      <c r="N259" s="176"/>
      <c r="O259" s="176"/>
      <c r="P259" s="176"/>
      <c r="Q259" s="176"/>
      <c r="R259" s="176"/>
      <c r="S259" s="176"/>
      <c r="T259" s="177"/>
      <c r="AT259" s="178" t="s">
        <v>173</v>
      </c>
      <c r="AU259" s="178" t="s">
        <v>75</v>
      </c>
      <c r="AV259" s="10" t="s">
        <v>84</v>
      </c>
      <c r="AW259" s="10" t="s">
        <v>36</v>
      </c>
      <c r="AX259" s="10" t="s">
        <v>82</v>
      </c>
      <c r="AY259" s="178" t="s">
        <v>169</v>
      </c>
    </row>
    <row r="260" spans="1:65" s="2" customFormat="1" ht="16.5" customHeight="1">
      <c r="A260" s="30"/>
      <c r="B260" s="31"/>
      <c r="C260" s="180" t="s">
        <v>287</v>
      </c>
      <c r="D260" s="180" t="s">
        <v>252</v>
      </c>
      <c r="E260" s="181" t="s">
        <v>564</v>
      </c>
      <c r="F260" s="182" t="s">
        <v>565</v>
      </c>
      <c r="G260" s="183" t="s">
        <v>167</v>
      </c>
      <c r="H260" s="184">
        <v>0.25900000000000001</v>
      </c>
      <c r="I260" s="185"/>
      <c r="J260" s="186">
        <f>ROUND(I260*H260,2)</f>
        <v>0</v>
      </c>
      <c r="K260" s="187"/>
      <c r="L260" s="35"/>
      <c r="M260" s="188" t="s">
        <v>34</v>
      </c>
      <c r="N260" s="189" t="s">
        <v>46</v>
      </c>
      <c r="O260" s="60"/>
      <c r="P260" s="159">
        <f>O260*H260</f>
        <v>0</v>
      </c>
      <c r="Q260" s="159">
        <v>0</v>
      </c>
      <c r="R260" s="159">
        <f>Q260*H260</f>
        <v>0</v>
      </c>
      <c r="S260" s="159">
        <v>0</v>
      </c>
      <c r="T260" s="160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61" t="s">
        <v>170</v>
      </c>
      <c r="AT260" s="161" t="s">
        <v>252</v>
      </c>
      <c r="AU260" s="161" t="s">
        <v>75</v>
      </c>
      <c r="AY260" s="13" t="s">
        <v>169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3" t="s">
        <v>82</v>
      </c>
      <c r="BK260" s="162">
        <f>ROUND(I260*H260,2)</f>
        <v>0</v>
      </c>
      <c r="BL260" s="13" t="s">
        <v>170</v>
      </c>
      <c r="BM260" s="161" t="s">
        <v>696</v>
      </c>
    </row>
    <row r="261" spans="1:65" s="2" customFormat="1" ht="29.25">
      <c r="A261" s="30"/>
      <c r="B261" s="31"/>
      <c r="C261" s="32"/>
      <c r="D261" s="163" t="s">
        <v>172</v>
      </c>
      <c r="E261" s="32"/>
      <c r="F261" s="164" t="s">
        <v>567</v>
      </c>
      <c r="G261" s="32"/>
      <c r="H261" s="32"/>
      <c r="I261" s="165"/>
      <c r="J261" s="32"/>
      <c r="K261" s="32"/>
      <c r="L261" s="35"/>
      <c r="M261" s="166"/>
      <c r="N261" s="167"/>
      <c r="O261" s="60"/>
      <c r="P261" s="60"/>
      <c r="Q261" s="60"/>
      <c r="R261" s="60"/>
      <c r="S261" s="60"/>
      <c r="T261" s="61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3" t="s">
        <v>172</v>
      </c>
      <c r="AU261" s="13" t="s">
        <v>75</v>
      </c>
    </row>
    <row r="262" spans="1:65" s="10" customFormat="1" ht="11.25">
      <c r="B262" s="168"/>
      <c r="C262" s="169"/>
      <c r="D262" s="163" t="s">
        <v>173</v>
      </c>
      <c r="E262" s="170" t="s">
        <v>34</v>
      </c>
      <c r="F262" s="171" t="s">
        <v>1038</v>
      </c>
      <c r="G262" s="169"/>
      <c r="H262" s="172">
        <v>0.25900000000000001</v>
      </c>
      <c r="I262" s="173"/>
      <c r="J262" s="169"/>
      <c r="K262" s="169"/>
      <c r="L262" s="174"/>
      <c r="M262" s="201"/>
      <c r="N262" s="202"/>
      <c r="O262" s="202"/>
      <c r="P262" s="202"/>
      <c r="Q262" s="202"/>
      <c r="R262" s="202"/>
      <c r="S262" s="202"/>
      <c r="T262" s="203"/>
      <c r="AT262" s="178" t="s">
        <v>173</v>
      </c>
      <c r="AU262" s="178" t="s">
        <v>75</v>
      </c>
      <c r="AV262" s="10" t="s">
        <v>84</v>
      </c>
      <c r="AW262" s="10" t="s">
        <v>36</v>
      </c>
      <c r="AX262" s="10" t="s">
        <v>82</v>
      </c>
      <c r="AY262" s="178" t="s">
        <v>169</v>
      </c>
    </row>
    <row r="263" spans="1:65" s="2" customFormat="1" ht="6.95" customHeight="1">
      <c r="A263" s="30"/>
      <c r="B263" s="43"/>
      <c r="C263" s="44"/>
      <c r="D263" s="44"/>
      <c r="E263" s="44"/>
      <c r="F263" s="44"/>
      <c r="G263" s="44"/>
      <c r="H263" s="44"/>
      <c r="I263" s="44"/>
      <c r="J263" s="44"/>
      <c r="K263" s="44"/>
      <c r="L263" s="35"/>
      <c r="M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</row>
  </sheetData>
  <sheetProtection algorithmName="SHA-512" hashValue="EweNBHf6e83QoHuCdlLWUeCvkHSnNvwZVQOpwtl+X/C4DU/XH/N+6eCAh072AEQocHhGmFNPbBldyDZJiItL7w==" saltValue="MGrHE6CgwngDexrz80ikP/K5mYftqf6UnUf8YP3PiTLBei7ttgsCYAXNNbxSmGdAU62xu+pQ6FxsVz7eDXdsqg==" spinCount="100000" sheet="1" objects="1" scenarios="1" formatColumns="0" formatRows="0" autoFilter="0"/>
  <autoFilter ref="C84:K262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topLeftCell="A78" workbookViewId="0">
      <selection activeCell="W86" sqref="W86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134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985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1039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22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ROUND((SUM(BE85:BE100)),  2)</f>
        <v>0</v>
      </c>
      <c r="G35" s="30"/>
      <c r="H35" s="30"/>
      <c r="I35" s="120">
        <v>0.21</v>
      </c>
      <c r="J35" s="119">
        <f>ROUND(((SUM(BE85:BE100))*I35),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ROUND((SUM(BF85:BF100)),  2)</f>
        <v>0</v>
      </c>
      <c r="G36" s="30"/>
      <c r="H36" s="30"/>
      <c r="I36" s="120">
        <v>0.12</v>
      </c>
      <c r="J36" s="119">
        <f>ROUND(((SUM(BF85:BF100))*I36),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ROUND((SUM(BG85:BG100)),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ROUND((SUM(BH85:BH100)),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ROUND((SUM(BI85:BI100)),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985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07.2 - Materiál a práce dodávané zadavatelem -  NEOCEŇOVAT!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 Bohumilice v Čech.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985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07.2 - Materiál a práce dodávané zadavatelem -  NEOCEŇOVAT!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 Bohumilice v Čech.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SUM(P86:P100)</f>
        <v>0</v>
      </c>
      <c r="Q85" s="68"/>
      <c r="R85" s="145">
        <f>SUM(R86:R100)</f>
        <v>172.65075000000002</v>
      </c>
      <c r="S85" s="68"/>
      <c r="T85" s="146">
        <f>SUM(T86:T100)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SUM(BK86:BK100)</f>
        <v>0</v>
      </c>
    </row>
    <row r="86" spans="1:65" s="2" customFormat="1" ht="24.2" customHeight="1">
      <c r="A86" s="30"/>
      <c r="B86" s="31"/>
      <c r="C86" s="148" t="s">
        <v>82</v>
      </c>
      <c r="D86" s="148" t="s">
        <v>164</v>
      </c>
      <c r="E86" s="149" t="s">
        <v>570</v>
      </c>
      <c r="F86" s="150" t="s">
        <v>571</v>
      </c>
      <c r="G86" s="151" t="s">
        <v>184</v>
      </c>
      <c r="H86" s="152">
        <v>494</v>
      </c>
      <c r="I86" s="266">
        <v>0</v>
      </c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0.32700000000000001</v>
      </c>
      <c r="R86" s="159">
        <f>Q86*H86</f>
        <v>161.53800000000001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793</v>
      </c>
    </row>
    <row r="87" spans="1:65" s="2" customFormat="1" ht="19.5">
      <c r="A87" s="30"/>
      <c r="B87" s="31"/>
      <c r="C87" s="32"/>
      <c r="D87" s="163" t="s">
        <v>172</v>
      </c>
      <c r="E87" s="32"/>
      <c r="F87" s="164" t="s">
        <v>571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2" customFormat="1" ht="58.5">
      <c r="A88" s="30"/>
      <c r="B88" s="31"/>
      <c r="C88" s="32"/>
      <c r="D88" s="163" t="s">
        <v>178</v>
      </c>
      <c r="E88" s="32"/>
      <c r="F88" s="179" t="s">
        <v>573</v>
      </c>
      <c r="G88" s="32"/>
      <c r="H88" s="32"/>
      <c r="I88" s="165"/>
      <c r="J88" s="32"/>
      <c r="K88" s="32"/>
      <c r="L88" s="35"/>
      <c r="M88" s="166"/>
      <c r="N88" s="167"/>
      <c r="O88" s="60"/>
      <c r="P88" s="60"/>
      <c r="Q88" s="60"/>
      <c r="R88" s="60"/>
      <c r="S88" s="60"/>
      <c r="T88" s="61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3" t="s">
        <v>178</v>
      </c>
      <c r="AU88" s="13" t="s">
        <v>75</v>
      </c>
    </row>
    <row r="89" spans="1:65" s="10" customFormat="1" ht="11.25">
      <c r="B89" s="168"/>
      <c r="C89" s="169"/>
      <c r="D89" s="163" t="s">
        <v>173</v>
      </c>
      <c r="E89" s="170" t="s">
        <v>34</v>
      </c>
      <c r="F89" s="171" t="s">
        <v>1040</v>
      </c>
      <c r="G89" s="169"/>
      <c r="H89" s="172">
        <v>178</v>
      </c>
      <c r="I89" s="173"/>
      <c r="J89" s="169"/>
      <c r="K89" s="169"/>
      <c r="L89" s="174"/>
      <c r="M89" s="175"/>
      <c r="N89" s="176"/>
      <c r="O89" s="176"/>
      <c r="P89" s="176"/>
      <c r="Q89" s="176"/>
      <c r="R89" s="176"/>
      <c r="S89" s="176"/>
      <c r="T89" s="177"/>
      <c r="AT89" s="178" t="s">
        <v>173</v>
      </c>
      <c r="AU89" s="178" t="s">
        <v>75</v>
      </c>
      <c r="AV89" s="10" t="s">
        <v>84</v>
      </c>
      <c r="AW89" s="10" t="s">
        <v>36</v>
      </c>
      <c r="AX89" s="10" t="s">
        <v>75</v>
      </c>
      <c r="AY89" s="178" t="s">
        <v>169</v>
      </c>
    </row>
    <row r="90" spans="1:65" s="10" customFormat="1" ht="11.25">
      <c r="B90" s="168"/>
      <c r="C90" s="169"/>
      <c r="D90" s="163" t="s">
        <v>173</v>
      </c>
      <c r="E90" s="170" t="s">
        <v>34</v>
      </c>
      <c r="F90" s="171" t="s">
        <v>575</v>
      </c>
      <c r="G90" s="169"/>
      <c r="H90" s="172">
        <v>28</v>
      </c>
      <c r="I90" s="173"/>
      <c r="J90" s="169"/>
      <c r="K90" s="169"/>
      <c r="L90" s="174"/>
      <c r="M90" s="175"/>
      <c r="N90" s="176"/>
      <c r="O90" s="176"/>
      <c r="P90" s="176"/>
      <c r="Q90" s="176"/>
      <c r="R90" s="176"/>
      <c r="S90" s="176"/>
      <c r="T90" s="177"/>
      <c r="AT90" s="178" t="s">
        <v>173</v>
      </c>
      <c r="AU90" s="178" t="s">
        <v>75</v>
      </c>
      <c r="AV90" s="10" t="s">
        <v>84</v>
      </c>
      <c r="AW90" s="10" t="s">
        <v>36</v>
      </c>
      <c r="AX90" s="10" t="s">
        <v>75</v>
      </c>
      <c r="AY90" s="178" t="s">
        <v>169</v>
      </c>
    </row>
    <row r="91" spans="1:65" s="10" customFormat="1" ht="11.25">
      <c r="B91" s="168"/>
      <c r="C91" s="169"/>
      <c r="D91" s="163" t="s">
        <v>173</v>
      </c>
      <c r="E91" s="170" t="s">
        <v>34</v>
      </c>
      <c r="F91" s="171" t="s">
        <v>576</v>
      </c>
      <c r="G91" s="169"/>
      <c r="H91" s="172">
        <v>28</v>
      </c>
      <c r="I91" s="173"/>
      <c r="J91" s="169"/>
      <c r="K91" s="169"/>
      <c r="L91" s="174"/>
      <c r="M91" s="175"/>
      <c r="N91" s="176"/>
      <c r="O91" s="176"/>
      <c r="P91" s="176"/>
      <c r="Q91" s="176"/>
      <c r="R91" s="176"/>
      <c r="S91" s="176"/>
      <c r="T91" s="177"/>
      <c r="AT91" s="178" t="s">
        <v>173</v>
      </c>
      <c r="AU91" s="178" t="s">
        <v>75</v>
      </c>
      <c r="AV91" s="10" t="s">
        <v>84</v>
      </c>
      <c r="AW91" s="10" t="s">
        <v>36</v>
      </c>
      <c r="AX91" s="10" t="s">
        <v>75</v>
      </c>
      <c r="AY91" s="178" t="s">
        <v>169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577</v>
      </c>
      <c r="G92" s="169"/>
      <c r="H92" s="172">
        <v>28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75</v>
      </c>
      <c r="AY92" s="178" t="s">
        <v>169</v>
      </c>
    </row>
    <row r="93" spans="1:65" s="10" customFormat="1" ht="11.25">
      <c r="B93" s="168"/>
      <c r="C93" s="169"/>
      <c r="D93" s="163" t="s">
        <v>173</v>
      </c>
      <c r="E93" s="170" t="s">
        <v>34</v>
      </c>
      <c r="F93" s="171" t="s">
        <v>578</v>
      </c>
      <c r="G93" s="169"/>
      <c r="H93" s="172">
        <v>28</v>
      </c>
      <c r="I93" s="173"/>
      <c r="J93" s="169"/>
      <c r="K93" s="169"/>
      <c r="L93" s="174"/>
      <c r="M93" s="175"/>
      <c r="N93" s="176"/>
      <c r="O93" s="176"/>
      <c r="P93" s="176"/>
      <c r="Q93" s="176"/>
      <c r="R93" s="176"/>
      <c r="S93" s="176"/>
      <c r="T93" s="177"/>
      <c r="AT93" s="178" t="s">
        <v>173</v>
      </c>
      <c r="AU93" s="178" t="s">
        <v>75</v>
      </c>
      <c r="AV93" s="10" t="s">
        <v>84</v>
      </c>
      <c r="AW93" s="10" t="s">
        <v>36</v>
      </c>
      <c r="AX93" s="10" t="s">
        <v>75</v>
      </c>
      <c r="AY93" s="178" t="s">
        <v>169</v>
      </c>
    </row>
    <row r="94" spans="1:65" s="10" customFormat="1" ht="11.25">
      <c r="B94" s="168"/>
      <c r="C94" s="169"/>
      <c r="D94" s="163" t="s">
        <v>173</v>
      </c>
      <c r="E94" s="170" t="s">
        <v>34</v>
      </c>
      <c r="F94" s="171" t="s">
        <v>579</v>
      </c>
      <c r="G94" s="169"/>
      <c r="H94" s="172">
        <v>28</v>
      </c>
      <c r="I94" s="173"/>
      <c r="J94" s="169"/>
      <c r="K94" s="169"/>
      <c r="L94" s="174"/>
      <c r="M94" s="175"/>
      <c r="N94" s="176"/>
      <c r="O94" s="176"/>
      <c r="P94" s="176"/>
      <c r="Q94" s="176"/>
      <c r="R94" s="176"/>
      <c r="S94" s="176"/>
      <c r="T94" s="177"/>
      <c r="AT94" s="178" t="s">
        <v>173</v>
      </c>
      <c r="AU94" s="178" t="s">
        <v>75</v>
      </c>
      <c r="AV94" s="10" t="s">
        <v>84</v>
      </c>
      <c r="AW94" s="10" t="s">
        <v>36</v>
      </c>
      <c r="AX94" s="10" t="s">
        <v>75</v>
      </c>
      <c r="AY94" s="178" t="s">
        <v>169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1041</v>
      </c>
      <c r="G95" s="169"/>
      <c r="H95" s="172">
        <v>176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75</v>
      </c>
      <c r="AY95" s="178" t="s">
        <v>169</v>
      </c>
    </row>
    <row r="96" spans="1:65" s="11" customFormat="1" ht="11.25">
      <c r="B96" s="190"/>
      <c r="C96" s="191"/>
      <c r="D96" s="163" t="s">
        <v>173</v>
      </c>
      <c r="E96" s="192" t="s">
        <v>34</v>
      </c>
      <c r="F96" s="193" t="s">
        <v>288</v>
      </c>
      <c r="G96" s="191"/>
      <c r="H96" s="194">
        <v>494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173</v>
      </c>
      <c r="AU96" s="200" t="s">
        <v>75</v>
      </c>
      <c r="AV96" s="11" t="s">
        <v>170</v>
      </c>
      <c r="AW96" s="11" t="s">
        <v>36</v>
      </c>
      <c r="AX96" s="11" t="s">
        <v>82</v>
      </c>
      <c r="AY96" s="200" t="s">
        <v>169</v>
      </c>
    </row>
    <row r="97" spans="1:65" s="2" customFormat="1" ht="16.5" customHeight="1">
      <c r="A97" s="30"/>
      <c r="B97" s="31"/>
      <c r="C97" s="148" t="s">
        <v>84</v>
      </c>
      <c r="D97" s="148" t="s">
        <v>164</v>
      </c>
      <c r="E97" s="149" t="s">
        <v>581</v>
      </c>
      <c r="F97" s="150" t="s">
        <v>582</v>
      </c>
      <c r="G97" s="151" t="s">
        <v>184</v>
      </c>
      <c r="H97" s="152">
        <v>3</v>
      </c>
      <c r="I97" s="266">
        <v>0</v>
      </c>
      <c r="J97" s="154">
        <f>ROUND(I97*H97,2)</f>
        <v>0</v>
      </c>
      <c r="K97" s="155"/>
      <c r="L97" s="156"/>
      <c r="M97" s="157" t="s">
        <v>34</v>
      </c>
      <c r="N97" s="158" t="s">
        <v>46</v>
      </c>
      <c r="O97" s="60"/>
      <c r="P97" s="159">
        <f>O97*H97</f>
        <v>0</v>
      </c>
      <c r="Q97" s="159">
        <v>3.70425</v>
      </c>
      <c r="R97" s="159">
        <f>Q97*H97</f>
        <v>11.11275</v>
      </c>
      <c r="S97" s="159">
        <v>0</v>
      </c>
      <c r="T97" s="160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61" t="s">
        <v>168</v>
      </c>
      <c r="AT97" s="161" t="s">
        <v>164</v>
      </c>
      <c r="AU97" s="161" t="s">
        <v>75</v>
      </c>
      <c r="AY97" s="13" t="s">
        <v>169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13" t="s">
        <v>82</v>
      </c>
      <c r="BK97" s="162">
        <f>ROUND(I97*H97,2)</f>
        <v>0</v>
      </c>
      <c r="BL97" s="13" t="s">
        <v>170</v>
      </c>
      <c r="BM97" s="161" t="s">
        <v>699</v>
      </c>
    </row>
    <row r="98" spans="1:65" s="2" customFormat="1" ht="11.25">
      <c r="A98" s="30"/>
      <c r="B98" s="31"/>
      <c r="C98" s="32"/>
      <c r="D98" s="163" t="s">
        <v>172</v>
      </c>
      <c r="E98" s="32"/>
      <c r="F98" s="164" t="s">
        <v>582</v>
      </c>
      <c r="G98" s="32"/>
      <c r="H98" s="32"/>
      <c r="I98" s="165"/>
      <c r="J98" s="32"/>
      <c r="K98" s="32"/>
      <c r="L98" s="35"/>
      <c r="M98" s="166"/>
      <c r="N98" s="167"/>
      <c r="O98" s="60"/>
      <c r="P98" s="60"/>
      <c r="Q98" s="60"/>
      <c r="R98" s="60"/>
      <c r="S98" s="60"/>
      <c r="T98" s="61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3" t="s">
        <v>172</v>
      </c>
      <c r="AU98" s="13" t="s">
        <v>75</v>
      </c>
    </row>
    <row r="99" spans="1:65" s="2" customFormat="1" ht="58.5">
      <c r="A99" s="30"/>
      <c r="B99" s="31"/>
      <c r="C99" s="32"/>
      <c r="D99" s="163" t="s">
        <v>178</v>
      </c>
      <c r="E99" s="32"/>
      <c r="F99" s="179" t="s">
        <v>573</v>
      </c>
      <c r="G99" s="32"/>
      <c r="H99" s="32"/>
      <c r="I99" s="165"/>
      <c r="J99" s="32"/>
      <c r="K99" s="32"/>
      <c r="L99" s="35"/>
      <c r="M99" s="166"/>
      <c r="N99" s="167"/>
      <c r="O99" s="60"/>
      <c r="P99" s="60"/>
      <c r="Q99" s="60"/>
      <c r="R99" s="60"/>
      <c r="S99" s="60"/>
      <c r="T99" s="61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T99" s="13" t="s">
        <v>178</v>
      </c>
      <c r="AU99" s="13" t="s">
        <v>75</v>
      </c>
    </row>
    <row r="100" spans="1:65" s="10" customFormat="1" ht="11.25">
      <c r="B100" s="168"/>
      <c r="C100" s="169"/>
      <c r="D100" s="163" t="s">
        <v>173</v>
      </c>
      <c r="E100" s="170" t="s">
        <v>34</v>
      </c>
      <c r="F100" s="171" t="s">
        <v>875</v>
      </c>
      <c r="G100" s="169"/>
      <c r="H100" s="172">
        <v>3</v>
      </c>
      <c r="I100" s="173"/>
      <c r="J100" s="169"/>
      <c r="K100" s="169"/>
      <c r="L100" s="174"/>
      <c r="M100" s="201"/>
      <c r="N100" s="202"/>
      <c r="O100" s="202"/>
      <c r="P100" s="202"/>
      <c r="Q100" s="202"/>
      <c r="R100" s="202"/>
      <c r="S100" s="202"/>
      <c r="T100" s="203"/>
      <c r="AT100" s="178" t="s">
        <v>173</v>
      </c>
      <c r="AU100" s="178" t="s">
        <v>75</v>
      </c>
      <c r="AV100" s="10" t="s">
        <v>84</v>
      </c>
      <c r="AW100" s="10" t="s">
        <v>36</v>
      </c>
      <c r="AX100" s="10" t="s">
        <v>82</v>
      </c>
      <c r="AY100" s="178" t="s">
        <v>169</v>
      </c>
    </row>
    <row r="101" spans="1:65" s="2" customFormat="1" ht="6.95" customHeight="1">
      <c r="A101" s="30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5"/>
      <c r="M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</sheetData>
  <sheetProtection algorithmName="SHA-512" hashValue="kdJ6XmuLhLZAgarSt5CJVJ4Owgv9eCb1W+kkG5/RLBnFu8vMWstS/OviBUUKA80O0yYQ8u9IpsTPIO1xvQFYxA==" saltValue="PaUjcO+EAsY07bXU7nEPhQtJvhC5yKz6aJOaLZd7rFuLiO5AONXZ3yJmd/tO6y1oeuXkpk1snppuYRRL8qBkGQ==" spinCount="100000" sheet="1" objects="1" scenarios="1" formatColumns="0" formatRows="0" autoFilter="0"/>
  <autoFilter ref="C84:K100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137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2" customFormat="1" ht="12" hidden="1" customHeight="1">
      <c r="A8" s="30"/>
      <c r="B8" s="35"/>
      <c r="C8" s="30"/>
      <c r="D8" s="108" t="s">
        <v>142</v>
      </c>
      <c r="E8" s="30"/>
      <c r="F8" s="30"/>
      <c r="G8" s="30"/>
      <c r="H8" s="30"/>
      <c r="I8" s="30"/>
      <c r="J8" s="30"/>
      <c r="K8" s="30"/>
      <c r="L8" s="10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5"/>
      <c r="C9" s="30"/>
      <c r="D9" s="30"/>
      <c r="E9" s="259" t="s">
        <v>1042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8" t="s">
        <v>17</v>
      </c>
      <c r="E11" s="30"/>
      <c r="F11" s="99" t="s">
        <v>18</v>
      </c>
      <c r="G11" s="30"/>
      <c r="H11" s="30"/>
      <c r="I11" s="108" t="s">
        <v>19</v>
      </c>
      <c r="J11" s="99" t="s">
        <v>20</v>
      </c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8" t="s">
        <v>21</v>
      </c>
      <c r="E12" s="30"/>
      <c r="F12" s="99" t="s">
        <v>22</v>
      </c>
      <c r="G12" s="30"/>
      <c r="H12" s="30"/>
      <c r="I12" s="108" t="s">
        <v>23</v>
      </c>
      <c r="J12" s="110" t="str">
        <f>'Rekapitulace stavby'!AN8</f>
        <v>17. 1. 2024</v>
      </c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25</v>
      </c>
      <c r="E14" s="30"/>
      <c r="F14" s="30"/>
      <c r="G14" s="30"/>
      <c r="H14" s="30"/>
      <c r="I14" s="108" t="s">
        <v>26</v>
      </c>
      <c r="J14" s="99" t="s">
        <v>27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99" t="s">
        <v>28</v>
      </c>
      <c r="F15" s="30"/>
      <c r="G15" s="30"/>
      <c r="H15" s="30"/>
      <c r="I15" s="108" t="s">
        <v>29</v>
      </c>
      <c r="J15" s="99" t="s">
        <v>30</v>
      </c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8" t="s">
        <v>31</v>
      </c>
      <c r="E17" s="30"/>
      <c r="F17" s="30"/>
      <c r="G17" s="30"/>
      <c r="H17" s="30"/>
      <c r="I17" s="108" t="s">
        <v>26</v>
      </c>
      <c r="J17" s="26" t="str">
        <f>'Rekapitulace stavby'!AN13</f>
        <v>Vyplň údaj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60" t="str">
        <f>'Rekapitulace stavby'!E14</f>
        <v>Vyplň údaj</v>
      </c>
      <c r="F18" s="261"/>
      <c r="G18" s="261"/>
      <c r="H18" s="261"/>
      <c r="I18" s="108" t="s">
        <v>29</v>
      </c>
      <c r="J18" s="26" t="str">
        <f>'Rekapitulace stavby'!AN14</f>
        <v>Vyplň údaj</v>
      </c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8" t="s">
        <v>33</v>
      </c>
      <c r="E20" s="30"/>
      <c r="F20" s="30"/>
      <c r="G20" s="30"/>
      <c r="H20" s="30"/>
      <c r="I20" s="108" t="s">
        <v>26</v>
      </c>
      <c r="J20" s="99" t="str">
        <f>IF('Rekapitulace stavby'!AN16="","",'Rekapitulace stavby'!AN16)</f>
        <v/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99" t="str">
        <f>IF('Rekapitulace stavby'!E17="","",'Rekapitulace stavby'!E17)</f>
        <v xml:space="preserve"> </v>
      </c>
      <c r="F21" s="30"/>
      <c r="G21" s="30"/>
      <c r="H21" s="30"/>
      <c r="I21" s="108" t="s">
        <v>29</v>
      </c>
      <c r="J21" s="99" t="str">
        <f>IF('Rekapitulace stavby'!AN17="","",'Rekapitulace stavby'!AN17)</f>
        <v/>
      </c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8" t="s">
        <v>37</v>
      </c>
      <c r="E23" s="30"/>
      <c r="F23" s="30"/>
      <c r="G23" s="30"/>
      <c r="H23" s="30"/>
      <c r="I23" s="108" t="s">
        <v>26</v>
      </c>
      <c r="J23" s="99" t="s">
        <v>34</v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99" t="s">
        <v>38</v>
      </c>
      <c r="F24" s="30"/>
      <c r="G24" s="30"/>
      <c r="H24" s="30"/>
      <c r="I24" s="108" t="s">
        <v>29</v>
      </c>
      <c r="J24" s="99" t="s">
        <v>34</v>
      </c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8" t="s">
        <v>39</v>
      </c>
      <c r="E26" s="30"/>
      <c r="F26" s="30"/>
      <c r="G26" s="30"/>
      <c r="H26" s="30"/>
      <c r="I26" s="30"/>
      <c r="J26" s="30"/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59.25" hidden="1" customHeight="1">
      <c r="A27" s="111"/>
      <c r="B27" s="112"/>
      <c r="C27" s="111"/>
      <c r="D27" s="111"/>
      <c r="E27" s="262" t="s">
        <v>40</v>
      </c>
      <c r="F27" s="262"/>
      <c r="G27" s="262"/>
      <c r="H27" s="262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109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15" t="s">
        <v>41</v>
      </c>
      <c r="E30" s="30"/>
      <c r="F30" s="30"/>
      <c r="G30" s="30"/>
      <c r="H30" s="30"/>
      <c r="I30" s="30"/>
      <c r="J30" s="116">
        <f>ROUND(J79, 2)</f>
        <v>0</v>
      </c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5"/>
      <c r="C32" s="30"/>
      <c r="D32" s="30"/>
      <c r="E32" s="30"/>
      <c r="F32" s="117" t="s">
        <v>43</v>
      </c>
      <c r="G32" s="30"/>
      <c r="H32" s="30"/>
      <c r="I32" s="117" t="s">
        <v>42</v>
      </c>
      <c r="J32" s="117" t="s">
        <v>44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118" t="s">
        <v>45</v>
      </c>
      <c r="E33" s="108" t="s">
        <v>46</v>
      </c>
      <c r="F33" s="119">
        <f>ROUND((SUM(BE79:BE138)),  2)</f>
        <v>0</v>
      </c>
      <c r="G33" s="30"/>
      <c r="H33" s="30"/>
      <c r="I33" s="120">
        <v>0.21</v>
      </c>
      <c r="J33" s="119">
        <f>ROUND(((SUM(BE79:BE138))*I33),  2)</f>
        <v>0</v>
      </c>
      <c r="K33" s="30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8" t="s">
        <v>47</v>
      </c>
      <c r="F34" s="119">
        <f>ROUND((SUM(BF79:BF138)),  2)</f>
        <v>0</v>
      </c>
      <c r="G34" s="30"/>
      <c r="H34" s="30"/>
      <c r="I34" s="120">
        <v>0.12</v>
      </c>
      <c r="J34" s="119">
        <f>ROUND(((SUM(BF79:BF138))*I34),  2)</f>
        <v>0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48</v>
      </c>
      <c r="F35" s="119">
        <f>ROUND((SUM(BG79:BG138)),  2)</f>
        <v>0</v>
      </c>
      <c r="G35" s="30"/>
      <c r="H35" s="30"/>
      <c r="I35" s="120">
        <v>0.21</v>
      </c>
      <c r="J35" s="119">
        <f>0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49</v>
      </c>
      <c r="F36" s="119">
        <f>ROUND((SUM(BH79:BH138)),  2)</f>
        <v>0</v>
      </c>
      <c r="G36" s="30"/>
      <c r="H36" s="30"/>
      <c r="I36" s="120">
        <v>0.12</v>
      </c>
      <c r="J36" s="119">
        <f>0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50</v>
      </c>
      <c r="F37" s="119">
        <f>ROUND((SUM(BI79:BI138)),  2)</f>
        <v>0</v>
      </c>
      <c r="G37" s="30"/>
      <c r="H37" s="30"/>
      <c r="I37" s="120">
        <v>0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0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9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hidden="1" customHeight="1">
      <c r="A45" s="30"/>
      <c r="B45" s="31"/>
      <c r="C45" s="19" t="s">
        <v>147</v>
      </c>
      <c r="D45" s="32"/>
      <c r="E45" s="32"/>
      <c r="F45" s="32"/>
      <c r="G45" s="32"/>
      <c r="H45" s="32"/>
      <c r="I45" s="32"/>
      <c r="J45" s="32"/>
      <c r="K45" s="32"/>
      <c r="L45" s="109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hidden="1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hidden="1" customHeight="1">
      <c r="A47" s="30"/>
      <c r="B47" s="31"/>
      <c r="C47" s="25" t="s">
        <v>16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hidden="1" customHeight="1">
      <c r="A48" s="30"/>
      <c r="B48" s="31"/>
      <c r="C48" s="32"/>
      <c r="D48" s="32"/>
      <c r="E48" s="263" t="str">
        <f>E7</f>
        <v>Výměna pražců a kolejnic v úseku Bohumilice v Čechách – Vimperk</v>
      </c>
      <c r="F48" s="264"/>
      <c r="G48" s="264"/>
      <c r="H48" s="264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142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12" t="str">
        <f>E9</f>
        <v>SO 08 - Následné propracování</v>
      </c>
      <c r="F50" s="265"/>
      <c r="G50" s="265"/>
      <c r="H50" s="265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hidden="1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109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hidden="1" customHeight="1">
      <c r="A52" s="30"/>
      <c r="B52" s="31"/>
      <c r="C52" s="25" t="s">
        <v>21</v>
      </c>
      <c r="D52" s="32"/>
      <c r="E52" s="32"/>
      <c r="F52" s="23" t="str">
        <f>F12</f>
        <v>trať 198 dle JŘ, TÚ  Bohumilice v Čech. - Vimperk</v>
      </c>
      <c r="G52" s="32"/>
      <c r="H52" s="32"/>
      <c r="I52" s="25" t="s">
        <v>23</v>
      </c>
      <c r="J52" s="55" t="str">
        <f>IF(J12="","",J12)</f>
        <v>17. 1. 2024</v>
      </c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hidden="1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hidden="1" customHeight="1">
      <c r="A54" s="30"/>
      <c r="B54" s="31"/>
      <c r="C54" s="25" t="s">
        <v>25</v>
      </c>
      <c r="D54" s="32"/>
      <c r="E54" s="32"/>
      <c r="F54" s="23" t="str">
        <f>E15</f>
        <v>Správa železnic, státní organizace, OŘ Plzeň</v>
      </c>
      <c r="G54" s="32"/>
      <c r="H54" s="32"/>
      <c r="I54" s="25" t="s">
        <v>33</v>
      </c>
      <c r="J54" s="28" t="str">
        <f>E21</f>
        <v xml:space="preserve"> </v>
      </c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hidden="1" customHeight="1">
      <c r="A55" s="30"/>
      <c r="B55" s="31"/>
      <c r="C55" s="25" t="s">
        <v>31</v>
      </c>
      <c r="D55" s="32"/>
      <c r="E55" s="32"/>
      <c r="F55" s="23" t="str">
        <f>IF(E18="","",E18)</f>
        <v>Vyplň údaj</v>
      </c>
      <c r="G55" s="32"/>
      <c r="H55" s="32"/>
      <c r="I55" s="25" t="s">
        <v>37</v>
      </c>
      <c r="J55" s="28" t="str">
        <f>E24</f>
        <v>Libor Brabenec</v>
      </c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hidden="1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hidden="1" customHeight="1">
      <c r="A57" s="30"/>
      <c r="B57" s="31"/>
      <c r="C57" s="132" t="s">
        <v>148</v>
      </c>
      <c r="D57" s="133"/>
      <c r="E57" s="133"/>
      <c r="F57" s="133"/>
      <c r="G57" s="133"/>
      <c r="H57" s="133"/>
      <c r="I57" s="133"/>
      <c r="J57" s="134" t="s">
        <v>149</v>
      </c>
      <c r="K57" s="133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hidden="1" customHeight="1">
      <c r="A58" s="30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hidden="1" customHeight="1">
      <c r="A59" s="30"/>
      <c r="B59" s="31"/>
      <c r="C59" s="135" t="s">
        <v>73</v>
      </c>
      <c r="D59" s="32"/>
      <c r="E59" s="32"/>
      <c r="F59" s="32"/>
      <c r="G59" s="32"/>
      <c r="H59" s="32"/>
      <c r="I59" s="32"/>
      <c r="J59" s="73">
        <f>J79</f>
        <v>0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3" t="s">
        <v>150</v>
      </c>
    </row>
    <row r="60" spans="1:47" s="2" customFormat="1" ht="21.7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6.95" hidden="1" customHeight="1">
      <c r="A61" s="30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ht="11.25" hidden="1"/>
    <row r="63" spans="1:47" ht="11.25" hidden="1"/>
    <row r="64" spans="1:47" ht="11.25" hidden="1"/>
    <row r="65" spans="1:65" s="2" customFormat="1" ht="6.95" customHeight="1">
      <c r="A65" s="30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65" s="2" customFormat="1" ht="24.95" customHeight="1">
      <c r="A66" s="30"/>
      <c r="B66" s="31"/>
      <c r="C66" s="19" t="s">
        <v>151</v>
      </c>
      <c r="D66" s="32"/>
      <c r="E66" s="32"/>
      <c r="F66" s="32"/>
      <c r="G66" s="32"/>
      <c r="H66" s="32"/>
      <c r="I66" s="32"/>
      <c r="J66" s="32"/>
      <c r="K66" s="32"/>
      <c r="L66" s="109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65" s="2" customFormat="1" ht="6.95" customHeight="1">
      <c r="A67" s="30"/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109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65" s="2" customFormat="1" ht="12" customHeight="1">
      <c r="A68" s="30"/>
      <c r="B68" s="31"/>
      <c r="C68" s="25" t="s">
        <v>16</v>
      </c>
      <c r="D68" s="32"/>
      <c r="E68" s="32"/>
      <c r="F68" s="32"/>
      <c r="G68" s="32"/>
      <c r="H68" s="32"/>
      <c r="I68" s="32"/>
      <c r="J68" s="32"/>
      <c r="K68" s="32"/>
      <c r="L68" s="109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65" s="2" customFormat="1" ht="16.5" customHeight="1">
      <c r="A69" s="30"/>
      <c r="B69" s="31"/>
      <c r="C69" s="32"/>
      <c r="D69" s="32"/>
      <c r="E69" s="263" t="str">
        <f>E7</f>
        <v>Výměna pražců a kolejnic v úseku Bohumilice v Čechách – Vimperk</v>
      </c>
      <c r="F69" s="264"/>
      <c r="G69" s="264"/>
      <c r="H69" s="264"/>
      <c r="I69" s="32"/>
      <c r="J69" s="32"/>
      <c r="K69" s="32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65" s="2" customFormat="1" ht="12" customHeight="1">
      <c r="A70" s="30"/>
      <c r="B70" s="31"/>
      <c r="C70" s="25" t="s">
        <v>142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65" s="2" customFormat="1" ht="16.5" customHeight="1">
      <c r="A71" s="30"/>
      <c r="B71" s="31"/>
      <c r="C71" s="32"/>
      <c r="D71" s="32"/>
      <c r="E71" s="212" t="str">
        <f>E9</f>
        <v>SO 08 - Následné propracování</v>
      </c>
      <c r="F71" s="265"/>
      <c r="G71" s="265"/>
      <c r="H71" s="265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65" s="2" customFormat="1" ht="6.95" customHeight="1">
      <c r="A72" s="30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65" s="2" customFormat="1" ht="12" customHeight="1">
      <c r="A73" s="30"/>
      <c r="B73" s="31"/>
      <c r="C73" s="25" t="s">
        <v>21</v>
      </c>
      <c r="D73" s="32"/>
      <c r="E73" s="32"/>
      <c r="F73" s="23" t="str">
        <f>F12</f>
        <v>trať 198 dle JŘ, TÚ  Bohumilice v Čech. - Vimperk</v>
      </c>
      <c r="G73" s="32"/>
      <c r="H73" s="32"/>
      <c r="I73" s="25" t="s">
        <v>23</v>
      </c>
      <c r="J73" s="55" t="str">
        <f>IF(J12="","",J12)</f>
        <v>17. 1. 2024</v>
      </c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65" s="2" customFormat="1" ht="6.95" customHeight="1">
      <c r="A74" s="30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109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65" s="2" customFormat="1" ht="15.2" customHeight="1">
      <c r="A75" s="30"/>
      <c r="B75" s="31"/>
      <c r="C75" s="25" t="s">
        <v>25</v>
      </c>
      <c r="D75" s="32"/>
      <c r="E75" s="32"/>
      <c r="F75" s="23" t="str">
        <f>E15</f>
        <v>Správa železnic, státní organizace, OŘ Plzeň</v>
      </c>
      <c r="G75" s="32"/>
      <c r="H75" s="32"/>
      <c r="I75" s="25" t="s">
        <v>33</v>
      </c>
      <c r="J75" s="28" t="str">
        <f>E21</f>
        <v xml:space="preserve"> </v>
      </c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65" s="2" customFormat="1" ht="15.2" customHeight="1">
      <c r="A76" s="30"/>
      <c r="B76" s="31"/>
      <c r="C76" s="25" t="s">
        <v>31</v>
      </c>
      <c r="D76" s="32"/>
      <c r="E76" s="32"/>
      <c r="F76" s="23" t="str">
        <f>IF(E18="","",E18)</f>
        <v>Vyplň údaj</v>
      </c>
      <c r="G76" s="32"/>
      <c r="H76" s="32"/>
      <c r="I76" s="25" t="s">
        <v>37</v>
      </c>
      <c r="J76" s="28" t="str">
        <f>E24</f>
        <v>Libor Brabenec</v>
      </c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65" s="2" customFormat="1" ht="10.35" customHeight="1">
      <c r="A77" s="30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65" s="9" customFormat="1" ht="29.25" customHeight="1">
      <c r="A78" s="136"/>
      <c r="B78" s="137"/>
      <c r="C78" s="138" t="s">
        <v>152</v>
      </c>
      <c r="D78" s="139" t="s">
        <v>60</v>
      </c>
      <c r="E78" s="139" t="s">
        <v>56</v>
      </c>
      <c r="F78" s="139" t="s">
        <v>57</v>
      </c>
      <c r="G78" s="139" t="s">
        <v>153</v>
      </c>
      <c r="H78" s="139" t="s">
        <v>154</v>
      </c>
      <c r="I78" s="139" t="s">
        <v>155</v>
      </c>
      <c r="J78" s="140" t="s">
        <v>149</v>
      </c>
      <c r="K78" s="141" t="s">
        <v>156</v>
      </c>
      <c r="L78" s="142"/>
      <c r="M78" s="64" t="s">
        <v>34</v>
      </c>
      <c r="N78" s="65" t="s">
        <v>45</v>
      </c>
      <c r="O78" s="65" t="s">
        <v>157</v>
      </c>
      <c r="P78" s="65" t="s">
        <v>158</v>
      </c>
      <c r="Q78" s="65" t="s">
        <v>159</v>
      </c>
      <c r="R78" s="65" t="s">
        <v>160</v>
      </c>
      <c r="S78" s="65" t="s">
        <v>161</v>
      </c>
      <c r="T78" s="66" t="s">
        <v>162</v>
      </c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</row>
    <row r="79" spans="1:65" s="2" customFormat="1" ht="22.9" customHeight="1">
      <c r="A79" s="30"/>
      <c r="B79" s="31"/>
      <c r="C79" s="71" t="s">
        <v>163</v>
      </c>
      <c r="D79" s="32"/>
      <c r="E79" s="32"/>
      <c r="F79" s="32"/>
      <c r="G79" s="32"/>
      <c r="H79" s="32"/>
      <c r="I79" s="32"/>
      <c r="J79" s="143">
        <f>BK79</f>
        <v>0</v>
      </c>
      <c r="K79" s="32"/>
      <c r="L79" s="35"/>
      <c r="M79" s="67"/>
      <c r="N79" s="144"/>
      <c r="O79" s="68"/>
      <c r="P79" s="145">
        <f>SUM(P80:P138)</f>
        <v>0</v>
      </c>
      <c r="Q79" s="68"/>
      <c r="R79" s="145">
        <f>SUM(R80:R138)</f>
        <v>756</v>
      </c>
      <c r="S79" s="68"/>
      <c r="T79" s="146">
        <f>SUM(T80:T138)</f>
        <v>0</v>
      </c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T79" s="13" t="s">
        <v>74</v>
      </c>
      <c r="AU79" s="13" t="s">
        <v>150</v>
      </c>
      <c r="BK79" s="147">
        <f>SUM(BK80:BK138)</f>
        <v>0</v>
      </c>
    </row>
    <row r="80" spans="1:65" s="2" customFormat="1" ht="16.5" customHeight="1">
      <c r="A80" s="30"/>
      <c r="B80" s="31"/>
      <c r="C80" s="148" t="s">
        <v>82</v>
      </c>
      <c r="D80" s="148" t="s">
        <v>164</v>
      </c>
      <c r="E80" s="149" t="s">
        <v>165</v>
      </c>
      <c r="F80" s="150" t="s">
        <v>166</v>
      </c>
      <c r="G80" s="151" t="s">
        <v>167</v>
      </c>
      <c r="H80" s="152">
        <v>756</v>
      </c>
      <c r="I80" s="153"/>
      <c r="J80" s="154">
        <f>ROUND(I80*H80,2)</f>
        <v>0</v>
      </c>
      <c r="K80" s="155"/>
      <c r="L80" s="156"/>
      <c r="M80" s="157" t="s">
        <v>34</v>
      </c>
      <c r="N80" s="158" t="s">
        <v>46</v>
      </c>
      <c r="O80" s="60"/>
      <c r="P80" s="159">
        <f>O80*H80</f>
        <v>0</v>
      </c>
      <c r="Q80" s="159">
        <v>1</v>
      </c>
      <c r="R80" s="159">
        <f>Q80*H80</f>
        <v>756</v>
      </c>
      <c r="S80" s="159">
        <v>0</v>
      </c>
      <c r="T80" s="160">
        <f>S80*H80</f>
        <v>0</v>
      </c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R80" s="161" t="s">
        <v>168</v>
      </c>
      <c r="AT80" s="161" t="s">
        <v>164</v>
      </c>
      <c r="AU80" s="161" t="s">
        <v>75</v>
      </c>
      <c r="AY80" s="13" t="s">
        <v>169</v>
      </c>
      <c r="BE80" s="162">
        <f>IF(N80="základní",J80,0)</f>
        <v>0</v>
      </c>
      <c r="BF80" s="162">
        <f>IF(N80="snížená",J80,0)</f>
        <v>0</v>
      </c>
      <c r="BG80" s="162">
        <f>IF(N80="zákl. přenesená",J80,0)</f>
        <v>0</v>
      </c>
      <c r="BH80" s="162">
        <f>IF(N80="sníž. přenesená",J80,0)</f>
        <v>0</v>
      </c>
      <c r="BI80" s="162">
        <f>IF(N80="nulová",J80,0)</f>
        <v>0</v>
      </c>
      <c r="BJ80" s="13" t="s">
        <v>82</v>
      </c>
      <c r="BK80" s="162">
        <f>ROUND(I80*H80,2)</f>
        <v>0</v>
      </c>
      <c r="BL80" s="13" t="s">
        <v>170</v>
      </c>
      <c r="BM80" s="161" t="s">
        <v>1043</v>
      </c>
    </row>
    <row r="81" spans="1:65" s="2" customFormat="1" ht="11.25">
      <c r="A81" s="30"/>
      <c r="B81" s="31"/>
      <c r="C81" s="32"/>
      <c r="D81" s="163" t="s">
        <v>172</v>
      </c>
      <c r="E81" s="32"/>
      <c r="F81" s="164" t="s">
        <v>166</v>
      </c>
      <c r="G81" s="32"/>
      <c r="H81" s="32"/>
      <c r="I81" s="165"/>
      <c r="J81" s="32"/>
      <c r="K81" s="32"/>
      <c r="L81" s="35"/>
      <c r="M81" s="166"/>
      <c r="N81" s="167"/>
      <c r="O81" s="60"/>
      <c r="P81" s="60"/>
      <c r="Q81" s="60"/>
      <c r="R81" s="60"/>
      <c r="S81" s="60"/>
      <c r="T81" s="61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T81" s="13" t="s">
        <v>172</v>
      </c>
      <c r="AU81" s="13" t="s">
        <v>75</v>
      </c>
    </row>
    <row r="82" spans="1:65" s="10" customFormat="1" ht="11.25">
      <c r="B82" s="168"/>
      <c r="C82" s="169"/>
      <c r="D82" s="163" t="s">
        <v>173</v>
      </c>
      <c r="E82" s="170" t="s">
        <v>34</v>
      </c>
      <c r="F82" s="171" t="s">
        <v>1044</v>
      </c>
      <c r="G82" s="169"/>
      <c r="H82" s="172">
        <v>756</v>
      </c>
      <c r="I82" s="173"/>
      <c r="J82" s="169"/>
      <c r="K82" s="169"/>
      <c r="L82" s="174"/>
      <c r="M82" s="175"/>
      <c r="N82" s="176"/>
      <c r="O82" s="176"/>
      <c r="P82" s="176"/>
      <c r="Q82" s="176"/>
      <c r="R82" s="176"/>
      <c r="S82" s="176"/>
      <c r="T82" s="177"/>
      <c r="AT82" s="178" t="s">
        <v>173</v>
      </c>
      <c r="AU82" s="178" t="s">
        <v>75</v>
      </c>
      <c r="AV82" s="10" t="s">
        <v>84</v>
      </c>
      <c r="AW82" s="10" t="s">
        <v>36</v>
      </c>
      <c r="AX82" s="10" t="s">
        <v>82</v>
      </c>
      <c r="AY82" s="178" t="s">
        <v>169</v>
      </c>
    </row>
    <row r="83" spans="1:65" s="2" customFormat="1" ht="16.5" customHeight="1">
      <c r="A83" s="30"/>
      <c r="B83" s="31"/>
      <c r="C83" s="180" t="s">
        <v>84</v>
      </c>
      <c r="D83" s="180" t="s">
        <v>252</v>
      </c>
      <c r="E83" s="181" t="s">
        <v>253</v>
      </c>
      <c r="F83" s="182" t="s">
        <v>254</v>
      </c>
      <c r="G83" s="183" t="s">
        <v>247</v>
      </c>
      <c r="H83" s="184">
        <v>504</v>
      </c>
      <c r="I83" s="185"/>
      <c r="J83" s="186">
        <f>ROUND(I83*H83,2)</f>
        <v>0</v>
      </c>
      <c r="K83" s="187"/>
      <c r="L83" s="35"/>
      <c r="M83" s="188" t="s">
        <v>34</v>
      </c>
      <c r="N83" s="189" t="s">
        <v>46</v>
      </c>
      <c r="O83" s="60"/>
      <c r="P83" s="159">
        <f>O83*H83</f>
        <v>0</v>
      </c>
      <c r="Q83" s="159">
        <v>0</v>
      </c>
      <c r="R83" s="159">
        <f>Q83*H83</f>
        <v>0</v>
      </c>
      <c r="S83" s="159">
        <v>0</v>
      </c>
      <c r="T83" s="160">
        <f>S83*H83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61" t="s">
        <v>170</v>
      </c>
      <c r="AT83" s="161" t="s">
        <v>252</v>
      </c>
      <c r="AU83" s="161" t="s">
        <v>75</v>
      </c>
      <c r="AY83" s="13" t="s">
        <v>169</v>
      </c>
      <c r="BE83" s="162">
        <f>IF(N83="základní",J83,0)</f>
        <v>0</v>
      </c>
      <c r="BF83" s="162">
        <f>IF(N83="snížená",J83,0)</f>
        <v>0</v>
      </c>
      <c r="BG83" s="162">
        <f>IF(N83="zákl. přenesená",J83,0)</f>
        <v>0</v>
      </c>
      <c r="BH83" s="162">
        <f>IF(N83="sníž. přenesená",J83,0)</f>
        <v>0</v>
      </c>
      <c r="BI83" s="162">
        <f>IF(N83="nulová",J83,0)</f>
        <v>0</v>
      </c>
      <c r="BJ83" s="13" t="s">
        <v>82</v>
      </c>
      <c r="BK83" s="162">
        <f>ROUND(I83*H83,2)</f>
        <v>0</v>
      </c>
      <c r="BL83" s="13" t="s">
        <v>170</v>
      </c>
      <c r="BM83" s="161" t="s">
        <v>1045</v>
      </c>
    </row>
    <row r="84" spans="1:65" s="2" customFormat="1" ht="19.5">
      <c r="A84" s="30"/>
      <c r="B84" s="31"/>
      <c r="C84" s="32"/>
      <c r="D84" s="163" t="s">
        <v>172</v>
      </c>
      <c r="E84" s="32"/>
      <c r="F84" s="164" t="s">
        <v>256</v>
      </c>
      <c r="G84" s="32"/>
      <c r="H84" s="32"/>
      <c r="I84" s="165"/>
      <c r="J84" s="32"/>
      <c r="K84" s="32"/>
      <c r="L84" s="35"/>
      <c r="M84" s="166"/>
      <c r="N84" s="167"/>
      <c r="O84" s="60"/>
      <c r="P84" s="60"/>
      <c r="Q84" s="60"/>
      <c r="R84" s="60"/>
      <c r="S84" s="60"/>
      <c r="T84" s="61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T84" s="13" t="s">
        <v>172</v>
      </c>
      <c r="AU84" s="13" t="s">
        <v>75</v>
      </c>
    </row>
    <row r="85" spans="1:65" s="10" customFormat="1" ht="11.25">
      <c r="B85" s="168"/>
      <c r="C85" s="169"/>
      <c r="D85" s="163" t="s">
        <v>173</v>
      </c>
      <c r="E85" s="170" t="s">
        <v>34</v>
      </c>
      <c r="F85" s="171" t="s">
        <v>1046</v>
      </c>
      <c r="G85" s="169"/>
      <c r="H85" s="172">
        <v>504</v>
      </c>
      <c r="I85" s="173"/>
      <c r="J85" s="169"/>
      <c r="K85" s="169"/>
      <c r="L85" s="174"/>
      <c r="M85" s="175"/>
      <c r="N85" s="176"/>
      <c r="O85" s="176"/>
      <c r="P85" s="176"/>
      <c r="Q85" s="176"/>
      <c r="R85" s="176"/>
      <c r="S85" s="176"/>
      <c r="T85" s="177"/>
      <c r="AT85" s="178" t="s">
        <v>173</v>
      </c>
      <c r="AU85" s="178" t="s">
        <v>75</v>
      </c>
      <c r="AV85" s="10" t="s">
        <v>84</v>
      </c>
      <c r="AW85" s="10" t="s">
        <v>36</v>
      </c>
      <c r="AX85" s="10" t="s">
        <v>82</v>
      </c>
      <c r="AY85" s="178" t="s">
        <v>169</v>
      </c>
    </row>
    <row r="86" spans="1:65" s="2" customFormat="1" ht="16.5" customHeight="1">
      <c r="A86" s="30"/>
      <c r="B86" s="31"/>
      <c r="C86" s="180" t="s">
        <v>181</v>
      </c>
      <c r="D86" s="180" t="s">
        <v>252</v>
      </c>
      <c r="E86" s="181" t="s">
        <v>1047</v>
      </c>
      <c r="F86" s="182" t="s">
        <v>1048</v>
      </c>
      <c r="G86" s="183" t="s">
        <v>352</v>
      </c>
      <c r="H86" s="184">
        <v>5.32</v>
      </c>
      <c r="I86" s="185"/>
      <c r="J86" s="186">
        <f>ROUND(I86*H86,2)</f>
        <v>0</v>
      </c>
      <c r="K86" s="187"/>
      <c r="L86" s="35"/>
      <c r="M86" s="188" t="s">
        <v>34</v>
      </c>
      <c r="N86" s="189" t="s">
        <v>46</v>
      </c>
      <c r="O86" s="60"/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170</v>
      </c>
      <c r="AT86" s="161" t="s">
        <v>252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1049</v>
      </c>
    </row>
    <row r="87" spans="1:65" s="2" customFormat="1" ht="39">
      <c r="A87" s="30"/>
      <c r="B87" s="31"/>
      <c r="C87" s="32"/>
      <c r="D87" s="163" t="s">
        <v>172</v>
      </c>
      <c r="E87" s="32"/>
      <c r="F87" s="164" t="s">
        <v>1050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10" customFormat="1" ht="11.25">
      <c r="B88" s="168"/>
      <c r="C88" s="169"/>
      <c r="D88" s="163" t="s">
        <v>173</v>
      </c>
      <c r="E88" s="170" t="s">
        <v>34</v>
      </c>
      <c r="F88" s="171" t="s">
        <v>1051</v>
      </c>
      <c r="G88" s="169"/>
      <c r="H88" s="172">
        <v>5.32</v>
      </c>
      <c r="I88" s="173"/>
      <c r="J88" s="169"/>
      <c r="K88" s="169"/>
      <c r="L88" s="174"/>
      <c r="M88" s="175"/>
      <c r="N88" s="176"/>
      <c r="O88" s="176"/>
      <c r="P88" s="176"/>
      <c r="Q88" s="176"/>
      <c r="R88" s="176"/>
      <c r="S88" s="176"/>
      <c r="T88" s="177"/>
      <c r="AT88" s="178" t="s">
        <v>173</v>
      </c>
      <c r="AU88" s="178" t="s">
        <v>75</v>
      </c>
      <c r="AV88" s="10" t="s">
        <v>84</v>
      </c>
      <c r="AW88" s="10" t="s">
        <v>36</v>
      </c>
      <c r="AX88" s="10" t="s">
        <v>82</v>
      </c>
      <c r="AY88" s="178" t="s">
        <v>169</v>
      </c>
    </row>
    <row r="89" spans="1:65" s="2" customFormat="1" ht="16.5" customHeight="1">
      <c r="A89" s="30"/>
      <c r="B89" s="31"/>
      <c r="C89" s="180" t="s">
        <v>170</v>
      </c>
      <c r="D89" s="180" t="s">
        <v>252</v>
      </c>
      <c r="E89" s="181" t="s">
        <v>357</v>
      </c>
      <c r="F89" s="182" t="s">
        <v>358</v>
      </c>
      <c r="G89" s="183" t="s">
        <v>352</v>
      </c>
      <c r="H89" s="184">
        <v>5.3</v>
      </c>
      <c r="I89" s="185"/>
      <c r="J89" s="186">
        <f>ROUND(I89*H89,2)</f>
        <v>0</v>
      </c>
      <c r="K89" s="187"/>
      <c r="L89" s="35"/>
      <c r="M89" s="188" t="s">
        <v>34</v>
      </c>
      <c r="N89" s="189" t="s">
        <v>46</v>
      </c>
      <c r="O89" s="60"/>
      <c r="P89" s="159">
        <f>O89*H89</f>
        <v>0</v>
      </c>
      <c r="Q89" s="159">
        <v>0</v>
      </c>
      <c r="R89" s="159">
        <f>Q89*H89</f>
        <v>0</v>
      </c>
      <c r="S89" s="159">
        <v>0</v>
      </c>
      <c r="T89" s="160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61" t="s">
        <v>170</v>
      </c>
      <c r="AT89" s="161" t="s">
        <v>252</v>
      </c>
      <c r="AU89" s="161" t="s">
        <v>75</v>
      </c>
      <c r="AY89" s="13" t="s">
        <v>169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13" t="s">
        <v>82</v>
      </c>
      <c r="BK89" s="162">
        <f>ROUND(I89*H89,2)</f>
        <v>0</v>
      </c>
      <c r="BL89" s="13" t="s">
        <v>170</v>
      </c>
      <c r="BM89" s="161" t="s">
        <v>1052</v>
      </c>
    </row>
    <row r="90" spans="1:65" s="2" customFormat="1" ht="19.5">
      <c r="A90" s="30"/>
      <c r="B90" s="31"/>
      <c r="C90" s="32"/>
      <c r="D90" s="163" t="s">
        <v>172</v>
      </c>
      <c r="E90" s="32"/>
      <c r="F90" s="164" t="s">
        <v>360</v>
      </c>
      <c r="G90" s="32"/>
      <c r="H90" s="32"/>
      <c r="I90" s="165"/>
      <c r="J90" s="32"/>
      <c r="K90" s="32"/>
      <c r="L90" s="35"/>
      <c r="M90" s="166"/>
      <c r="N90" s="167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3" t="s">
        <v>172</v>
      </c>
      <c r="AU90" s="13" t="s">
        <v>75</v>
      </c>
    </row>
    <row r="91" spans="1:65" s="10" customFormat="1" ht="11.25">
      <c r="B91" s="168"/>
      <c r="C91" s="169"/>
      <c r="D91" s="163" t="s">
        <v>173</v>
      </c>
      <c r="E91" s="170" t="s">
        <v>34</v>
      </c>
      <c r="F91" s="171" t="s">
        <v>1053</v>
      </c>
      <c r="G91" s="169"/>
      <c r="H91" s="172">
        <v>5.3</v>
      </c>
      <c r="I91" s="173"/>
      <c r="J91" s="169"/>
      <c r="K91" s="169"/>
      <c r="L91" s="174"/>
      <c r="M91" s="175"/>
      <c r="N91" s="176"/>
      <c r="O91" s="176"/>
      <c r="P91" s="176"/>
      <c r="Q91" s="176"/>
      <c r="R91" s="176"/>
      <c r="S91" s="176"/>
      <c r="T91" s="177"/>
      <c r="AT91" s="178" t="s">
        <v>173</v>
      </c>
      <c r="AU91" s="178" t="s">
        <v>75</v>
      </c>
      <c r="AV91" s="10" t="s">
        <v>84</v>
      </c>
      <c r="AW91" s="10" t="s">
        <v>36</v>
      </c>
      <c r="AX91" s="10" t="s">
        <v>82</v>
      </c>
      <c r="AY91" s="178" t="s">
        <v>169</v>
      </c>
    </row>
    <row r="92" spans="1:65" s="2" customFormat="1" ht="16.5" customHeight="1">
      <c r="A92" s="30"/>
      <c r="B92" s="31"/>
      <c r="C92" s="180" t="s">
        <v>194</v>
      </c>
      <c r="D92" s="180" t="s">
        <v>252</v>
      </c>
      <c r="E92" s="181" t="s">
        <v>1054</v>
      </c>
      <c r="F92" s="182" t="s">
        <v>1055</v>
      </c>
      <c r="G92" s="183" t="s">
        <v>184</v>
      </c>
      <c r="H92" s="184">
        <v>6</v>
      </c>
      <c r="I92" s="185"/>
      <c r="J92" s="186">
        <f>ROUND(I92*H92,2)</f>
        <v>0</v>
      </c>
      <c r="K92" s="187"/>
      <c r="L92" s="35"/>
      <c r="M92" s="188" t="s">
        <v>34</v>
      </c>
      <c r="N92" s="189" t="s">
        <v>46</v>
      </c>
      <c r="O92" s="60"/>
      <c r="P92" s="159">
        <f>O92*H92</f>
        <v>0</v>
      </c>
      <c r="Q92" s="159">
        <v>0</v>
      </c>
      <c r="R92" s="159">
        <f>Q92*H92</f>
        <v>0</v>
      </c>
      <c r="S92" s="159">
        <v>0</v>
      </c>
      <c r="T92" s="160">
        <f>S92*H92</f>
        <v>0</v>
      </c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R92" s="161" t="s">
        <v>170</v>
      </c>
      <c r="AT92" s="161" t="s">
        <v>252</v>
      </c>
      <c r="AU92" s="161" t="s">
        <v>75</v>
      </c>
      <c r="AY92" s="13" t="s">
        <v>169</v>
      </c>
      <c r="BE92" s="162">
        <f>IF(N92="základní",J92,0)</f>
        <v>0</v>
      </c>
      <c r="BF92" s="162">
        <f>IF(N92="snížená",J92,0)</f>
        <v>0</v>
      </c>
      <c r="BG92" s="162">
        <f>IF(N92="zákl. přenesená",J92,0)</f>
        <v>0</v>
      </c>
      <c r="BH92" s="162">
        <f>IF(N92="sníž. přenesená",J92,0)</f>
        <v>0</v>
      </c>
      <c r="BI92" s="162">
        <f>IF(N92="nulová",J92,0)</f>
        <v>0</v>
      </c>
      <c r="BJ92" s="13" t="s">
        <v>82</v>
      </c>
      <c r="BK92" s="162">
        <f>ROUND(I92*H92,2)</f>
        <v>0</v>
      </c>
      <c r="BL92" s="13" t="s">
        <v>170</v>
      </c>
      <c r="BM92" s="161" t="s">
        <v>1056</v>
      </c>
    </row>
    <row r="93" spans="1:65" s="2" customFormat="1" ht="19.5">
      <c r="A93" s="30"/>
      <c r="B93" s="31"/>
      <c r="C93" s="32"/>
      <c r="D93" s="163" t="s">
        <v>172</v>
      </c>
      <c r="E93" s="32"/>
      <c r="F93" s="164" t="s">
        <v>1057</v>
      </c>
      <c r="G93" s="32"/>
      <c r="H93" s="32"/>
      <c r="I93" s="165"/>
      <c r="J93" s="32"/>
      <c r="K93" s="32"/>
      <c r="L93" s="35"/>
      <c r="M93" s="166"/>
      <c r="N93" s="167"/>
      <c r="O93" s="60"/>
      <c r="P93" s="60"/>
      <c r="Q93" s="60"/>
      <c r="R93" s="60"/>
      <c r="S93" s="60"/>
      <c r="T93" s="61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T93" s="13" t="s">
        <v>172</v>
      </c>
      <c r="AU93" s="13" t="s">
        <v>75</v>
      </c>
    </row>
    <row r="94" spans="1:65" s="2" customFormat="1" ht="19.5">
      <c r="A94" s="30"/>
      <c r="B94" s="31"/>
      <c r="C94" s="32"/>
      <c r="D94" s="163" t="s">
        <v>178</v>
      </c>
      <c r="E94" s="32"/>
      <c r="F94" s="179" t="s">
        <v>1058</v>
      </c>
      <c r="G94" s="32"/>
      <c r="H94" s="32"/>
      <c r="I94" s="165"/>
      <c r="J94" s="32"/>
      <c r="K94" s="32"/>
      <c r="L94" s="35"/>
      <c r="M94" s="166"/>
      <c r="N94" s="167"/>
      <c r="O94" s="60"/>
      <c r="P94" s="60"/>
      <c r="Q94" s="60"/>
      <c r="R94" s="60"/>
      <c r="S94" s="60"/>
      <c r="T94" s="61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3" t="s">
        <v>178</v>
      </c>
      <c r="AU94" s="13" t="s">
        <v>75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1059</v>
      </c>
      <c r="G95" s="169"/>
      <c r="H95" s="172">
        <v>6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82</v>
      </c>
      <c r="AY95" s="178" t="s">
        <v>169</v>
      </c>
    </row>
    <row r="96" spans="1:65" s="2" customFormat="1" ht="16.5" customHeight="1">
      <c r="A96" s="30"/>
      <c r="B96" s="31"/>
      <c r="C96" s="180" t="s">
        <v>200</v>
      </c>
      <c r="D96" s="180" t="s">
        <v>252</v>
      </c>
      <c r="E96" s="181" t="s">
        <v>1060</v>
      </c>
      <c r="F96" s="182" t="s">
        <v>1061</v>
      </c>
      <c r="G96" s="183" t="s">
        <v>190</v>
      </c>
      <c r="H96" s="184">
        <v>9</v>
      </c>
      <c r="I96" s="185"/>
      <c r="J96" s="186">
        <f>ROUND(I96*H96,2)</f>
        <v>0</v>
      </c>
      <c r="K96" s="187"/>
      <c r="L96" s="35"/>
      <c r="M96" s="188" t="s">
        <v>34</v>
      </c>
      <c r="N96" s="189" t="s">
        <v>46</v>
      </c>
      <c r="O96" s="60"/>
      <c r="P96" s="159">
        <f>O96*H96</f>
        <v>0</v>
      </c>
      <c r="Q96" s="159">
        <v>0</v>
      </c>
      <c r="R96" s="159">
        <f>Q96*H96</f>
        <v>0</v>
      </c>
      <c r="S96" s="159">
        <v>0</v>
      </c>
      <c r="T96" s="160">
        <f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61" t="s">
        <v>170</v>
      </c>
      <c r="AT96" s="161" t="s">
        <v>252</v>
      </c>
      <c r="AU96" s="161" t="s">
        <v>75</v>
      </c>
      <c r="AY96" s="13" t="s">
        <v>169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13" t="s">
        <v>82</v>
      </c>
      <c r="BK96" s="162">
        <f>ROUND(I96*H96,2)</f>
        <v>0</v>
      </c>
      <c r="BL96" s="13" t="s">
        <v>170</v>
      </c>
      <c r="BM96" s="161" t="s">
        <v>1062</v>
      </c>
    </row>
    <row r="97" spans="1:65" s="2" customFormat="1" ht="19.5">
      <c r="A97" s="30"/>
      <c r="B97" s="31"/>
      <c r="C97" s="32"/>
      <c r="D97" s="163" t="s">
        <v>172</v>
      </c>
      <c r="E97" s="32"/>
      <c r="F97" s="164" t="s">
        <v>1063</v>
      </c>
      <c r="G97" s="32"/>
      <c r="H97" s="32"/>
      <c r="I97" s="165"/>
      <c r="J97" s="32"/>
      <c r="K97" s="32"/>
      <c r="L97" s="35"/>
      <c r="M97" s="166"/>
      <c r="N97" s="167"/>
      <c r="O97" s="60"/>
      <c r="P97" s="60"/>
      <c r="Q97" s="60"/>
      <c r="R97" s="60"/>
      <c r="S97" s="60"/>
      <c r="T97" s="61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T97" s="13" t="s">
        <v>172</v>
      </c>
      <c r="AU97" s="13" t="s">
        <v>75</v>
      </c>
    </row>
    <row r="98" spans="1:65" s="2" customFormat="1" ht="19.5">
      <c r="A98" s="30"/>
      <c r="B98" s="31"/>
      <c r="C98" s="32"/>
      <c r="D98" s="163" t="s">
        <v>178</v>
      </c>
      <c r="E98" s="32"/>
      <c r="F98" s="179" t="s">
        <v>1058</v>
      </c>
      <c r="G98" s="32"/>
      <c r="H98" s="32"/>
      <c r="I98" s="165"/>
      <c r="J98" s="32"/>
      <c r="K98" s="32"/>
      <c r="L98" s="35"/>
      <c r="M98" s="166"/>
      <c r="N98" s="167"/>
      <c r="O98" s="60"/>
      <c r="P98" s="60"/>
      <c r="Q98" s="60"/>
      <c r="R98" s="60"/>
      <c r="S98" s="60"/>
      <c r="T98" s="61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3" t="s">
        <v>178</v>
      </c>
      <c r="AU98" s="13" t="s">
        <v>75</v>
      </c>
    </row>
    <row r="99" spans="1:65" s="10" customFormat="1" ht="11.25">
      <c r="B99" s="168"/>
      <c r="C99" s="169"/>
      <c r="D99" s="163" t="s">
        <v>173</v>
      </c>
      <c r="E99" s="170" t="s">
        <v>34</v>
      </c>
      <c r="F99" s="171" t="s">
        <v>1064</v>
      </c>
      <c r="G99" s="169"/>
      <c r="H99" s="172">
        <v>9</v>
      </c>
      <c r="I99" s="173"/>
      <c r="J99" s="169"/>
      <c r="K99" s="169"/>
      <c r="L99" s="174"/>
      <c r="M99" s="175"/>
      <c r="N99" s="176"/>
      <c r="O99" s="176"/>
      <c r="P99" s="176"/>
      <c r="Q99" s="176"/>
      <c r="R99" s="176"/>
      <c r="S99" s="176"/>
      <c r="T99" s="177"/>
      <c r="AT99" s="178" t="s">
        <v>173</v>
      </c>
      <c r="AU99" s="178" t="s">
        <v>75</v>
      </c>
      <c r="AV99" s="10" t="s">
        <v>84</v>
      </c>
      <c r="AW99" s="10" t="s">
        <v>36</v>
      </c>
      <c r="AX99" s="10" t="s">
        <v>82</v>
      </c>
      <c r="AY99" s="178" t="s">
        <v>169</v>
      </c>
    </row>
    <row r="100" spans="1:65" s="2" customFormat="1" ht="16.5" customHeight="1">
      <c r="A100" s="30"/>
      <c r="B100" s="31"/>
      <c r="C100" s="180" t="s">
        <v>206</v>
      </c>
      <c r="D100" s="180" t="s">
        <v>252</v>
      </c>
      <c r="E100" s="181" t="s">
        <v>420</v>
      </c>
      <c r="F100" s="182" t="s">
        <v>421</v>
      </c>
      <c r="G100" s="183" t="s">
        <v>190</v>
      </c>
      <c r="H100" s="184">
        <v>9</v>
      </c>
      <c r="I100" s="185"/>
      <c r="J100" s="186">
        <f>ROUND(I100*H100,2)</f>
        <v>0</v>
      </c>
      <c r="K100" s="187"/>
      <c r="L100" s="35"/>
      <c r="M100" s="188" t="s">
        <v>34</v>
      </c>
      <c r="N100" s="189" t="s">
        <v>46</v>
      </c>
      <c r="O100" s="60"/>
      <c r="P100" s="159">
        <f>O100*H100</f>
        <v>0</v>
      </c>
      <c r="Q100" s="159">
        <v>0</v>
      </c>
      <c r="R100" s="159">
        <f>Q100*H100</f>
        <v>0</v>
      </c>
      <c r="S100" s="159">
        <v>0</v>
      </c>
      <c r="T100" s="160">
        <f>S100*H100</f>
        <v>0</v>
      </c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R100" s="161" t="s">
        <v>170</v>
      </c>
      <c r="AT100" s="161" t="s">
        <v>252</v>
      </c>
      <c r="AU100" s="161" t="s">
        <v>75</v>
      </c>
      <c r="AY100" s="13" t="s">
        <v>169</v>
      </c>
      <c r="BE100" s="162">
        <f>IF(N100="základní",J100,0)</f>
        <v>0</v>
      </c>
      <c r="BF100" s="162">
        <f>IF(N100="snížená",J100,0)</f>
        <v>0</v>
      </c>
      <c r="BG100" s="162">
        <f>IF(N100="zákl. přenesená",J100,0)</f>
        <v>0</v>
      </c>
      <c r="BH100" s="162">
        <f>IF(N100="sníž. přenesená",J100,0)</f>
        <v>0</v>
      </c>
      <c r="BI100" s="162">
        <f>IF(N100="nulová",J100,0)</f>
        <v>0</v>
      </c>
      <c r="BJ100" s="13" t="s">
        <v>82</v>
      </c>
      <c r="BK100" s="162">
        <f>ROUND(I100*H100,2)</f>
        <v>0</v>
      </c>
      <c r="BL100" s="13" t="s">
        <v>170</v>
      </c>
      <c r="BM100" s="161" t="s">
        <v>1065</v>
      </c>
    </row>
    <row r="101" spans="1:65" s="2" customFormat="1" ht="19.5">
      <c r="A101" s="30"/>
      <c r="B101" s="31"/>
      <c r="C101" s="32"/>
      <c r="D101" s="163" t="s">
        <v>172</v>
      </c>
      <c r="E101" s="32"/>
      <c r="F101" s="164" t="s">
        <v>423</v>
      </c>
      <c r="G101" s="32"/>
      <c r="H101" s="32"/>
      <c r="I101" s="165"/>
      <c r="J101" s="32"/>
      <c r="K101" s="32"/>
      <c r="L101" s="35"/>
      <c r="M101" s="166"/>
      <c r="N101" s="167"/>
      <c r="O101" s="60"/>
      <c r="P101" s="60"/>
      <c r="Q101" s="60"/>
      <c r="R101" s="60"/>
      <c r="S101" s="60"/>
      <c r="T101" s="61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T101" s="13" t="s">
        <v>172</v>
      </c>
      <c r="AU101" s="13" t="s">
        <v>75</v>
      </c>
    </row>
    <row r="102" spans="1:65" s="2" customFormat="1" ht="19.5">
      <c r="A102" s="30"/>
      <c r="B102" s="31"/>
      <c r="C102" s="32"/>
      <c r="D102" s="163" t="s">
        <v>178</v>
      </c>
      <c r="E102" s="32"/>
      <c r="F102" s="179" t="s">
        <v>1066</v>
      </c>
      <c r="G102" s="32"/>
      <c r="H102" s="32"/>
      <c r="I102" s="165"/>
      <c r="J102" s="32"/>
      <c r="K102" s="32"/>
      <c r="L102" s="35"/>
      <c r="M102" s="166"/>
      <c r="N102" s="167"/>
      <c r="O102" s="60"/>
      <c r="P102" s="60"/>
      <c r="Q102" s="60"/>
      <c r="R102" s="60"/>
      <c r="S102" s="60"/>
      <c r="T102" s="61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T102" s="13" t="s">
        <v>178</v>
      </c>
      <c r="AU102" s="13" t="s">
        <v>75</v>
      </c>
    </row>
    <row r="103" spans="1:65" s="10" customFormat="1" ht="11.25">
      <c r="B103" s="168"/>
      <c r="C103" s="169"/>
      <c r="D103" s="163" t="s">
        <v>173</v>
      </c>
      <c r="E103" s="170" t="s">
        <v>34</v>
      </c>
      <c r="F103" s="171" t="s">
        <v>1064</v>
      </c>
      <c r="G103" s="169"/>
      <c r="H103" s="172">
        <v>9</v>
      </c>
      <c r="I103" s="173"/>
      <c r="J103" s="169"/>
      <c r="K103" s="169"/>
      <c r="L103" s="174"/>
      <c r="M103" s="175"/>
      <c r="N103" s="176"/>
      <c r="O103" s="176"/>
      <c r="P103" s="176"/>
      <c r="Q103" s="176"/>
      <c r="R103" s="176"/>
      <c r="S103" s="176"/>
      <c r="T103" s="177"/>
      <c r="AT103" s="178" t="s">
        <v>173</v>
      </c>
      <c r="AU103" s="178" t="s">
        <v>75</v>
      </c>
      <c r="AV103" s="10" t="s">
        <v>84</v>
      </c>
      <c r="AW103" s="10" t="s">
        <v>36</v>
      </c>
      <c r="AX103" s="10" t="s">
        <v>82</v>
      </c>
      <c r="AY103" s="178" t="s">
        <v>169</v>
      </c>
    </row>
    <row r="104" spans="1:65" s="2" customFormat="1" ht="16.5" customHeight="1">
      <c r="A104" s="30"/>
      <c r="B104" s="31"/>
      <c r="C104" s="180" t="s">
        <v>168</v>
      </c>
      <c r="D104" s="180" t="s">
        <v>252</v>
      </c>
      <c r="E104" s="181" t="s">
        <v>431</v>
      </c>
      <c r="F104" s="182" t="s">
        <v>432</v>
      </c>
      <c r="G104" s="183" t="s">
        <v>184</v>
      </c>
      <c r="H104" s="184">
        <v>6</v>
      </c>
      <c r="I104" s="185"/>
      <c r="J104" s="186">
        <f>ROUND(I104*H104,2)</f>
        <v>0</v>
      </c>
      <c r="K104" s="187"/>
      <c r="L104" s="35"/>
      <c r="M104" s="188" t="s">
        <v>34</v>
      </c>
      <c r="N104" s="189" t="s">
        <v>46</v>
      </c>
      <c r="O104" s="60"/>
      <c r="P104" s="159">
        <f>O104*H104</f>
        <v>0</v>
      </c>
      <c r="Q104" s="159">
        <v>0</v>
      </c>
      <c r="R104" s="159">
        <f>Q104*H104</f>
        <v>0</v>
      </c>
      <c r="S104" s="159">
        <v>0</v>
      </c>
      <c r="T104" s="160">
        <f>S104*H104</f>
        <v>0</v>
      </c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R104" s="161" t="s">
        <v>170</v>
      </c>
      <c r="AT104" s="161" t="s">
        <v>252</v>
      </c>
      <c r="AU104" s="161" t="s">
        <v>75</v>
      </c>
      <c r="AY104" s="13" t="s">
        <v>169</v>
      </c>
      <c r="BE104" s="162">
        <f>IF(N104="základní",J104,0)</f>
        <v>0</v>
      </c>
      <c r="BF104" s="162">
        <f>IF(N104="snížená",J104,0)</f>
        <v>0</v>
      </c>
      <c r="BG104" s="162">
        <f>IF(N104="zákl. přenesená",J104,0)</f>
        <v>0</v>
      </c>
      <c r="BH104" s="162">
        <f>IF(N104="sníž. přenesená",J104,0)</f>
        <v>0</v>
      </c>
      <c r="BI104" s="162">
        <f>IF(N104="nulová",J104,0)</f>
        <v>0</v>
      </c>
      <c r="BJ104" s="13" t="s">
        <v>82</v>
      </c>
      <c r="BK104" s="162">
        <f>ROUND(I104*H104,2)</f>
        <v>0</v>
      </c>
      <c r="BL104" s="13" t="s">
        <v>170</v>
      </c>
      <c r="BM104" s="161" t="s">
        <v>1067</v>
      </c>
    </row>
    <row r="105" spans="1:65" s="2" customFormat="1" ht="19.5">
      <c r="A105" s="30"/>
      <c r="B105" s="31"/>
      <c r="C105" s="32"/>
      <c r="D105" s="163" t="s">
        <v>172</v>
      </c>
      <c r="E105" s="32"/>
      <c r="F105" s="164" t="s">
        <v>434</v>
      </c>
      <c r="G105" s="32"/>
      <c r="H105" s="32"/>
      <c r="I105" s="165"/>
      <c r="J105" s="32"/>
      <c r="K105" s="32"/>
      <c r="L105" s="35"/>
      <c r="M105" s="166"/>
      <c r="N105" s="167"/>
      <c r="O105" s="60"/>
      <c r="P105" s="60"/>
      <c r="Q105" s="60"/>
      <c r="R105" s="60"/>
      <c r="S105" s="60"/>
      <c r="T105" s="61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T105" s="13" t="s">
        <v>172</v>
      </c>
      <c r="AU105" s="13" t="s">
        <v>75</v>
      </c>
    </row>
    <row r="106" spans="1:65" s="2" customFormat="1" ht="19.5">
      <c r="A106" s="30"/>
      <c r="B106" s="31"/>
      <c r="C106" s="32"/>
      <c r="D106" s="163" t="s">
        <v>178</v>
      </c>
      <c r="E106" s="32"/>
      <c r="F106" s="179" t="s">
        <v>1058</v>
      </c>
      <c r="G106" s="32"/>
      <c r="H106" s="32"/>
      <c r="I106" s="165"/>
      <c r="J106" s="32"/>
      <c r="K106" s="32"/>
      <c r="L106" s="35"/>
      <c r="M106" s="166"/>
      <c r="N106" s="167"/>
      <c r="O106" s="60"/>
      <c r="P106" s="60"/>
      <c r="Q106" s="60"/>
      <c r="R106" s="60"/>
      <c r="S106" s="60"/>
      <c r="T106" s="61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T106" s="13" t="s">
        <v>178</v>
      </c>
      <c r="AU106" s="13" t="s">
        <v>75</v>
      </c>
    </row>
    <row r="107" spans="1:65" s="10" customFormat="1" ht="11.25">
      <c r="B107" s="168"/>
      <c r="C107" s="169"/>
      <c r="D107" s="163" t="s">
        <v>173</v>
      </c>
      <c r="E107" s="170" t="s">
        <v>34</v>
      </c>
      <c r="F107" s="171" t="s">
        <v>1068</v>
      </c>
      <c r="G107" s="169"/>
      <c r="H107" s="172">
        <v>6</v>
      </c>
      <c r="I107" s="173"/>
      <c r="J107" s="169"/>
      <c r="K107" s="169"/>
      <c r="L107" s="174"/>
      <c r="M107" s="175"/>
      <c r="N107" s="176"/>
      <c r="O107" s="176"/>
      <c r="P107" s="176"/>
      <c r="Q107" s="176"/>
      <c r="R107" s="176"/>
      <c r="S107" s="176"/>
      <c r="T107" s="177"/>
      <c r="AT107" s="178" t="s">
        <v>173</v>
      </c>
      <c r="AU107" s="178" t="s">
        <v>75</v>
      </c>
      <c r="AV107" s="10" t="s">
        <v>84</v>
      </c>
      <c r="AW107" s="10" t="s">
        <v>36</v>
      </c>
      <c r="AX107" s="10" t="s">
        <v>82</v>
      </c>
      <c r="AY107" s="178" t="s">
        <v>169</v>
      </c>
    </row>
    <row r="108" spans="1:65" s="2" customFormat="1" ht="16.5" customHeight="1">
      <c r="A108" s="30"/>
      <c r="B108" s="31"/>
      <c r="C108" s="180" t="s">
        <v>214</v>
      </c>
      <c r="D108" s="180" t="s">
        <v>252</v>
      </c>
      <c r="E108" s="181" t="s">
        <v>408</v>
      </c>
      <c r="F108" s="182" t="s">
        <v>409</v>
      </c>
      <c r="G108" s="183" t="s">
        <v>247</v>
      </c>
      <c r="H108" s="184">
        <v>5</v>
      </c>
      <c r="I108" s="185"/>
      <c r="J108" s="186">
        <f>ROUND(I108*H108,2)</f>
        <v>0</v>
      </c>
      <c r="K108" s="187"/>
      <c r="L108" s="35"/>
      <c r="M108" s="188" t="s">
        <v>34</v>
      </c>
      <c r="N108" s="189" t="s">
        <v>46</v>
      </c>
      <c r="O108" s="60"/>
      <c r="P108" s="159">
        <f>O108*H108</f>
        <v>0</v>
      </c>
      <c r="Q108" s="159">
        <v>0</v>
      </c>
      <c r="R108" s="159">
        <f>Q108*H108</f>
        <v>0</v>
      </c>
      <c r="S108" s="159">
        <v>0</v>
      </c>
      <c r="T108" s="160">
        <f>S108*H108</f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61" t="s">
        <v>170</v>
      </c>
      <c r="AT108" s="161" t="s">
        <v>252</v>
      </c>
      <c r="AU108" s="161" t="s">
        <v>75</v>
      </c>
      <c r="AY108" s="13" t="s">
        <v>169</v>
      </c>
      <c r="BE108" s="162">
        <f>IF(N108="základní",J108,0)</f>
        <v>0</v>
      </c>
      <c r="BF108" s="162">
        <f>IF(N108="snížená",J108,0)</f>
        <v>0</v>
      </c>
      <c r="BG108" s="162">
        <f>IF(N108="zákl. přenesená",J108,0)</f>
        <v>0</v>
      </c>
      <c r="BH108" s="162">
        <f>IF(N108="sníž. přenesená",J108,0)</f>
        <v>0</v>
      </c>
      <c r="BI108" s="162">
        <f>IF(N108="nulová",J108,0)</f>
        <v>0</v>
      </c>
      <c r="BJ108" s="13" t="s">
        <v>82</v>
      </c>
      <c r="BK108" s="162">
        <f>ROUND(I108*H108,2)</f>
        <v>0</v>
      </c>
      <c r="BL108" s="13" t="s">
        <v>170</v>
      </c>
      <c r="BM108" s="161" t="s">
        <v>1069</v>
      </c>
    </row>
    <row r="109" spans="1:65" s="2" customFormat="1" ht="19.5">
      <c r="A109" s="30"/>
      <c r="B109" s="31"/>
      <c r="C109" s="32"/>
      <c r="D109" s="163" t="s">
        <v>172</v>
      </c>
      <c r="E109" s="32"/>
      <c r="F109" s="164" t="s">
        <v>411</v>
      </c>
      <c r="G109" s="32"/>
      <c r="H109" s="32"/>
      <c r="I109" s="165"/>
      <c r="J109" s="32"/>
      <c r="K109" s="32"/>
      <c r="L109" s="35"/>
      <c r="M109" s="166"/>
      <c r="N109" s="167"/>
      <c r="O109" s="60"/>
      <c r="P109" s="60"/>
      <c r="Q109" s="60"/>
      <c r="R109" s="60"/>
      <c r="S109" s="60"/>
      <c r="T109" s="61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T109" s="13" t="s">
        <v>172</v>
      </c>
      <c r="AU109" s="13" t="s">
        <v>75</v>
      </c>
    </row>
    <row r="110" spans="1:65" s="2" customFormat="1" ht="19.5">
      <c r="A110" s="30"/>
      <c r="B110" s="31"/>
      <c r="C110" s="32"/>
      <c r="D110" s="163" t="s">
        <v>178</v>
      </c>
      <c r="E110" s="32"/>
      <c r="F110" s="179" t="s">
        <v>1070</v>
      </c>
      <c r="G110" s="32"/>
      <c r="H110" s="32"/>
      <c r="I110" s="165"/>
      <c r="J110" s="32"/>
      <c r="K110" s="32"/>
      <c r="L110" s="35"/>
      <c r="M110" s="166"/>
      <c r="N110" s="167"/>
      <c r="O110" s="60"/>
      <c r="P110" s="60"/>
      <c r="Q110" s="60"/>
      <c r="R110" s="60"/>
      <c r="S110" s="60"/>
      <c r="T110" s="61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T110" s="13" t="s">
        <v>178</v>
      </c>
      <c r="AU110" s="13" t="s">
        <v>75</v>
      </c>
    </row>
    <row r="111" spans="1:65" s="10" customFormat="1" ht="11.25">
      <c r="B111" s="168"/>
      <c r="C111" s="169"/>
      <c r="D111" s="163" t="s">
        <v>173</v>
      </c>
      <c r="E111" s="170" t="s">
        <v>34</v>
      </c>
      <c r="F111" s="171" t="s">
        <v>1071</v>
      </c>
      <c r="G111" s="169"/>
      <c r="H111" s="172">
        <v>5</v>
      </c>
      <c r="I111" s="173"/>
      <c r="J111" s="169"/>
      <c r="K111" s="169"/>
      <c r="L111" s="174"/>
      <c r="M111" s="175"/>
      <c r="N111" s="176"/>
      <c r="O111" s="176"/>
      <c r="P111" s="176"/>
      <c r="Q111" s="176"/>
      <c r="R111" s="176"/>
      <c r="S111" s="176"/>
      <c r="T111" s="177"/>
      <c r="AT111" s="178" t="s">
        <v>173</v>
      </c>
      <c r="AU111" s="178" t="s">
        <v>75</v>
      </c>
      <c r="AV111" s="10" t="s">
        <v>84</v>
      </c>
      <c r="AW111" s="10" t="s">
        <v>36</v>
      </c>
      <c r="AX111" s="10" t="s">
        <v>82</v>
      </c>
      <c r="AY111" s="178" t="s">
        <v>169</v>
      </c>
    </row>
    <row r="112" spans="1:65" s="2" customFormat="1" ht="16.5" customHeight="1">
      <c r="A112" s="30"/>
      <c r="B112" s="31"/>
      <c r="C112" s="180" t="s">
        <v>218</v>
      </c>
      <c r="D112" s="180" t="s">
        <v>252</v>
      </c>
      <c r="E112" s="181" t="s">
        <v>425</v>
      </c>
      <c r="F112" s="182" t="s">
        <v>426</v>
      </c>
      <c r="G112" s="183" t="s">
        <v>247</v>
      </c>
      <c r="H112" s="184">
        <v>5</v>
      </c>
      <c r="I112" s="185"/>
      <c r="J112" s="186">
        <f>ROUND(I112*H112,2)</f>
        <v>0</v>
      </c>
      <c r="K112" s="187"/>
      <c r="L112" s="35"/>
      <c r="M112" s="188" t="s">
        <v>34</v>
      </c>
      <c r="N112" s="189" t="s">
        <v>46</v>
      </c>
      <c r="O112" s="60"/>
      <c r="P112" s="159">
        <f>O112*H112</f>
        <v>0</v>
      </c>
      <c r="Q112" s="159">
        <v>0</v>
      </c>
      <c r="R112" s="159">
        <f>Q112*H112</f>
        <v>0</v>
      </c>
      <c r="S112" s="159">
        <v>0</v>
      </c>
      <c r="T112" s="160">
        <f>S112*H112</f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61" t="s">
        <v>170</v>
      </c>
      <c r="AT112" s="161" t="s">
        <v>252</v>
      </c>
      <c r="AU112" s="161" t="s">
        <v>75</v>
      </c>
      <c r="AY112" s="13" t="s">
        <v>169</v>
      </c>
      <c r="BE112" s="162">
        <f>IF(N112="základní",J112,0)</f>
        <v>0</v>
      </c>
      <c r="BF112" s="162">
        <f>IF(N112="snížená",J112,0)</f>
        <v>0</v>
      </c>
      <c r="BG112" s="162">
        <f>IF(N112="zákl. přenesená",J112,0)</f>
        <v>0</v>
      </c>
      <c r="BH112" s="162">
        <f>IF(N112="sníž. přenesená",J112,0)</f>
        <v>0</v>
      </c>
      <c r="BI112" s="162">
        <f>IF(N112="nulová",J112,0)</f>
        <v>0</v>
      </c>
      <c r="BJ112" s="13" t="s">
        <v>82</v>
      </c>
      <c r="BK112" s="162">
        <f>ROUND(I112*H112,2)</f>
        <v>0</v>
      </c>
      <c r="BL112" s="13" t="s">
        <v>170</v>
      </c>
      <c r="BM112" s="161" t="s">
        <v>1072</v>
      </c>
    </row>
    <row r="113" spans="1:65" s="2" customFormat="1" ht="19.5">
      <c r="A113" s="30"/>
      <c r="B113" s="31"/>
      <c r="C113" s="32"/>
      <c r="D113" s="163" t="s">
        <v>172</v>
      </c>
      <c r="E113" s="32"/>
      <c r="F113" s="164" t="s">
        <v>428</v>
      </c>
      <c r="G113" s="32"/>
      <c r="H113" s="32"/>
      <c r="I113" s="165"/>
      <c r="J113" s="32"/>
      <c r="K113" s="32"/>
      <c r="L113" s="35"/>
      <c r="M113" s="166"/>
      <c r="N113" s="167"/>
      <c r="O113" s="60"/>
      <c r="P113" s="60"/>
      <c r="Q113" s="60"/>
      <c r="R113" s="60"/>
      <c r="S113" s="60"/>
      <c r="T113" s="61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172</v>
      </c>
      <c r="AU113" s="13" t="s">
        <v>75</v>
      </c>
    </row>
    <row r="114" spans="1:65" s="2" customFormat="1" ht="19.5">
      <c r="A114" s="30"/>
      <c r="B114" s="31"/>
      <c r="C114" s="32"/>
      <c r="D114" s="163" t="s">
        <v>178</v>
      </c>
      <c r="E114" s="32"/>
      <c r="F114" s="179" t="s">
        <v>1070</v>
      </c>
      <c r="G114" s="32"/>
      <c r="H114" s="32"/>
      <c r="I114" s="165"/>
      <c r="J114" s="32"/>
      <c r="K114" s="32"/>
      <c r="L114" s="35"/>
      <c r="M114" s="166"/>
      <c r="N114" s="167"/>
      <c r="O114" s="60"/>
      <c r="P114" s="60"/>
      <c r="Q114" s="60"/>
      <c r="R114" s="60"/>
      <c r="S114" s="60"/>
      <c r="T114" s="61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T114" s="13" t="s">
        <v>178</v>
      </c>
      <c r="AU114" s="13" t="s">
        <v>75</v>
      </c>
    </row>
    <row r="115" spans="1:65" s="10" customFormat="1" ht="11.25">
      <c r="B115" s="168"/>
      <c r="C115" s="169"/>
      <c r="D115" s="163" t="s">
        <v>173</v>
      </c>
      <c r="E115" s="170" t="s">
        <v>34</v>
      </c>
      <c r="F115" s="171" t="s">
        <v>1073</v>
      </c>
      <c r="G115" s="169"/>
      <c r="H115" s="172">
        <v>5</v>
      </c>
      <c r="I115" s="173"/>
      <c r="J115" s="169"/>
      <c r="K115" s="169"/>
      <c r="L115" s="174"/>
      <c r="M115" s="175"/>
      <c r="N115" s="176"/>
      <c r="O115" s="176"/>
      <c r="P115" s="176"/>
      <c r="Q115" s="176"/>
      <c r="R115" s="176"/>
      <c r="S115" s="176"/>
      <c r="T115" s="177"/>
      <c r="AT115" s="178" t="s">
        <v>173</v>
      </c>
      <c r="AU115" s="178" t="s">
        <v>75</v>
      </c>
      <c r="AV115" s="10" t="s">
        <v>84</v>
      </c>
      <c r="AW115" s="10" t="s">
        <v>36</v>
      </c>
      <c r="AX115" s="10" t="s">
        <v>82</v>
      </c>
      <c r="AY115" s="178" t="s">
        <v>169</v>
      </c>
    </row>
    <row r="116" spans="1:65" s="2" customFormat="1" ht="16.5" customHeight="1">
      <c r="A116" s="30"/>
      <c r="B116" s="31"/>
      <c r="C116" s="180" t="s">
        <v>222</v>
      </c>
      <c r="D116" s="180" t="s">
        <v>252</v>
      </c>
      <c r="E116" s="181" t="s">
        <v>369</v>
      </c>
      <c r="F116" s="182" t="s">
        <v>370</v>
      </c>
      <c r="G116" s="183" t="s">
        <v>184</v>
      </c>
      <c r="H116" s="184">
        <v>2</v>
      </c>
      <c r="I116" s="185"/>
      <c r="J116" s="186">
        <f>ROUND(I116*H116,2)</f>
        <v>0</v>
      </c>
      <c r="K116" s="187"/>
      <c r="L116" s="35"/>
      <c r="M116" s="188" t="s">
        <v>34</v>
      </c>
      <c r="N116" s="189" t="s">
        <v>46</v>
      </c>
      <c r="O116" s="60"/>
      <c r="P116" s="159">
        <f>O116*H116</f>
        <v>0</v>
      </c>
      <c r="Q116" s="159">
        <v>0</v>
      </c>
      <c r="R116" s="159">
        <f>Q116*H116</f>
        <v>0</v>
      </c>
      <c r="S116" s="159">
        <v>0</v>
      </c>
      <c r="T116" s="160">
        <f>S116*H116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61" t="s">
        <v>170</v>
      </c>
      <c r="AT116" s="161" t="s">
        <v>252</v>
      </c>
      <c r="AU116" s="161" t="s">
        <v>75</v>
      </c>
      <c r="AY116" s="13" t="s">
        <v>169</v>
      </c>
      <c r="BE116" s="162">
        <f>IF(N116="základní",J116,0)</f>
        <v>0</v>
      </c>
      <c r="BF116" s="162">
        <f>IF(N116="snížená",J116,0)</f>
        <v>0</v>
      </c>
      <c r="BG116" s="162">
        <f>IF(N116="zákl. přenesená",J116,0)</f>
        <v>0</v>
      </c>
      <c r="BH116" s="162">
        <f>IF(N116="sníž. přenesená",J116,0)</f>
        <v>0</v>
      </c>
      <c r="BI116" s="162">
        <f>IF(N116="nulová",J116,0)</f>
        <v>0</v>
      </c>
      <c r="BJ116" s="13" t="s">
        <v>82</v>
      </c>
      <c r="BK116" s="162">
        <f>ROUND(I116*H116,2)</f>
        <v>0</v>
      </c>
      <c r="BL116" s="13" t="s">
        <v>170</v>
      </c>
      <c r="BM116" s="161" t="s">
        <v>1074</v>
      </c>
    </row>
    <row r="117" spans="1:65" s="2" customFormat="1" ht="11.25">
      <c r="A117" s="30"/>
      <c r="B117" s="31"/>
      <c r="C117" s="32"/>
      <c r="D117" s="163" t="s">
        <v>172</v>
      </c>
      <c r="E117" s="32"/>
      <c r="F117" s="164" t="s">
        <v>370</v>
      </c>
      <c r="G117" s="32"/>
      <c r="H117" s="32"/>
      <c r="I117" s="165"/>
      <c r="J117" s="32"/>
      <c r="K117" s="32"/>
      <c r="L117" s="35"/>
      <c r="M117" s="166"/>
      <c r="N117" s="167"/>
      <c r="O117" s="60"/>
      <c r="P117" s="60"/>
      <c r="Q117" s="60"/>
      <c r="R117" s="60"/>
      <c r="S117" s="60"/>
      <c r="T117" s="61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172</v>
      </c>
      <c r="AU117" s="13" t="s">
        <v>75</v>
      </c>
    </row>
    <row r="118" spans="1:65" s="2" customFormat="1" ht="19.5">
      <c r="A118" s="30"/>
      <c r="B118" s="31"/>
      <c r="C118" s="32"/>
      <c r="D118" s="163" t="s">
        <v>178</v>
      </c>
      <c r="E118" s="32"/>
      <c r="F118" s="179" t="s">
        <v>1075</v>
      </c>
      <c r="G118" s="32"/>
      <c r="H118" s="32"/>
      <c r="I118" s="165"/>
      <c r="J118" s="32"/>
      <c r="K118" s="32"/>
      <c r="L118" s="35"/>
      <c r="M118" s="166"/>
      <c r="N118" s="167"/>
      <c r="O118" s="60"/>
      <c r="P118" s="60"/>
      <c r="Q118" s="60"/>
      <c r="R118" s="60"/>
      <c r="S118" s="60"/>
      <c r="T118" s="61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3" t="s">
        <v>178</v>
      </c>
      <c r="AU118" s="13" t="s">
        <v>75</v>
      </c>
    </row>
    <row r="119" spans="1:65" s="10" customFormat="1" ht="11.25">
      <c r="B119" s="168"/>
      <c r="C119" s="169"/>
      <c r="D119" s="163" t="s">
        <v>173</v>
      </c>
      <c r="E119" s="170" t="s">
        <v>34</v>
      </c>
      <c r="F119" s="171" t="s">
        <v>1076</v>
      </c>
      <c r="G119" s="169"/>
      <c r="H119" s="172">
        <v>2</v>
      </c>
      <c r="I119" s="173"/>
      <c r="J119" s="169"/>
      <c r="K119" s="169"/>
      <c r="L119" s="174"/>
      <c r="M119" s="175"/>
      <c r="N119" s="176"/>
      <c r="O119" s="176"/>
      <c r="P119" s="176"/>
      <c r="Q119" s="176"/>
      <c r="R119" s="176"/>
      <c r="S119" s="176"/>
      <c r="T119" s="177"/>
      <c r="AT119" s="178" t="s">
        <v>173</v>
      </c>
      <c r="AU119" s="178" t="s">
        <v>75</v>
      </c>
      <c r="AV119" s="10" t="s">
        <v>84</v>
      </c>
      <c r="AW119" s="10" t="s">
        <v>36</v>
      </c>
      <c r="AX119" s="10" t="s">
        <v>82</v>
      </c>
      <c r="AY119" s="178" t="s">
        <v>169</v>
      </c>
    </row>
    <row r="120" spans="1:65" s="2" customFormat="1" ht="16.5" customHeight="1">
      <c r="A120" s="30"/>
      <c r="B120" s="31"/>
      <c r="C120" s="180" t="s">
        <v>8</v>
      </c>
      <c r="D120" s="180" t="s">
        <v>252</v>
      </c>
      <c r="E120" s="181" t="s">
        <v>373</v>
      </c>
      <c r="F120" s="182" t="s">
        <v>374</v>
      </c>
      <c r="G120" s="183" t="s">
        <v>184</v>
      </c>
      <c r="H120" s="184">
        <v>2</v>
      </c>
      <c r="I120" s="185"/>
      <c r="J120" s="186">
        <f>ROUND(I120*H120,2)</f>
        <v>0</v>
      </c>
      <c r="K120" s="187"/>
      <c r="L120" s="35"/>
      <c r="M120" s="188" t="s">
        <v>34</v>
      </c>
      <c r="N120" s="189" t="s">
        <v>46</v>
      </c>
      <c r="O120" s="60"/>
      <c r="P120" s="159">
        <f>O120*H120</f>
        <v>0</v>
      </c>
      <c r="Q120" s="159">
        <v>0</v>
      </c>
      <c r="R120" s="159">
        <f>Q120*H120</f>
        <v>0</v>
      </c>
      <c r="S120" s="159">
        <v>0</v>
      </c>
      <c r="T120" s="160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1" t="s">
        <v>1077</v>
      </c>
      <c r="AT120" s="161" t="s">
        <v>252</v>
      </c>
      <c r="AU120" s="161" t="s">
        <v>75</v>
      </c>
      <c r="AY120" s="13" t="s">
        <v>169</v>
      </c>
      <c r="BE120" s="162">
        <f>IF(N120="základní",J120,0)</f>
        <v>0</v>
      </c>
      <c r="BF120" s="162">
        <f>IF(N120="snížená",J120,0)</f>
        <v>0</v>
      </c>
      <c r="BG120" s="162">
        <f>IF(N120="zákl. přenesená",J120,0)</f>
        <v>0</v>
      </c>
      <c r="BH120" s="162">
        <f>IF(N120="sníž. přenesená",J120,0)</f>
        <v>0</v>
      </c>
      <c r="BI120" s="162">
        <f>IF(N120="nulová",J120,0)</f>
        <v>0</v>
      </c>
      <c r="BJ120" s="13" t="s">
        <v>82</v>
      </c>
      <c r="BK120" s="162">
        <f>ROUND(I120*H120,2)</f>
        <v>0</v>
      </c>
      <c r="BL120" s="13" t="s">
        <v>1077</v>
      </c>
      <c r="BM120" s="161" t="s">
        <v>1078</v>
      </c>
    </row>
    <row r="121" spans="1:65" s="2" customFormat="1" ht="11.25">
      <c r="A121" s="30"/>
      <c r="B121" s="31"/>
      <c r="C121" s="32"/>
      <c r="D121" s="163" t="s">
        <v>172</v>
      </c>
      <c r="E121" s="32"/>
      <c r="F121" s="164" t="s">
        <v>376</v>
      </c>
      <c r="G121" s="32"/>
      <c r="H121" s="32"/>
      <c r="I121" s="165"/>
      <c r="J121" s="32"/>
      <c r="K121" s="32"/>
      <c r="L121" s="35"/>
      <c r="M121" s="166"/>
      <c r="N121" s="167"/>
      <c r="O121" s="60"/>
      <c r="P121" s="60"/>
      <c r="Q121" s="60"/>
      <c r="R121" s="60"/>
      <c r="S121" s="60"/>
      <c r="T121" s="61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172</v>
      </c>
      <c r="AU121" s="13" t="s">
        <v>75</v>
      </c>
    </row>
    <row r="122" spans="1:65" s="2" customFormat="1" ht="19.5">
      <c r="A122" s="30"/>
      <c r="B122" s="31"/>
      <c r="C122" s="32"/>
      <c r="D122" s="163" t="s">
        <v>178</v>
      </c>
      <c r="E122" s="32"/>
      <c r="F122" s="179" t="s">
        <v>1079</v>
      </c>
      <c r="G122" s="32"/>
      <c r="H122" s="32"/>
      <c r="I122" s="165"/>
      <c r="J122" s="32"/>
      <c r="K122" s="32"/>
      <c r="L122" s="35"/>
      <c r="M122" s="166"/>
      <c r="N122" s="167"/>
      <c r="O122" s="60"/>
      <c r="P122" s="60"/>
      <c r="Q122" s="60"/>
      <c r="R122" s="60"/>
      <c r="S122" s="60"/>
      <c r="T122" s="61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178</v>
      </c>
      <c r="AU122" s="13" t="s">
        <v>75</v>
      </c>
    </row>
    <row r="123" spans="1:65" s="10" customFormat="1" ht="11.25">
      <c r="B123" s="168"/>
      <c r="C123" s="169"/>
      <c r="D123" s="163" t="s">
        <v>173</v>
      </c>
      <c r="E123" s="170" t="s">
        <v>34</v>
      </c>
      <c r="F123" s="171" t="s">
        <v>1076</v>
      </c>
      <c r="G123" s="169"/>
      <c r="H123" s="172">
        <v>2</v>
      </c>
      <c r="I123" s="173"/>
      <c r="J123" s="169"/>
      <c r="K123" s="169"/>
      <c r="L123" s="174"/>
      <c r="M123" s="175"/>
      <c r="N123" s="176"/>
      <c r="O123" s="176"/>
      <c r="P123" s="176"/>
      <c r="Q123" s="176"/>
      <c r="R123" s="176"/>
      <c r="S123" s="176"/>
      <c r="T123" s="177"/>
      <c r="AT123" s="178" t="s">
        <v>173</v>
      </c>
      <c r="AU123" s="178" t="s">
        <v>75</v>
      </c>
      <c r="AV123" s="10" t="s">
        <v>84</v>
      </c>
      <c r="AW123" s="10" t="s">
        <v>36</v>
      </c>
      <c r="AX123" s="10" t="s">
        <v>82</v>
      </c>
      <c r="AY123" s="178" t="s">
        <v>169</v>
      </c>
    </row>
    <row r="124" spans="1:65" s="2" customFormat="1" ht="16.5" customHeight="1">
      <c r="A124" s="30"/>
      <c r="B124" s="31"/>
      <c r="C124" s="180" t="s">
        <v>232</v>
      </c>
      <c r="D124" s="180" t="s">
        <v>252</v>
      </c>
      <c r="E124" s="181" t="s">
        <v>436</v>
      </c>
      <c r="F124" s="182" t="s">
        <v>437</v>
      </c>
      <c r="G124" s="183" t="s">
        <v>184</v>
      </c>
      <c r="H124" s="184">
        <v>1</v>
      </c>
      <c r="I124" s="185"/>
      <c r="J124" s="186">
        <f>ROUND(I124*H124,2)</f>
        <v>0</v>
      </c>
      <c r="K124" s="187"/>
      <c r="L124" s="35"/>
      <c r="M124" s="188" t="s">
        <v>34</v>
      </c>
      <c r="N124" s="189" t="s">
        <v>46</v>
      </c>
      <c r="O124" s="60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170</v>
      </c>
      <c r="AT124" s="161" t="s">
        <v>252</v>
      </c>
      <c r="AU124" s="161" t="s">
        <v>75</v>
      </c>
      <c r="AY124" s="13" t="s">
        <v>169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3" t="s">
        <v>82</v>
      </c>
      <c r="BK124" s="162">
        <f>ROUND(I124*H124,2)</f>
        <v>0</v>
      </c>
      <c r="BL124" s="13" t="s">
        <v>170</v>
      </c>
      <c r="BM124" s="161" t="s">
        <v>1080</v>
      </c>
    </row>
    <row r="125" spans="1:65" s="2" customFormat="1" ht="29.25">
      <c r="A125" s="30"/>
      <c r="B125" s="31"/>
      <c r="C125" s="32"/>
      <c r="D125" s="163" t="s">
        <v>172</v>
      </c>
      <c r="E125" s="32"/>
      <c r="F125" s="164" t="s">
        <v>439</v>
      </c>
      <c r="G125" s="32"/>
      <c r="H125" s="32"/>
      <c r="I125" s="165"/>
      <c r="J125" s="32"/>
      <c r="K125" s="32"/>
      <c r="L125" s="35"/>
      <c r="M125" s="166"/>
      <c r="N125" s="167"/>
      <c r="O125" s="60"/>
      <c r="P125" s="60"/>
      <c r="Q125" s="60"/>
      <c r="R125" s="60"/>
      <c r="S125" s="60"/>
      <c r="T125" s="6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172</v>
      </c>
      <c r="AU125" s="13" t="s">
        <v>75</v>
      </c>
    </row>
    <row r="126" spans="1:65" s="2" customFormat="1" ht="19.5">
      <c r="A126" s="30"/>
      <c r="B126" s="31"/>
      <c r="C126" s="32"/>
      <c r="D126" s="163" t="s">
        <v>178</v>
      </c>
      <c r="E126" s="32"/>
      <c r="F126" s="179" t="s">
        <v>1081</v>
      </c>
      <c r="G126" s="32"/>
      <c r="H126" s="32"/>
      <c r="I126" s="165"/>
      <c r="J126" s="32"/>
      <c r="K126" s="32"/>
      <c r="L126" s="35"/>
      <c r="M126" s="166"/>
      <c r="N126" s="167"/>
      <c r="O126" s="60"/>
      <c r="P126" s="60"/>
      <c r="Q126" s="60"/>
      <c r="R126" s="60"/>
      <c r="S126" s="60"/>
      <c r="T126" s="61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178</v>
      </c>
      <c r="AU126" s="13" t="s">
        <v>75</v>
      </c>
    </row>
    <row r="127" spans="1:65" s="10" customFormat="1" ht="11.25">
      <c r="B127" s="168"/>
      <c r="C127" s="169"/>
      <c r="D127" s="163" t="s">
        <v>173</v>
      </c>
      <c r="E127" s="170" t="s">
        <v>34</v>
      </c>
      <c r="F127" s="171" t="s">
        <v>82</v>
      </c>
      <c r="G127" s="169"/>
      <c r="H127" s="172">
        <v>1</v>
      </c>
      <c r="I127" s="173"/>
      <c r="J127" s="169"/>
      <c r="K127" s="169"/>
      <c r="L127" s="174"/>
      <c r="M127" s="175"/>
      <c r="N127" s="176"/>
      <c r="O127" s="176"/>
      <c r="P127" s="176"/>
      <c r="Q127" s="176"/>
      <c r="R127" s="176"/>
      <c r="S127" s="176"/>
      <c r="T127" s="177"/>
      <c r="AT127" s="178" t="s">
        <v>173</v>
      </c>
      <c r="AU127" s="178" t="s">
        <v>75</v>
      </c>
      <c r="AV127" s="10" t="s">
        <v>84</v>
      </c>
      <c r="AW127" s="10" t="s">
        <v>36</v>
      </c>
      <c r="AX127" s="10" t="s">
        <v>82</v>
      </c>
      <c r="AY127" s="178" t="s">
        <v>169</v>
      </c>
    </row>
    <row r="128" spans="1:65" s="2" customFormat="1" ht="16.5" customHeight="1">
      <c r="A128" s="30"/>
      <c r="B128" s="31"/>
      <c r="C128" s="180" t="s">
        <v>238</v>
      </c>
      <c r="D128" s="180" t="s">
        <v>252</v>
      </c>
      <c r="E128" s="181" t="s">
        <v>442</v>
      </c>
      <c r="F128" s="182" t="s">
        <v>443</v>
      </c>
      <c r="G128" s="183" t="s">
        <v>184</v>
      </c>
      <c r="H128" s="184">
        <v>1</v>
      </c>
      <c r="I128" s="185"/>
      <c r="J128" s="186">
        <f>ROUND(I128*H128,2)</f>
        <v>0</v>
      </c>
      <c r="K128" s="187"/>
      <c r="L128" s="35"/>
      <c r="M128" s="188" t="s">
        <v>34</v>
      </c>
      <c r="N128" s="189" t="s">
        <v>46</v>
      </c>
      <c r="O128" s="60"/>
      <c r="P128" s="159">
        <f>O128*H128</f>
        <v>0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170</v>
      </c>
      <c r="AT128" s="161" t="s">
        <v>252</v>
      </c>
      <c r="AU128" s="161" t="s">
        <v>75</v>
      </c>
      <c r="AY128" s="13" t="s">
        <v>169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3" t="s">
        <v>82</v>
      </c>
      <c r="BK128" s="162">
        <f>ROUND(I128*H128,2)</f>
        <v>0</v>
      </c>
      <c r="BL128" s="13" t="s">
        <v>170</v>
      </c>
      <c r="BM128" s="161" t="s">
        <v>1082</v>
      </c>
    </row>
    <row r="129" spans="1:65" s="2" customFormat="1" ht="29.25">
      <c r="A129" s="30"/>
      <c r="B129" s="31"/>
      <c r="C129" s="32"/>
      <c r="D129" s="163" t="s">
        <v>172</v>
      </c>
      <c r="E129" s="32"/>
      <c r="F129" s="164" t="s">
        <v>445</v>
      </c>
      <c r="G129" s="32"/>
      <c r="H129" s="32"/>
      <c r="I129" s="165"/>
      <c r="J129" s="32"/>
      <c r="K129" s="32"/>
      <c r="L129" s="35"/>
      <c r="M129" s="166"/>
      <c r="N129" s="167"/>
      <c r="O129" s="60"/>
      <c r="P129" s="60"/>
      <c r="Q129" s="60"/>
      <c r="R129" s="60"/>
      <c r="S129" s="60"/>
      <c r="T129" s="61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172</v>
      </c>
      <c r="AU129" s="13" t="s">
        <v>75</v>
      </c>
    </row>
    <row r="130" spans="1:65" s="2" customFormat="1" ht="29.25">
      <c r="A130" s="30"/>
      <c r="B130" s="31"/>
      <c r="C130" s="32"/>
      <c r="D130" s="163" t="s">
        <v>178</v>
      </c>
      <c r="E130" s="32"/>
      <c r="F130" s="179" t="s">
        <v>446</v>
      </c>
      <c r="G130" s="32"/>
      <c r="H130" s="32"/>
      <c r="I130" s="165"/>
      <c r="J130" s="32"/>
      <c r="K130" s="32"/>
      <c r="L130" s="35"/>
      <c r="M130" s="166"/>
      <c r="N130" s="167"/>
      <c r="O130" s="60"/>
      <c r="P130" s="60"/>
      <c r="Q130" s="60"/>
      <c r="R130" s="60"/>
      <c r="S130" s="60"/>
      <c r="T130" s="61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178</v>
      </c>
      <c r="AU130" s="13" t="s">
        <v>75</v>
      </c>
    </row>
    <row r="131" spans="1:65" s="10" customFormat="1" ht="11.25">
      <c r="B131" s="168"/>
      <c r="C131" s="169"/>
      <c r="D131" s="163" t="s">
        <v>173</v>
      </c>
      <c r="E131" s="170" t="s">
        <v>34</v>
      </c>
      <c r="F131" s="171" t="s">
        <v>82</v>
      </c>
      <c r="G131" s="169"/>
      <c r="H131" s="172">
        <v>1</v>
      </c>
      <c r="I131" s="173"/>
      <c r="J131" s="169"/>
      <c r="K131" s="169"/>
      <c r="L131" s="174"/>
      <c r="M131" s="175"/>
      <c r="N131" s="176"/>
      <c r="O131" s="176"/>
      <c r="P131" s="176"/>
      <c r="Q131" s="176"/>
      <c r="R131" s="176"/>
      <c r="S131" s="176"/>
      <c r="T131" s="177"/>
      <c r="AT131" s="178" t="s">
        <v>173</v>
      </c>
      <c r="AU131" s="178" t="s">
        <v>75</v>
      </c>
      <c r="AV131" s="10" t="s">
        <v>84</v>
      </c>
      <c r="AW131" s="10" t="s">
        <v>36</v>
      </c>
      <c r="AX131" s="10" t="s">
        <v>82</v>
      </c>
      <c r="AY131" s="178" t="s">
        <v>169</v>
      </c>
    </row>
    <row r="132" spans="1:65" s="2" customFormat="1" ht="16.5" customHeight="1">
      <c r="A132" s="30"/>
      <c r="B132" s="31"/>
      <c r="C132" s="180" t="s">
        <v>244</v>
      </c>
      <c r="D132" s="180" t="s">
        <v>252</v>
      </c>
      <c r="E132" s="181" t="s">
        <v>449</v>
      </c>
      <c r="F132" s="182" t="s">
        <v>450</v>
      </c>
      <c r="G132" s="183" t="s">
        <v>184</v>
      </c>
      <c r="H132" s="184">
        <v>2</v>
      </c>
      <c r="I132" s="185"/>
      <c r="J132" s="186">
        <f>ROUND(I132*H132,2)</f>
        <v>0</v>
      </c>
      <c r="K132" s="187"/>
      <c r="L132" s="35"/>
      <c r="M132" s="188" t="s">
        <v>34</v>
      </c>
      <c r="N132" s="189" t="s">
        <v>46</v>
      </c>
      <c r="O132" s="60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1" t="s">
        <v>170</v>
      </c>
      <c r="AT132" s="161" t="s">
        <v>252</v>
      </c>
      <c r="AU132" s="161" t="s">
        <v>75</v>
      </c>
      <c r="AY132" s="13" t="s">
        <v>169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3" t="s">
        <v>82</v>
      </c>
      <c r="BK132" s="162">
        <f>ROUND(I132*H132,2)</f>
        <v>0</v>
      </c>
      <c r="BL132" s="13" t="s">
        <v>170</v>
      </c>
      <c r="BM132" s="161" t="s">
        <v>1083</v>
      </c>
    </row>
    <row r="133" spans="1:65" s="2" customFormat="1" ht="29.25">
      <c r="A133" s="30"/>
      <c r="B133" s="31"/>
      <c r="C133" s="32"/>
      <c r="D133" s="163" t="s">
        <v>172</v>
      </c>
      <c r="E133" s="32"/>
      <c r="F133" s="164" t="s">
        <v>452</v>
      </c>
      <c r="G133" s="32"/>
      <c r="H133" s="32"/>
      <c r="I133" s="165"/>
      <c r="J133" s="32"/>
      <c r="K133" s="32"/>
      <c r="L133" s="35"/>
      <c r="M133" s="166"/>
      <c r="N133" s="167"/>
      <c r="O133" s="60"/>
      <c r="P133" s="60"/>
      <c r="Q133" s="60"/>
      <c r="R133" s="60"/>
      <c r="S133" s="60"/>
      <c r="T133" s="61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3" t="s">
        <v>172</v>
      </c>
      <c r="AU133" s="13" t="s">
        <v>75</v>
      </c>
    </row>
    <row r="134" spans="1:65" s="2" customFormat="1" ht="29.25">
      <c r="A134" s="30"/>
      <c r="B134" s="31"/>
      <c r="C134" s="32"/>
      <c r="D134" s="163" t="s">
        <v>178</v>
      </c>
      <c r="E134" s="32"/>
      <c r="F134" s="179" t="s">
        <v>446</v>
      </c>
      <c r="G134" s="32"/>
      <c r="H134" s="32"/>
      <c r="I134" s="165"/>
      <c r="J134" s="32"/>
      <c r="K134" s="32"/>
      <c r="L134" s="35"/>
      <c r="M134" s="166"/>
      <c r="N134" s="167"/>
      <c r="O134" s="60"/>
      <c r="P134" s="60"/>
      <c r="Q134" s="60"/>
      <c r="R134" s="60"/>
      <c r="S134" s="60"/>
      <c r="T134" s="61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178</v>
      </c>
      <c r="AU134" s="13" t="s">
        <v>75</v>
      </c>
    </row>
    <row r="135" spans="1:65" s="10" customFormat="1" ht="11.25">
      <c r="B135" s="168"/>
      <c r="C135" s="169"/>
      <c r="D135" s="163" t="s">
        <v>173</v>
      </c>
      <c r="E135" s="170" t="s">
        <v>34</v>
      </c>
      <c r="F135" s="171" t="s">
        <v>199</v>
      </c>
      <c r="G135" s="169"/>
      <c r="H135" s="172">
        <v>2</v>
      </c>
      <c r="I135" s="173"/>
      <c r="J135" s="169"/>
      <c r="K135" s="169"/>
      <c r="L135" s="174"/>
      <c r="M135" s="175"/>
      <c r="N135" s="176"/>
      <c r="O135" s="176"/>
      <c r="P135" s="176"/>
      <c r="Q135" s="176"/>
      <c r="R135" s="176"/>
      <c r="S135" s="176"/>
      <c r="T135" s="177"/>
      <c r="AT135" s="178" t="s">
        <v>173</v>
      </c>
      <c r="AU135" s="178" t="s">
        <v>75</v>
      </c>
      <c r="AV135" s="10" t="s">
        <v>84</v>
      </c>
      <c r="AW135" s="10" t="s">
        <v>36</v>
      </c>
      <c r="AX135" s="10" t="s">
        <v>82</v>
      </c>
      <c r="AY135" s="178" t="s">
        <v>169</v>
      </c>
    </row>
    <row r="136" spans="1:65" s="2" customFormat="1" ht="24.2" customHeight="1">
      <c r="A136" s="30"/>
      <c r="B136" s="31"/>
      <c r="C136" s="180" t="s">
        <v>251</v>
      </c>
      <c r="D136" s="180" t="s">
        <v>252</v>
      </c>
      <c r="E136" s="181" t="s">
        <v>510</v>
      </c>
      <c r="F136" s="182" t="s">
        <v>511</v>
      </c>
      <c r="G136" s="183" t="s">
        <v>167</v>
      </c>
      <c r="H136" s="184">
        <v>756</v>
      </c>
      <c r="I136" s="185"/>
      <c r="J136" s="186">
        <f>ROUND(I136*H136,2)</f>
        <v>0</v>
      </c>
      <c r="K136" s="187"/>
      <c r="L136" s="35"/>
      <c r="M136" s="188" t="s">
        <v>34</v>
      </c>
      <c r="N136" s="189" t="s">
        <v>46</v>
      </c>
      <c r="O136" s="60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1077</v>
      </c>
      <c r="AT136" s="161" t="s">
        <v>252</v>
      </c>
      <c r="AU136" s="161" t="s">
        <v>75</v>
      </c>
      <c r="AY136" s="13" t="s">
        <v>169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3" t="s">
        <v>82</v>
      </c>
      <c r="BK136" s="162">
        <f>ROUND(I136*H136,2)</f>
        <v>0</v>
      </c>
      <c r="BL136" s="13" t="s">
        <v>1077</v>
      </c>
      <c r="BM136" s="161" t="s">
        <v>1084</v>
      </c>
    </row>
    <row r="137" spans="1:65" s="2" customFormat="1" ht="29.25">
      <c r="A137" s="30"/>
      <c r="B137" s="31"/>
      <c r="C137" s="32"/>
      <c r="D137" s="163" t="s">
        <v>172</v>
      </c>
      <c r="E137" s="32"/>
      <c r="F137" s="164" t="s">
        <v>513</v>
      </c>
      <c r="G137" s="32"/>
      <c r="H137" s="32"/>
      <c r="I137" s="165"/>
      <c r="J137" s="32"/>
      <c r="K137" s="32"/>
      <c r="L137" s="35"/>
      <c r="M137" s="166"/>
      <c r="N137" s="167"/>
      <c r="O137" s="60"/>
      <c r="P137" s="60"/>
      <c r="Q137" s="60"/>
      <c r="R137" s="60"/>
      <c r="S137" s="60"/>
      <c r="T137" s="61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3" t="s">
        <v>172</v>
      </c>
      <c r="AU137" s="13" t="s">
        <v>75</v>
      </c>
    </row>
    <row r="138" spans="1:65" s="10" customFormat="1" ht="11.25">
      <c r="B138" s="168"/>
      <c r="C138" s="169"/>
      <c r="D138" s="163" t="s">
        <v>173</v>
      </c>
      <c r="E138" s="170" t="s">
        <v>34</v>
      </c>
      <c r="F138" s="171" t="s">
        <v>1085</v>
      </c>
      <c r="G138" s="169"/>
      <c r="H138" s="172">
        <v>756</v>
      </c>
      <c r="I138" s="173"/>
      <c r="J138" s="169"/>
      <c r="K138" s="169"/>
      <c r="L138" s="174"/>
      <c r="M138" s="201"/>
      <c r="N138" s="202"/>
      <c r="O138" s="202"/>
      <c r="P138" s="202"/>
      <c r="Q138" s="202"/>
      <c r="R138" s="202"/>
      <c r="S138" s="202"/>
      <c r="T138" s="203"/>
      <c r="AT138" s="178" t="s">
        <v>173</v>
      </c>
      <c r="AU138" s="178" t="s">
        <v>75</v>
      </c>
      <c r="AV138" s="10" t="s">
        <v>84</v>
      </c>
      <c r="AW138" s="10" t="s">
        <v>36</v>
      </c>
      <c r="AX138" s="10" t="s">
        <v>82</v>
      </c>
      <c r="AY138" s="178" t="s">
        <v>169</v>
      </c>
    </row>
    <row r="139" spans="1:65" s="2" customFormat="1" ht="6.95" customHeight="1">
      <c r="A139" s="30"/>
      <c r="B139" s="43"/>
      <c r="C139" s="44"/>
      <c r="D139" s="44"/>
      <c r="E139" s="44"/>
      <c r="F139" s="44"/>
      <c r="G139" s="44"/>
      <c r="H139" s="44"/>
      <c r="I139" s="44"/>
      <c r="J139" s="44"/>
      <c r="K139" s="44"/>
      <c r="L139" s="35"/>
      <c r="M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</row>
  </sheetData>
  <sheetProtection algorithmName="SHA-512" hashValue="Do9VrGRcUWMOk756wChkcTUURwtVuhYnjrZC+vsHHgRg0nfUwRC6Mhqk+zh2h/C5XBymYcHcWuxt8Wm3VcDO1Q==" saltValue="VGOlrNxqsYaVtUyXPaWRrhxo8gOnC7GTERKhw4o9ozb0vCg2CVY9HmCVZ3w+6Qh/H1msmeU1ojBx7GikDx8eYA==" spinCount="100000" sheet="1" objects="1" scenarios="1" formatColumns="0" formatRows="0" autoFilter="0"/>
  <autoFilter ref="C78:K138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140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2" customFormat="1" ht="12" hidden="1" customHeight="1">
      <c r="A8" s="30"/>
      <c r="B8" s="35"/>
      <c r="C8" s="30"/>
      <c r="D8" s="108" t="s">
        <v>142</v>
      </c>
      <c r="E8" s="30"/>
      <c r="F8" s="30"/>
      <c r="G8" s="30"/>
      <c r="H8" s="30"/>
      <c r="I8" s="30"/>
      <c r="J8" s="30"/>
      <c r="K8" s="30"/>
      <c r="L8" s="109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hidden="1" customHeight="1">
      <c r="A9" s="30"/>
      <c r="B9" s="35"/>
      <c r="C9" s="30"/>
      <c r="D9" s="30"/>
      <c r="E9" s="259" t="s">
        <v>1086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 hidden="1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hidden="1" customHeight="1">
      <c r="A11" s="30"/>
      <c r="B11" s="35"/>
      <c r="C11" s="30"/>
      <c r="D11" s="108" t="s">
        <v>17</v>
      </c>
      <c r="E11" s="30"/>
      <c r="F11" s="99" t="s">
        <v>18</v>
      </c>
      <c r="G11" s="30"/>
      <c r="H11" s="30"/>
      <c r="I11" s="108" t="s">
        <v>19</v>
      </c>
      <c r="J11" s="99" t="s">
        <v>20</v>
      </c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8" t="s">
        <v>21</v>
      </c>
      <c r="E12" s="30"/>
      <c r="F12" s="99" t="s">
        <v>22</v>
      </c>
      <c r="G12" s="30"/>
      <c r="H12" s="30"/>
      <c r="I12" s="108" t="s">
        <v>23</v>
      </c>
      <c r="J12" s="110" t="str">
        <f>'Rekapitulace stavby'!AN8</f>
        <v>17. 1. 2024</v>
      </c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hidden="1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25</v>
      </c>
      <c r="E14" s="30"/>
      <c r="F14" s="30"/>
      <c r="G14" s="30"/>
      <c r="H14" s="30"/>
      <c r="I14" s="108" t="s">
        <v>26</v>
      </c>
      <c r="J14" s="99" t="s">
        <v>27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hidden="1" customHeight="1">
      <c r="A15" s="30"/>
      <c r="B15" s="35"/>
      <c r="C15" s="30"/>
      <c r="D15" s="30"/>
      <c r="E15" s="99" t="s">
        <v>28</v>
      </c>
      <c r="F15" s="30"/>
      <c r="G15" s="30"/>
      <c r="H15" s="30"/>
      <c r="I15" s="108" t="s">
        <v>29</v>
      </c>
      <c r="J15" s="99" t="s">
        <v>30</v>
      </c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hidden="1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hidden="1" customHeight="1">
      <c r="A17" s="30"/>
      <c r="B17" s="35"/>
      <c r="C17" s="30"/>
      <c r="D17" s="108" t="s">
        <v>31</v>
      </c>
      <c r="E17" s="30"/>
      <c r="F17" s="30"/>
      <c r="G17" s="30"/>
      <c r="H17" s="30"/>
      <c r="I17" s="108" t="s">
        <v>26</v>
      </c>
      <c r="J17" s="26" t="str">
        <f>'Rekapitulace stavby'!AN13</f>
        <v>Vyplň údaj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hidden="1" customHeight="1">
      <c r="A18" s="30"/>
      <c r="B18" s="35"/>
      <c r="C18" s="30"/>
      <c r="D18" s="30"/>
      <c r="E18" s="260" t="str">
        <f>'Rekapitulace stavby'!E14</f>
        <v>Vyplň údaj</v>
      </c>
      <c r="F18" s="261"/>
      <c r="G18" s="261"/>
      <c r="H18" s="261"/>
      <c r="I18" s="108" t="s">
        <v>29</v>
      </c>
      <c r="J18" s="26" t="str">
        <f>'Rekapitulace stavby'!AN14</f>
        <v>Vyplň údaj</v>
      </c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hidden="1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hidden="1" customHeight="1">
      <c r="A20" s="30"/>
      <c r="B20" s="35"/>
      <c r="C20" s="30"/>
      <c r="D20" s="108" t="s">
        <v>33</v>
      </c>
      <c r="E20" s="30"/>
      <c r="F20" s="30"/>
      <c r="G20" s="30"/>
      <c r="H20" s="30"/>
      <c r="I20" s="108" t="s">
        <v>26</v>
      </c>
      <c r="J20" s="99" t="str">
        <f>IF('Rekapitulace stavby'!AN16="","",'Rekapitulace stavby'!AN16)</f>
        <v/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hidden="1" customHeight="1">
      <c r="A21" s="30"/>
      <c r="B21" s="35"/>
      <c r="C21" s="30"/>
      <c r="D21" s="30"/>
      <c r="E21" s="99" t="str">
        <f>IF('Rekapitulace stavby'!E17="","",'Rekapitulace stavby'!E17)</f>
        <v xml:space="preserve"> </v>
      </c>
      <c r="F21" s="30"/>
      <c r="G21" s="30"/>
      <c r="H21" s="30"/>
      <c r="I21" s="108" t="s">
        <v>29</v>
      </c>
      <c r="J21" s="99" t="str">
        <f>IF('Rekapitulace stavby'!AN17="","",'Rekapitulace stavby'!AN17)</f>
        <v/>
      </c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hidden="1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hidden="1" customHeight="1">
      <c r="A23" s="30"/>
      <c r="B23" s="35"/>
      <c r="C23" s="30"/>
      <c r="D23" s="108" t="s">
        <v>37</v>
      </c>
      <c r="E23" s="30"/>
      <c r="F23" s="30"/>
      <c r="G23" s="30"/>
      <c r="H23" s="30"/>
      <c r="I23" s="108" t="s">
        <v>26</v>
      </c>
      <c r="J23" s="99" t="s">
        <v>34</v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hidden="1" customHeight="1">
      <c r="A24" s="30"/>
      <c r="B24" s="35"/>
      <c r="C24" s="30"/>
      <c r="D24" s="30"/>
      <c r="E24" s="99" t="s">
        <v>38</v>
      </c>
      <c r="F24" s="30"/>
      <c r="G24" s="30"/>
      <c r="H24" s="30"/>
      <c r="I24" s="108" t="s">
        <v>29</v>
      </c>
      <c r="J24" s="99" t="s">
        <v>34</v>
      </c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hidden="1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hidden="1" customHeight="1">
      <c r="A26" s="30"/>
      <c r="B26" s="35"/>
      <c r="C26" s="30"/>
      <c r="D26" s="108" t="s">
        <v>39</v>
      </c>
      <c r="E26" s="30"/>
      <c r="F26" s="30"/>
      <c r="G26" s="30"/>
      <c r="H26" s="30"/>
      <c r="I26" s="30"/>
      <c r="J26" s="30"/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59.25" hidden="1" customHeight="1">
      <c r="A27" s="111"/>
      <c r="B27" s="112"/>
      <c r="C27" s="111"/>
      <c r="D27" s="111"/>
      <c r="E27" s="262" t="s">
        <v>40</v>
      </c>
      <c r="F27" s="262"/>
      <c r="G27" s="262"/>
      <c r="H27" s="262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hidden="1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109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hidden="1" customHeight="1">
      <c r="A30" s="30"/>
      <c r="B30" s="35"/>
      <c r="C30" s="30"/>
      <c r="D30" s="115" t="s">
        <v>41</v>
      </c>
      <c r="E30" s="30"/>
      <c r="F30" s="30"/>
      <c r="G30" s="30"/>
      <c r="H30" s="30"/>
      <c r="I30" s="30"/>
      <c r="J30" s="116">
        <f>ROUND(J79, 2)</f>
        <v>0</v>
      </c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5"/>
      <c r="C32" s="30"/>
      <c r="D32" s="30"/>
      <c r="E32" s="30"/>
      <c r="F32" s="117" t="s">
        <v>43</v>
      </c>
      <c r="G32" s="30"/>
      <c r="H32" s="30"/>
      <c r="I32" s="117" t="s">
        <v>42</v>
      </c>
      <c r="J32" s="117" t="s">
        <v>44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118" t="s">
        <v>45</v>
      </c>
      <c r="E33" s="108" t="s">
        <v>46</v>
      </c>
      <c r="F33" s="119">
        <f>ROUND((SUM(BE79:BE98)),  2)</f>
        <v>0</v>
      </c>
      <c r="G33" s="30"/>
      <c r="H33" s="30"/>
      <c r="I33" s="120">
        <v>0.21</v>
      </c>
      <c r="J33" s="119">
        <f>ROUND(((SUM(BE79:BE98))*I33),  2)</f>
        <v>0</v>
      </c>
      <c r="K33" s="30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8" t="s">
        <v>47</v>
      </c>
      <c r="F34" s="119">
        <f>ROUND((SUM(BF79:BF98)),  2)</f>
        <v>0</v>
      </c>
      <c r="G34" s="30"/>
      <c r="H34" s="30"/>
      <c r="I34" s="120">
        <v>0.12</v>
      </c>
      <c r="J34" s="119">
        <f>ROUND(((SUM(BF79:BF98))*I34),  2)</f>
        <v>0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48</v>
      </c>
      <c r="F35" s="119">
        <f>ROUND((SUM(BG79:BG98)),  2)</f>
        <v>0</v>
      </c>
      <c r="G35" s="30"/>
      <c r="H35" s="30"/>
      <c r="I35" s="120">
        <v>0.21</v>
      </c>
      <c r="J35" s="119">
        <f>0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49</v>
      </c>
      <c r="F36" s="119">
        <f>ROUND((SUM(BH79:BH98)),  2)</f>
        <v>0</v>
      </c>
      <c r="G36" s="30"/>
      <c r="H36" s="30"/>
      <c r="I36" s="120">
        <v>0.12</v>
      </c>
      <c r="J36" s="119">
        <f>0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50</v>
      </c>
      <c r="F37" s="119">
        <f>ROUND((SUM(BI79:BI98)),  2)</f>
        <v>0</v>
      </c>
      <c r="G37" s="30"/>
      <c r="H37" s="30"/>
      <c r="I37" s="120">
        <v>0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hidden="1" customHeight="1">
      <c r="A39" s="30"/>
      <c r="B39" s="35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hidden="1" customHeight="1">
      <c r="A40" s="30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ht="11.25" hidden="1"/>
    <row r="42" spans="1:31" ht="11.25" hidden="1"/>
    <row r="43" spans="1:31" ht="11.25" hidden="1"/>
    <row r="44" spans="1:31" s="2" customFormat="1" ht="6.95" hidden="1" customHeight="1">
      <c r="A44" s="30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9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</row>
    <row r="45" spans="1:31" s="2" customFormat="1" ht="24.95" hidden="1" customHeight="1">
      <c r="A45" s="30"/>
      <c r="B45" s="31"/>
      <c r="C45" s="19" t="s">
        <v>147</v>
      </c>
      <c r="D45" s="32"/>
      <c r="E45" s="32"/>
      <c r="F45" s="32"/>
      <c r="G45" s="32"/>
      <c r="H45" s="32"/>
      <c r="I45" s="32"/>
      <c r="J45" s="32"/>
      <c r="K45" s="32"/>
      <c r="L45" s="109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</row>
    <row r="46" spans="1:31" s="2" customFormat="1" ht="6.95" hidden="1" customHeight="1">
      <c r="A46" s="30"/>
      <c r="B46" s="31"/>
      <c r="C46" s="32"/>
      <c r="D46" s="32"/>
      <c r="E46" s="32"/>
      <c r="F46" s="32"/>
      <c r="G46" s="32"/>
      <c r="H46" s="32"/>
      <c r="I46" s="32"/>
      <c r="J46" s="32"/>
      <c r="K46" s="32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12" hidden="1" customHeight="1">
      <c r="A47" s="30"/>
      <c r="B47" s="31"/>
      <c r="C47" s="25" t="s">
        <v>16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16.5" hidden="1" customHeight="1">
      <c r="A48" s="30"/>
      <c r="B48" s="31"/>
      <c r="C48" s="32"/>
      <c r="D48" s="32"/>
      <c r="E48" s="263" t="str">
        <f>E7</f>
        <v>Výměna pražců a kolejnic v úseku Bohumilice v Čechách – Vimperk</v>
      </c>
      <c r="F48" s="264"/>
      <c r="G48" s="264"/>
      <c r="H48" s="264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142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12" t="str">
        <f>E9</f>
        <v>VON - Vedlejší a ostatní náklady</v>
      </c>
      <c r="F50" s="265"/>
      <c r="G50" s="265"/>
      <c r="H50" s="265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2" customFormat="1" ht="6.95" hidden="1" customHeight="1">
      <c r="A51" s="30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109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</row>
    <row r="52" spans="1:47" s="2" customFormat="1" ht="12" hidden="1" customHeight="1">
      <c r="A52" s="30"/>
      <c r="B52" s="31"/>
      <c r="C52" s="25" t="s">
        <v>21</v>
      </c>
      <c r="D52" s="32"/>
      <c r="E52" s="32"/>
      <c r="F52" s="23" t="str">
        <f>F12</f>
        <v>trať 198 dle JŘ, TÚ  Bohumilice v Čech. - Vimperk</v>
      </c>
      <c r="G52" s="32"/>
      <c r="H52" s="32"/>
      <c r="I52" s="25" t="s">
        <v>23</v>
      </c>
      <c r="J52" s="55" t="str">
        <f>IF(J12="","",J12)</f>
        <v>17. 1. 2024</v>
      </c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6.95" hidden="1" customHeight="1">
      <c r="A53" s="30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5.2" hidden="1" customHeight="1">
      <c r="A54" s="30"/>
      <c r="B54" s="31"/>
      <c r="C54" s="25" t="s">
        <v>25</v>
      </c>
      <c r="D54" s="32"/>
      <c r="E54" s="32"/>
      <c r="F54" s="23" t="str">
        <f>E15</f>
        <v>Správa železnic, státní organizace, OŘ Plzeň</v>
      </c>
      <c r="G54" s="32"/>
      <c r="H54" s="32"/>
      <c r="I54" s="25" t="s">
        <v>33</v>
      </c>
      <c r="J54" s="28" t="str">
        <f>E21</f>
        <v xml:space="preserve"> </v>
      </c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15.2" hidden="1" customHeight="1">
      <c r="A55" s="30"/>
      <c r="B55" s="31"/>
      <c r="C55" s="25" t="s">
        <v>31</v>
      </c>
      <c r="D55" s="32"/>
      <c r="E55" s="32"/>
      <c r="F55" s="23" t="str">
        <f>IF(E18="","",E18)</f>
        <v>Vyplň údaj</v>
      </c>
      <c r="G55" s="32"/>
      <c r="H55" s="32"/>
      <c r="I55" s="25" t="s">
        <v>37</v>
      </c>
      <c r="J55" s="28" t="str">
        <f>E24</f>
        <v>Libor Brabenec</v>
      </c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0.35" hidden="1" customHeight="1">
      <c r="A56" s="30"/>
      <c r="B56" s="31"/>
      <c r="C56" s="32"/>
      <c r="D56" s="32"/>
      <c r="E56" s="32"/>
      <c r="F56" s="32"/>
      <c r="G56" s="32"/>
      <c r="H56" s="32"/>
      <c r="I56" s="32"/>
      <c r="J56" s="32"/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29.25" hidden="1" customHeight="1">
      <c r="A57" s="30"/>
      <c r="B57" s="31"/>
      <c r="C57" s="132" t="s">
        <v>148</v>
      </c>
      <c r="D57" s="133"/>
      <c r="E57" s="133"/>
      <c r="F57" s="133"/>
      <c r="G57" s="133"/>
      <c r="H57" s="133"/>
      <c r="I57" s="133"/>
      <c r="J57" s="134" t="s">
        <v>149</v>
      </c>
      <c r="K57" s="133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0.35" hidden="1" customHeight="1">
      <c r="A58" s="30"/>
      <c r="B58" s="31"/>
      <c r="C58" s="32"/>
      <c r="D58" s="32"/>
      <c r="E58" s="32"/>
      <c r="F58" s="32"/>
      <c r="G58" s="32"/>
      <c r="H58" s="32"/>
      <c r="I58" s="32"/>
      <c r="J58" s="32"/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22.9" hidden="1" customHeight="1">
      <c r="A59" s="30"/>
      <c r="B59" s="31"/>
      <c r="C59" s="135" t="s">
        <v>73</v>
      </c>
      <c r="D59" s="32"/>
      <c r="E59" s="32"/>
      <c r="F59" s="32"/>
      <c r="G59" s="32"/>
      <c r="H59" s="32"/>
      <c r="I59" s="32"/>
      <c r="J59" s="73">
        <f>J79</f>
        <v>0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U59" s="13" t="s">
        <v>150</v>
      </c>
    </row>
    <row r="60" spans="1:47" s="2" customFormat="1" ht="21.7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6.95" hidden="1" customHeight="1">
      <c r="A61" s="30"/>
      <c r="B61" s="43"/>
      <c r="C61" s="44"/>
      <c r="D61" s="44"/>
      <c r="E61" s="44"/>
      <c r="F61" s="44"/>
      <c r="G61" s="44"/>
      <c r="H61" s="44"/>
      <c r="I61" s="44"/>
      <c r="J61" s="44"/>
      <c r="K61" s="44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ht="11.25" hidden="1"/>
    <row r="63" spans="1:47" ht="11.25" hidden="1"/>
    <row r="64" spans="1:47" ht="11.25" hidden="1"/>
    <row r="65" spans="1:65" s="2" customFormat="1" ht="6.95" customHeight="1">
      <c r="A65" s="30"/>
      <c r="B65" s="45"/>
      <c r="C65" s="46"/>
      <c r="D65" s="46"/>
      <c r="E65" s="46"/>
      <c r="F65" s="46"/>
      <c r="G65" s="46"/>
      <c r="H65" s="46"/>
      <c r="I65" s="46"/>
      <c r="J65" s="46"/>
      <c r="K65" s="46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65" s="2" customFormat="1" ht="24.95" customHeight="1">
      <c r="A66" s="30"/>
      <c r="B66" s="31"/>
      <c r="C66" s="19" t="s">
        <v>151</v>
      </c>
      <c r="D66" s="32"/>
      <c r="E66" s="32"/>
      <c r="F66" s="32"/>
      <c r="G66" s="32"/>
      <c r="H66" s="32"/>
      <c r="I66" s="32"/>
      <c r="J66" s="32"/>
      <c r="K66" s="32"/>
      <c r="L66" s="109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</row>
    <row r="67" spans="1:65" s="2" customFormat="1" ht="6.95" customHeight="1">
      <c r="A67" s="30"/>
      <c r="B67" s="31"/>
      <c r="C67" s="32"/>
      <c r="D67" s="32"/>
      <c r="E67" s="32"/>
      <c r="F67" s="32"/>
      <c r="G67" s="32"/>
      <c r="H67" s="32"/>
      <c r="I67" s="32"/>
      <c r="J67" s="32"/>
      <c r="K67" s="32"/>
      <c r="L67" s="109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</row>
    <row r="68" spans="1:65" s="2" customFormat="1" ht="12" customHeight="1">
      <c r="A68" s="30"/>
      <c r="B68" s="31"/>
      <c r="C68" s="25" t="s">
        <v>16</v>
      </c>
      <c r="D68" s="32"/>
      <c r="E68" s="32"/>
      <c r="F68" s="32"/>
      <c r="G68" s="32"/>
      <c r="H68" s="32"/>
      <c r="I68" s="32"/>
      <c r="J68" s="32"/>
      <c r="K68" s="32"/>
      <c r="L68" s="109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</row>
    <row r="69" spans="1:65" s="2" customFormat="1" ht="16.5" customHeight="1">
      <c r="A69" s="30"/>
      <c r="B69" s="31"/>
      <c r="C69" s="32"/>
      <c r="D69" s="32"/>
      <c r="E69" s="263" t="str">
        <f>E7</f>
        <v>Výměna pražců a kolejnic v úseku Bohumilice v Čechách – Vimperk</v>
      </c>
      <c r="F69" s="264"/>
      <c r="G69" s="264"/>
      <c r="H69" s="264"/>
      <c r="I69" s="32"/>
      <c r="J69" s="32"/>
      <c r="K69" s="32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65" s="2" customFormat="1" ht="12" customHeight="1">
      <c r="A70" s="30"/>
      <c r="B70" s="31"/>
      <c r="C70" s="25" t="s">
        <v>142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65" s="2" customFormat="1" ht="16.5" customHeight="1">
      <c r="A71" s="30"/>
      <c r="B71" s="31"/>
      <c r="C71" s="32"/>
      <c r="D71" s="32"/>
      <c r="E71" s="212" t="str">
        <f>E9</f>
        <v>VON - Vedlejší a ostatní náklady</v>
      </c>
      <c r="F71" s="265"/>
      <c r="G71" s="265"/>
      <c r="H71" s="265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65" s="2" customFormat="1" ht="6.95" customHeight="1">
      <c r="A72" s="30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65" s="2" customFormat="1" ht="12" customHeight="1">
      <c r="A73" s="30"/>
      <c r="B73" s="31"/>
      <c r="C73" s="25" t="s">
        <v>21</v>
      </c>
      <c r="D73" s="32"/>
      <c r="E73" s="32"/>
      <c r="F73" s="23" t="str">
        <f>F12</f>
        <v>trať 198 dle JŘ, TÚ  Bohumilice v Čech. - Vimperk</v>
      </c>
      <c r="G73" s="32"/>
      <c r="H73" s="32"/>
      <c r="I73" s="25" t="s">
        <v>23</v>
      </c>
      <c r="J73" s="55" t="str">
        <f>IF(J12="","",J12)</f>
        <v>17. 1. 2024</v>
      </c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65" s="2" customFormat="1" ht="6.95" customHeight="1">
      <c r="A74" s="30"/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109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</row>
    <row r="75" spans="1:65" s="2" customFormat="1" ht="15.2" customHeight="1">
      <c r="A75" s="30"/>
      <c r="B75" s="31"/>
      <c r="C75" s="25" t="s">
        <v>25</v>
      </c>
      <c r="D75" s="32"/>
      <c r="E75" s="32"/>
      <c r="F75" s="23" t="str">
        <f>E15</f>
        <v>Správa železnic, státní organizace, OŘ Plzeň</v>
      </c>
      <c r="G75" s="32"/>
      <c r="H75" s="32"/>
      <c r="I75" s="25" t="s">
        <v>33</v>
      </c>
      <c r="J75" s="28" t="str">
        <f>E21</f>
        <v xml:space="preserve"> </v>
      </c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65" s="2" customFormat="1" ht="15.2" customHeight="1">
      <c r="A76" s="30"/>
      <c r="B76" s="31"/>
      <c r="C76" s="25" t="s">
        <v>31</v>
      </c>
      <c r="D76" s="32"/>
      <c r="E76" s="32"/>
      <c r="F76" s="23" t="str">
        <f>IF(E18="","",E18)</f>
        <v>Vyplň údaj</v>
      </c>
      <c r="G76" s="32"/>
      <c r="H76" s="32"/>
      <c r="I76" s="25" t="s">
        <v>37</v>
      </c>
      <c r="J76" s="28" t="str">
        <f>E24</f>
        <v>Libor Brabenec</v>
      </c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65" s="2" customFormat="1" ht="10.35" customHeight="1">
      <c r="A77" s="30"/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65" s="9" customFormat="1" ht="29.25" customHeight="1">
      <c r="A78" s="136"/>
      <c r="B78" s="137"/>
      <c r="C78" s="138" t="s">
        <v>152</v>
      </c>
      <c r="D78" s="139" t="s">
        <v>60</v>
      </c>
      <c r="E78" s="139" t="s">
        <v>56</v>
      </c>
      <c r="F78" s="139" t="s">
        <v>57</v>
      </c>
      <c r="G78" s="139" t="s">
        <v>153</v>
      </c>
      <c r="H78" s="139" t="s">
        <v>154</v>
      </c>
      <c r="I78" s="139" t="s">
        <v>155</v>
      </c>
      <c r="J78" s="140" t="s">
        <v>149</v>
      </c>
      <c r="K78" s="141" t="s">
        <v>156</v>
      </c>
      <c r="L78" s="142"/>
      <c r="M78" s="64" t="s">
        <v>34</v>
      </c>
      <c r="N78" s="65" t="s">
        <v>45</v>
      </c>
      <c r="O78" s="65" t="s">
        <v>157</v>
      </c>
      <c r="P78" s="65" t="s">
        <v>158</v>
      </c>
      <c r="Q78" s="65" t="s">
        <v>159</v>
      </c>
      <c r="R78" s="65" t="s">
        <v>160</v>
      </c>
      <c r="S78" s="65" t="s">
        <v>161</v>
      </c>
      <c r="T78" s="66" t="s">
        <v>162</v>
      </c>
      <c r="U78" s="136"/>
      <c r="V78" s="136"/>
      <c r="W78" s="136"/>
      <c r="X78" s="136"/>
      <c r="Y78" s="136"/>
      <c r="Z78" s="136"/>
      <c r="AA78" s="136"/>
      <c r="AB78" s="136"/>
      <c r="AC78" s="136"/>
      <c r="AD78" s="136"/>
      <c r="AE78" s="136"/>
    </row>
    <row r="79" spans="1:65" s="2" customFormat="1" ht="22.9" customHeight="1">
      <c r="A79" s="30"/>
      <c r="B79" s="31"/>
      <c r="C79" s="71" t="s">
        <v>163</v>
      </c>
      <c r="D79" s="32"/>
      <c r="E79" s="32"/>
      <c r="F79" s="32"/>
      <c r="G79" s="32"/>
      <c r="H79" s="32"/>
      <c r="I79" s="32"/>
      <c r="J79" s="143">
        <f>BK79</f>
        <v>0</v>
      </c>
      <c r="K79" s="32"/>
      <c r="L79" s="35"/>
      <c r="M79" s="67"/>
      <c r="N79" s="144"/>
      <c r="O79" s="68"/>
      <c r="P79" s="145">
        <f>SUM(P80:P98)</f>
        <v>0</v>
      </c>
      <c r="Q79" s="68"/>
      <c r="R79" s="145">
        <f>SUM(R80:R98)</f>
        <v>0</v>
      </c>
      <c r="S79" s="68"/>
      <c r="T79" s="146">
        <f>SUM(T80:T98)</f>
        <v>0</v>
      </c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T79" s="13" t="s">
        <v>74</v>
      </c>
      <c r="AU79" s="13" t="s">
        <v>150</v>
      </c>
      <c r="BK79" s="147">
        <f>SUM(BK80:BK98)</f>
        <v>0</v>
      </c>
    </row>
    <row r="80" spans="1:65" s="2" customFormat="1" ht="16.5" customHeight="1">
      <c r="A80" s="30"/>
      <c r="B80" s="31"/>
      <c r="C80" s="180" t="s">
        <v>82</v>
      </c>
      <c r="D80" s="180" t="s">
        <v>252</v>
      </c>
      <c r="E80" s="181" t="s">
        <v>1087</v>
      </c>
      <c r="F80" s="182" t="s">
        <v>1088</v>
      </c>
      <c r="G80" s="183" t="s">
        <v>1089</v>
      </c>
      <c r="H80" s="207"/>
      <c r="I80" s="185"/>
      <c r="J80" s="186">
        <f>ROUND(I80*H80,2)</f>
        <v>0</v>
      </c>
      <c r="K80" s="187"/>
      <c r="L80" s="35"/>
      <c r="M80" s="188" t="s">
        <v>34</v>
      </c>
      <c r="N80" s="189" t="s">
        <v>46</v>
      </c>
      <c r="O80" s="60"/>
      <c r="P80" s="159">
        <f>O80*H80</f>
        <v>0</v>
      </c>
      <c r="Q80" s="159">
        <v>0</v>
      </c>
      <c r="R80" s="159">
        <f>Q80*H80</f>
        <v>0</v>
      </c>
      <c r="S80" s="159">
        <v>0</v>
      </c>
      <c r="T80" s="160">
        <f>S80*H80</f>
        <v>0</v>
      </c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R80" s="161" t="s">
        <v>170</v>
      </c>
      <c r="AT80" s="161" t="s">
        <v>252</v>
      </c>
      <c r="AU80" s="161" t="s">
        <v>75</v>
      </c>
      <c r="AY80" s="13" t="s">
        <v>169</v>
      </c>
      <c r="BE80" s="162">
        <f>IF(N80="základní",J80,0)</f>
        <v>0</v>
      </c>
      <c r="BF80" s="162">
        <f>IF(N80="snížená",J80,0)</f>
        <v>0</v>
      </c>
      <c r="BG80" s="162">
        <f>IF(N80="zákl. přenesená",J80,0)</f>
        <v>0</v>
      </c>
      <c r="BH80" s="162">
        <f>IF(N80="sníž. přenesená",J80,0)</f>
        <v>0</v>
      </c>
      <c r="BI80" s="162">
        <f>IF(N80="nulová",J80,0)</f>
        <v>0</v>
      </c>
      <c r="BJ80" s="13" t="s">
        <v>82</v>
      </c>
      <c r="BK80" s="162">
        <f>ROUND(I80*H80,2)</f>
        <v>0</v>
      </c>
      <c r="BL80" s="13" t="s">
        <v>170</v>
      </c>
      <c r="BM80" s="161" t="s">
        <v>1090</v>
      </c>
    </row>
    <row r="81" spans="1:65" s="2" customFormat="1" ht="29.25">
      <c r="A81" s="30"/>
      <c r="B81" s="31"/>
      <c r="C81" s="32"/>
      <c r="D81" s="163" t="s">
        <v>172</v>
      </c>
      <c r="E81" s="32"/>
      <c r="F81" s="164" t="s">
        <v>1091</v>
      </c>
      <c r="G81" s="32"/>
      <c r="H81" s="32"/>
      <c r="I81" s="165"/>
      <c r="J81" s="32"/>
      <c r="K81" s="32"/>
      <c r="L81" s="35"/>
      <c r="M81" s="166"/>
      <c r="N81" s="167"/>
      <c r="O81" s="60"/>
      <c r="P81" s="60"/>
      <c r="Q81" s="60"/>
      <c r="R81" s="60"/>
      <c r="S81" s="60"/>
      <c r="T81" s="61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T81" s="13" t="s">
        <v>172</v>
      </c>
      <c r="AU81" s="13" t="s">
        <v>75</v>
      </c>
    </row>
    <row r="82" spans="1:65" s="2" customFormat="1" ht="19.5">
      <c r="A82" s="30"/>
      <c r="B82" s="31"/>
      <c r="C82" s="32"/>
      <c r="D82" s="163" t="s">
        <v>178</v>
      </c>
      <c r="E82" s="32"/>
      <c r="F82" s="179" t="s">
        <v>1092</v>
      </c>
      <c r="G82" s="32"/>
      <c r="H82" s="32"/>
      <c r="I82" s="165"/>
      <c r="J82" s="32"/>
      <c r="K82" s="32"/>
      <c r="L82" s="35"/>
      <c r="M82" s="166"/>
      <c r="N82" s="167"/>
      <c r="O82" s="60"/>
      <c r="P82" s="60"/>
      <c r="Q82" s="60"/>
      <c r="R82" s="60"/>
      <c r="S82" s="60"/>
      <c r="T82" s="61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T82" s="13" t="s">
        <v>178</v>
      </c>
      <c r="AU82" s="13" t="s">
        <v>75</v>
      </c>
    </row>
    <row r="83" spans="1:65" s="2" customFormat="1" ht="16.5" customHeight="1">
      <c r="A83" s="30"/>
      <c r="B83" s="31"/>
      <c r="C83" s="180" t="s">
        <v>84</v>
      </c>
      <c r="D83" s="180" t="s">
        <v>252</v>
      </c>
      <c r="E83" s="181" t="s">
        <v>1093</v>
      </c>
      <c r="F83" s="182" t="s">
        <v>1094</v>
      </c>
      <c r="G83" s="183" t="s">
        <v>1089</v>
      </c>
      <c r="H83" s="207"/>
      <c r="I83" s="185"/>
      <c r="J83" s="186">
        <f>ROUND(I83*H83,2)</f>
        <v>0</v>
      </c>
      <c r="K83" s="187"/>
      <c r="L83" s="35"/>
      <c r="M83" s="188" t="s">
        <v>34</v>
      </c>
      <c r="N83" s="189" t="s">
        <v>46</v>
      </c>
      <c r="O83" s="60"/>
      <c r="P83" s="159">
        <f>O83*H83</f>
        <v>0</v>
      </c>
      <c r="Q83" s="159">
        <v>0</v>
      </c>
      <c r="R83" s="159">
        <f>Q83*H83</f>
        <v>0</v>
      </c>
      <c r="S83" s="159">
        <v>0</v>
      </c>
      <c r="T83" s="160">
        <f>S83*H83</f>
        <v>0</v>
      </c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R83" s="161" t="s">
        <v>170</v>
      </c>
      <c r="AT83" s="161" t="s">
        <v>252</v>
      </c>
      <c r="AU83" s="161" t="s">
        <v>75</v>
      </c>
      <c r="AY83" s="13" t="s">
        <v>169</v>
      </c>
      <c r="BE83" s="162">
        <f>IF(N83="základní",J83,0)</f>
        <v>0</v>
      </c>
      <c r="BF83" s="162">
        <f>IF(N83="snížená",J83,0)</f>
        <v>0</v>
      </c>
      <c r="BG83" s="162">
        <f>IF(N83="zákl. přenesená",J83,0)</f>
        <v>0</v>
      </c>
      <c r="BH83" s="162">
        <f>IF(N83="sníž. přenesená",J83,0)</f>
        <v>0</v>
      </c>
      <c r="BI83" s="162">
        <f>IF(N83="nulová",J83,0)</f>
        <v>0</v>
      </c>
      <c r="BJ83" s="13" t="s">
        <v>82</v>
      </c>
      <c r="BK83" s="162">
        <f>ROUND(I83*H83,2)</f>
        <v>0</v>
      </c>
      <c r="BL83" s="13" t="s">
        <v>170</v>
      </c>
      <c r="BM83" s="161" t="s">
        <v>1095</v>
      </c>
    </row>
    <row r="84" spans="1:65" s="2" customFormat="1" ht="11.25">
      <c r="A84" s="30"/>
      <c r="B84" s="31"/>
      <c r="C84" s="32"/>
      <c r="D84" s="163" t="s">
        <v>172</v>
      </c>
      <c r="E84" s="32"/>
      <c r="F84" s="164" t="s">
        <v>1094</v>
      </c>
      <c r="G84" s="32"/>
      <c r="H84" s="32"/>
      <c r="I84" s="165"/>
      <c r="J84" s="32"/>
      <c r="K84" s="32"/>
      <c r="L84" s="35"/>
      <c r="M84" s="166"/>
      <c r="N84" s="167"/>
      <c r="O84" s="60"/>
      <c r="P84" s="60"/>
      <c r="Q84" s="60"/>
      <c r="R84" s="60"/>
      <c r="S84" s="60"/>
      <c r="T84" s="61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T84" s="13" t="s">
        <v>172</v>
      </c>
      <c r="AU84" s="13" t="s">
        <v>75</v>
      </c>
    </row>
    <row r="85" spans="1:65" s="2" customFormat="1" ht="19.5">
      <c r="A85" s="30"/>
      <c r="B85" s="31"/>
      <c r="C85" s="32"/>
      <c r="D85" s="163" t="s">
        <v>178</v>
      </c>
      <c r="E85" s="32"/>
      <c r="F85" s="179" t="s">
        <v>1096</v>
      </c>
      <c r="G85" s="32"/>
      <c r="H85" s="32"/>
      <c r="I85" s="165"/>
      <c r="J85" s="32"/>
      <c r="K85" s="32"/>
      <c r="L85" s="35"/>
      <c r="M85" s="166"/>
      <c r="N85" s="167"/>
      <c r="O85" s="60"/>
      <c r="P85" s="60"/>
      <c r="Q85" s="60"/>
      <c r="R85" s="60"/>
      <c r="S85" s="60"/>
      <c r="T85" s="61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178</v>
      </c>
      <c r="AU85" s="13" t="s">
        <v>75</v>
      </c>
    </row>
    <row r="86" spans="1:65" s="2" customFormat="1" ht="33" customHeight="1">
      <c r="A86" s="30"/>
      <c r="B86" s="31"/>
      <c r="C86" s="180" t="s">
        <v>181</v>
      </c>
      <c r="D86" s="180" t="s">
        <v>252</v>
      </c>
      <c r="E86" s="181" t="s">
        <v>1097</v>
      </c>
      <c r="F86" s="182" t="s">
        <v>1098</v>
      </c>
      <c r="G86" s="183" t="s">
        <v>1089</v>
      </c>
      <c r="H86" s="207"/>
      <c r="I86" s="185"/>
      <c r="J86" s="186">
        <f>ROUND(I86*H86,2)</f>
        <v>0</v>
      </c>
      <c r="K86" s="187"/>
      <c r="L86" s="35"/>
      <c r="M86" s="188" t="s">
        <v>34</v>
      </c>
      <c r="N86" s="189" t="s">
        <v>46</v>
      </c>
      <c r="O86" s="60"/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170</v>
      </c>
      <c r="AT86" s="161" t="s">
        <v>252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1099</v>
      </c>
    </row>
    <row r="87" spans="1:65" s="2" customFormat="1" ht="19.5">
      <c r="A87" s="30"/>
      <c r="B87" s="31"/>
      <c r="C87" s="32"/>
      <c r="D87" s="163" t="s">
        <v>172</v>
      </c>
      <c r="E87" s="32"/>
      <c r="F87" s="164" t="s">
        <v>1098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2" customFormat="1" ht="16.5" customHeight="1">
      <c r="A88" s="30"/>
      <c r="B88" s="31"/>
      <c r="C88" s="180" t="s">
        <v>170</v>
      </c>
      <c r="D88" s="180" t="s">
        <v>252</v>
      </c>
      <c r="E88" s="181" t="s">
        <v>1100</v>
      </c>
      <c r="F88" s="182" t="s">
        <v>1101</v>
      </c>
      <c r="G88" s="183" t="s">
        <v>1089</v>
      </c>
      <c r="H88" s="207"/>
      <c r="I88" s="185"/>
      <c r="J88" s="186">
        <f>ROUND(I88*H88,2)</f>
        <v>0</v>
      </c>
      <c r="K88" s="187"/>
      <c r="L88" s="35"/>
      <c r="M88" s="188" t="s">
        <v>34</v>
      </c>
      <c r="N88" s="189" t="s">
        <v>46</v>
      </c>
      <c r="O88" s="60"/>
      <c r="P88" s="159">
        <f>O88*H88</f>
        <v>0</v>
      </c>
      <c r="Q88" s="159">
        <v>0</v>
      </c>
      <c r="R88" s="159">
        <f>Q88*H88</f>
        <v>0</v>
      </c>
      <c r="S88" s="159">
        <v>0</v>
      </c>
      <c r="T88" s="160">
        <f>S88*H88</f>
        <v>0</v>
      </c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R88" s="161" t="s">
        <v>170</v>
      </c>
      <c r="AT88" s="161" t="s">
        <v>252</v>
      </c>
      <c r="AU88" s="161" t="s">
        <v>75</v>
      </c>
      <c r="AY88" s="13" t="s">
        <v>169</v>
      </c>
      <c r="BE88" s="162">
        <f>IF(N88="základní",J88,0)</f>
        <v>0</v>
      </c>
      <c r="BF88" s="162">
        <f>IF(N88="snížená",J88,0)</f>
        <v>0</v>
      </c>
      <c r="BG88" s="162">
        <f>IF(N88="zákl. přenesená",J88,0)</f>
        <v>0</v>
      </c>
      <c r="BH88" s="162">
        <f>IF(N88="sníž. přenesená",J88,0)</f>
        <v>0</v>
      </c>
      <c r="BI88" s="162">
        <f>IF(N88="nulová",J88,0)</f>
        <v>0</v>
      </c>
      <c r="BJ88" s="13" t="s">
        <v>82</v>
      </c>
      <c r="BK88" s="162">
        <f>ROUND(I88*H88,2)</f>
        <v>0</v>
      </c>
      <c r="BL88" s="13" t="s">
        <v>170</v>
      </c>
      <c r="BM88" s="161" t="s">
        <v>1102</v>
      </c>
    </row>
    <row r="89" spans="1:65" s="2" customFormat="1" ht="11.25">
      <c r="A89" s="30"/>
      <c r="B89" s="31"/>
      <c r="C89" s="32"/>
      <c r="D89" s="163" t="s">
        <v>172</v>
      </c>
      <c r="E89" s="32"/>
      <c r="F89" s="164" t="s">
        <v>1101</v>
      </c>
      <c r="G89" s="32"/>
      <c r="H89" s="32"/>
      <c r="I89" s="165"/>
      <c r="J89" s="32"/>
      <c r="K89" s="32"/>
      <c r="L89" s="35"/>
      <c r="M89" s="166"/>
      <c r="N89" s="167"/>
      <c r="O89" s="60"/>
      <c r="P89" s="60"/>
      <c r="Q89" s="60"/>
      <c r="R89" s="60"/>
      <c r="S89" s="60"/>
      <c r="T89" s="61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T89" s="13" t="s">
        <v>172</v>
      </c>
      <c r="AU89" s="13" t="s">
        <v>75</v>
      </c>
    </row>
    <row r="90" spans="1:65" s="2" customFormat="1" ht="19.5">
      <c r="A90" s="30"/>
      <c r="B90" s="31"/>
      <c r="C90" s="32"/>
      <c r="D90" s="163" t="s">
        <v>178</v>
      </c>
      <c r="E90" s="32"/>
      <c r="F90" s="179" t="s">
        <v>1096</v>
      </c>
      <c r="G90" s="32"/>
      <c r="H90" s="32"/>
      <c r="I90" s="165"/>
      <c r="J90" s="32"/>
      <c r="K90" s="32"/>
      <c r="L90" s="35"/>
      <c r="M90" s="166"/>
      <c r="N90" s="167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3" t="s">
        <v>178</v>
      </c>
      <c r="AU90" s="13" t="s">
        <v>75</v>
      </c>
    </row>
    <row r="91" spans="1:65" s="2" customFormat="1" ht="16.5" customHeight="1">
      <c r="A91" s="30"/>
      <c r="B91" s="31"/>
      <c r="C91" s="180" t="s">
        <v>194</v>
      </c>
      <c r="D91" s="180" t="s">
        <v>252</v>
      </c>
      <c r="E91" s="181" t="s">
        <v>1103</v>
      </c>
      <c r="F91" s="182" t="s">
        <v>1104</v>
      </c>
      <c r="G91" s="183" t="s">
        <v>190</v>
      </c>
      <c r="H91" s="184">
        <v>5300</v>
      </c>
      <c r="I91" s="185"/>
      <c r="J91" s="186">
        <f>ROUND(I91*H91,2)</f>
        <v>0</v>
      </c>
      <c r="K91" s="187"/>
      <c r="L91" s="35"/>
      <c r="M91" s="188" t="s">
        <v>34</v>
      </c>
      <c r="N91" s="189" t="s">
        <v>46</v>
      </c>
      <c r="O91" s="60"/>
      <c r="P91" s="159">
        <f>O91*H91</f>
        <v>0</v>
      </c>
      <c r="Q91" s="159">
        <v>0</v>
      </c>
      <c r="R91" s="159">
        <f>Q91*H91</f>
        <v>0</v>
      </c>
      <c r="S91" s="159">
        <v>0</v>
      </c>
      <c r="T91" s="160">
        <f>S91*H91</f>
        <v>0</v>
      </c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R91" s="161" t="s">
        <v>170</v>
      </c>
      <c r="AT91" s="161" t="s">
        <v>252</v>
      </c>
      <c r="AU91" s="161" t="s">
        <v>75</v>
      </c>
      <c r="AY91" s="13" t="s">
        <v>169</v>
      </c>
      <c r="BE91" s="162">
        <f>IF(N91="základní",J91,0)</f>
        <v>0</v>
      </c>
      <c r="BF91" s="162">
        <f>IF(N91="snížená",J91,0)</f>
        <v>0</v>
      </c>
      <c r="BG91" s="162">
        <f>IF(N91="zákl. přenesená",J91,0)</f>
        <v>0</v>
      </c>
      <c r="BH91" s="162">
        <f>IF(N91="sníž. přenesená",J91,0)</f>
        <v>0</v>
      </c>
      <c r="BI91" s="162">
        <f>IF(N91="nulová",J91,0)</f>
        <v>0</v>
      </c>
      <c r="BJ91" s="13" t="s">
        <v>82</v>
      </c>
      <c r="BK91" s="162">
        <f>ROUND(I91*H91,2)</f>
        <v>0</v>
      </c>
      <c r="BL91" s="13" t="s">
        <v>170</v>
      </c>
      <c r="BM91" s="161" t="s">
        <v>1105</v>
      </c>
    </row>
    <row r="92" spans="1:65" s="2" customFormat="1" ht="29.25">
      <c r="A92" s="30"/>
      <c r="B92" s="31"/>
      <c r="C92" s="32"/>
      <c r="D92" s="163" t="s">
        <v>172</v>
      </c>
      <c r="E92" s="32"/>
      <c r="F92" s="164" t="s">
        <v>1106</v>
      </c>
      <c r="G92" s="32"/>
      <c r="H92" s="32"/>
      <c r="I92" s="165"/>
      <c r="J92" s="32"/>
      <c r="K92" s="32"/>
      <c r="L92" s="35"/>
      <c r="M92" s="166"/>
      <c r="N92" s="167"/>
      <c r="O92" s="60"/>
      <c r="P92" s="60"/>
      <c r="Q92" s="60"/>
      <c r="R92" s="60"/>
      <c r="S92" s="60"/>
      <c r="T92" s="61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T92" s="13" t="s">
        <v>172</v>
      </c>
      <c r="AU92" s="13" t="s">
        <v>75</v>
      </c>
    </row>
    <row r="93" spans="1:65" s="10" customFormat="1" ht="11.25">
      <c r="B93" s="168"/>
      <c r="C93" s="169"/>
      <c r="D93" s="163" t="s">
        <v>173</v>
      </c>
      <c r="E93" s="170" t="s">
        <v>34</v>
      </c>
      <c r="F93" s="171" t="s">
        <v>1107</v>
      </c>
      <c r="G93" s="169"/>
      <c r="H93" s="172">
        <v>5300</v>
      </c>
      <c r="I93" s="173"/>
      <c r="J93" s="169"/>
      <c r="K93" s="169"/>
      <c r="L93" s="174"/>
      <c r="M93" s="175"/>
      <c r="N93" s="176"/>
      <c r="O93" s="176"/>
      <c r="P93" s="176"/>
      <c r="Q93" s="176"/>
      <c r="R93" s="176"/>
      <c r="S93" s="176"/>
      <c r="T93" s="177"/>
      <c r="AT93" s="178" t="s">
        <v>173</v>
      </c>
      <c r="AU93" s="178" t="s">
        <v>75</v>
      </c>
      <c r="AV93" s="10" t="s">
        <v>84</v>
      </c>
      <c r="AW93" s="10" t="s">
        <v>36</v>
      </c>
      <c r="AX93" s="10" t="s">
        <v>82</v>
      </c>
      <c r="AY93" s="178" t="s">
        <v>169</v>
      </c>
    </row>
    <row r="94" spans="1:65" s="2" customFormat="1" ht="16.5" customHeight="1">
      <c r="A94" s="30"/>
      <c r="B94" s="31"/>
      <c r="C94" s="180" t="s">
        <v>200</v>
      </c>
      <c r="D94" s="180" t="s">
        <v>252</v>
      </c>
      <c r="E94" s="181" t="s">
        <v>1108</v>
      </c>
      <c r="F94" s="182" t="s">
        <v>1109</v>
      </c>
      <c r="G94" s="183" t="s">
        <v>1089</v>
      </c>
      <c r="H94" s="207"/>
      <c r="I94" s="185"/>
      <c r="J94" s="186">
        <f>ROUND(I94*H94,2)</f>
        <v>0</v>
      </c>
      <c r="K94" s="187"/>
      <c r="L94" s="35"/>
      <c r="M94" s="188" t="s">
        <v>34</v>
      </c>
      <c r="N94" s="189" t="s">
        <v>46</v>
      </c>
      <c r="O94" s="60"/>
      <c r="P94" s="159">
        <f>O94*H94</f>
        <v>0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R94" s="161" t="s">
        <v>170</v>
      </c>
      <c r="AT94" s="161" t="s">
        <v>252</v>
      </c>
      <c r="AU94" s="161" t="s">
        <v>75</v>
      </c>
      <c r="AY94" s="13" t="s">
        <v>169</v>
      </c>
      <c r="BE94" s="162">
        <f>IF(N94="základní",J94,0)</f>
        <v>0</v>
      </c>
      <c r="BF94" s="162">
        <f>IF(N94="snížená",J94,0)</f>
        <v>0</v>
      </c>
      <c r="BG94" s="162">
        <f>IF(N94="zákl. přenesená",J94,0)</f>
        <v>0</v>
      </c>
      <c r="BH94" s="162">
        <f>IF(N94="sníž. přenesená",J94,0)</f>
        <v>0</v>
      </c>
      <c r="BI94" s="162">
        <f>IF(N94="nulová",J94,0)</f>
        <v>0</v>
      </c>
      <c r="BJ94" s="13" t="s">
        <v>82</v>
      </c>
      <c r="BK94" s="162">
        <f>ROUND(I94*H94,2)</f>
        <v>0</v>
      </c>
      <c r="BL94" s="13" t="s">
        <v>170</v>
      </c>
      <c r="BM94" s="161" t="s">
        <v>1110</v>
      </c>
    </row>
    <row r="95" spans="1:65" s="2" customFormat="1" ht="11.25">
      <c r="A95" s="30"/>
      <c r="B95" s="31"/>
      <c r="C95" s="32"/>
      <c r="D95" s="163" t="s">
        <v>172</v>
      </c>
      <c r="E95" s="32"/>
      <c r="F95" s="164" t="s">
        <v>1109</v>
      </c>
      <c r="G95" s="32"/>
      <c r="H95" s="32"/>
      <c r="I95" s="165"/>
      <c r="J95" s="32"/>
      <c r="K95" s="32"/>
      <c r="L95" s="35"/>
      <c r="M95" s="166"/>
      <c r="N95" s="167"/>
      <c r="O95" s="60"/>
      <c r="P95" s="60"/>
      <c r="Q95" s="60"/>
      <c r="R95" s="60"/>
      <c r="S95" s="60"/>
      <c r="T95" s="61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T95" s="13" t="s">
        <v>172</v>
      </c>
      <c r="AU95" s="13" t="s">
        <v>75</v>
      </c>
    </row>
    <row r="96" spans="1:65" s="2" customFormat="1" ht="19.5">
      <c r="A96" s="30"/>
      <c r="B96" s="31"/>
      <c r="C96" s="32"/>
      <c r="D96" s="163" t="s">
        <v>178</v>
      </c>
      <c r="E96" s="32"/>
      <c r="F96" s="179" t="s">
        <v>1096</v>
      </c>
      <c r="G96" s="32"/>
      <c r="H96" s="32"/>
      <c r="I96" s="165"/>
      <c r="J96" s="32"/>
      <c r="K96" s="32"/>
      <c r="L96" s="35"/>
      <c r="M96" s="166"/>
      <c r="N96" s="167"/>
      <c r="O96" s="60"/>
      <c r="P96" s="60"/>
      <c r="Q96" s="60"/>
      <c r="R96" s="60"/>
      <c r="S96" s="60"/>
      <c r="T96" s="61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T96" s="13" t="s">
        <v>178</v>
      </c>
      <c r="AU96" s="13" t="s">
        <v>75</v>
      </c>
    </row>
    <row r="97" spans="1:65" s="2" customFormat="1" ht="16.5" customHeight="1">
      <c r="A97" s="30"/>
      <c r="B97" s="31"/>
      <c r="C97" s="180" t="s">
        <v>206</v>
      </c>
      <c r="D97" s="180" t="s">
        <v>252</v>
      </c>
      <c r="E97" s="181" t="s">
        <v>1111</v>
      </c>
      <c r="F97" s="182" t="s">
        <v>1112</v>
      </c>
      <c r="G97" s="183" t="s">
        <v>1089</v>
      </c>
      <c r="H97" s="207"/>
      <c r="I97" s="185"/>
      <c r="J97" s="186">
        <f>ROUND(I97*H97,2)</f>
        <v>0</v>
      </c>
      <c r="K97" s="187"/>
      <c r="L97" s="35"/>
      <c r="M97" s="188" t="s">
        <v>34</v>
      </c>
      <c r="N97" s="189" t="s">
        <v>46</v>
      </c>
      <c r="O97" s="60"/>
      <c r="P97" s="159">
        <f>O97*H97</f>
        <v>0</v>
      </c>
      <c r="Q97" s="159">
        <v>0</v>
      </c>
      <c r="R97" s="159">
        <f>Q97*H97</f>
        <v>0</v>
      </c>
      <c r="S97" s="159">
        <v>0</v>
      </c>
      <c r="T97" s="160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61" t="s">
        <v>170</v>
      </c>
      <c r="AT97" s="161" t="s">
        <v>252</v>
      </c>
      <c r="AU97" s="161" t="s">
        <v>75</v>
      </c>
      <c r="AY97" s="13" t="s">
        <v>169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13" t="s">
        <v>82</v>
      </c>
      <c r="BK97" s="162">
        <f>ROUND(I97*H97,2)</f>
        <v>0</v>
      </c>
      <c r="BL97" s="13" t="s">
        <v>170</v>
      </c>
      <c r="BM97" s="161" t="s">
        <v>1113</v>
      </c>
    </row>
    <row r="98" spans="1:65" s="2" customFormat="1" ht="11.25">
      <c r="A98" s="30"/>
      <c r="B98" s="31"/>
      <c r="C98" s="32"/>
      <c r="D98" s="163" t="s">
        <v>172</v>
      </c>
      <c r="E98" s="32"/>
      <c r="F98" s="164" t="s">
        <v>1112</v>
      </c>
      <c r="G98" s="32"/>
      <c r="H98" s="32"/>
      <c r="I98" s="165"/>
      <c r="J98" s="32"/>
      <c r="K98" s="32"/>
      <c r="L98" s="35"/>
      <c r="M98" s="208"/>
      <c r="N98" s="209"/>
      <c r="O98" s="210"/>
      <c r="P98" s="210"/>
      <c r="Q98" s="210"/>
      <c r="R98" s="210"/>
      <c r="S98" s="210"/>
      <c r="T98" s="211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3" t="s">
        <v>172</v>
      </c>
      <c r="AU98" s="13" t="s">
        <v>75</v>
      </c>
    </row>
    <row r="99" spans="1:65" s="2" customFormat="1" ht="6.95" customHeight="1">
      <c r="A99" s="30"/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5"/>
      <c r="M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</sheetData>
  <sheetProtection algorithmName="SHA-512" hashValue="Gq1BgA2Z48RdY7VZoDDBRo9iT0TZnWWCt81d0MIXDJBKPVYf7Eaimz29zx/VpfHiGmf9GqGytnMH/OX6mGa/jQ==" saltValue="cr0Xx2hfopoLDgsGRdK2OzRi/6aDmdkYcV17tVym36MGSnh7Ofe0eWZbYwtaO4leIpYfh3i90qRdr2ihKNNuCQ==" spinCount="100000" sheet="1" objects="1" scenarios="1" formatColumns="0" formatRows="0" autoFilter="0"/>
  <autoFilter ref="C78:K98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4"/>
  <sheetViews>
    <sheetView showGridLines="0" workbookViewId="0">
      <selection activeCell="X84" sqref="X8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89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143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145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146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ROUND((SUM(BE85:BE353)),  2)</f>
        <v>0</v>
      </c>
      <c r="G35" s="30"/>
      <c r="H35" s="30"/>
      <c r="I35" s="120">
        <v>0.21</v>
      </c>
      <c r="J35" s="119">
        <f>ROUND(((SUM(BE85:BE353))*I35),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ROUND((SUM(BF85:BF353)),  2)</f>
        <v>0</v>
      </c>
      <c r="G36" s="30"/>
      <c r="H36" s="30"/>
      <c r="I36" s="120">
        <v>0.12</v>
      </c>
      <c r="J36" s="119">
        <f>ROUND(((SUM(BF85:BF353))*I36),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ROUND((SUM(BG85:BG353)),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ROUND((SUM(BH85:BH353)),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ROUND((SUM(BI85:BI353)),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143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01.1 - Železniční svršek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Nišovice - Malenice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143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01.1 - Železniční svršek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Nišovice - Malenice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SUM(P86:P353)</f>
        <v>0</v>
      </c>
      <c r="Q85" s="68"/>
      <c r="R85" s="145">
        <f>SUM(R86:R353)</f>
        <v>445.68841999999995</v>
      </c>
      <c r="S85" s="68"/>
      <c r="T85" s="146">
        <f>SUM(T86:T353)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SUM(BK86:BK353)</f>
        <v>0</v>
      </c>
    </row>
    <row r="86" spans="1:65" s="2" customFormat="1" ht="16.5" customHeight="1">
      <c r="A86" s="30"/>
      <c r="B86" s="31"/>
      <c r="C86" s="148" t="s">
        <v>82</v>
      </c>
      <c r="D86" s="148" t="s">
        <v>164</v>
      </c>
      <c r="E86" s="149" t="s">
        <v>165</v>
      </c>
      <c r="F86" s="150" t="s">
        <v>166</v>
      </c>
      <c r="G86" s="151" t="s">
        <v>167</v>
      </c>
      <c r="H86" s="152">
        <v>432</v>
      </c>
      <c r="I86" s="153"/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1</v>
      </c>
      <c r="R86" s="159">
        <f>Q86*H86</f>
        <v>432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171</v>
      </c>
    </row>
    <row r="87" spans="1:65" s="2" customFormat="1" ht="11.25">
      <c r="A87" s="30"/>
      <c r="B87" s="31"/>
      <c r="C87" s="32"/>
      <c r="D87" s="163" t="s">
        <v>172</v>
      </c>
      <c r="E87" s="32"/>
      <c r="F87" s="164" t="s">
        <v>166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10" customFormat="1" ht="11.25">
      <c r="B88" s="168"/>
      <c r="C88" s="169"/>
      <c r="D88" s="163" t="s">
        <v>173</v>
      </c>
      <c r="E88" s="170" t="s">
        <v>34</v>
      </c>
      <c r="F88" s="171" t="s">
        <v>174</v>
      </c>
      <c r="G88" s="169"/>
      <c r="H88" s="172">
        <v>432</v>
      </c>
      <c r="I88" s="173"/>
      <c r="J88" s="169"/>
      <c r="K88" s="169"/>
      <c r="L88" s="174"/>
      <c r="M88" s="175"/>
      <c r="N88" s="176"/>
      <c r="O88" s="176"/>
      <c r="P88" s="176"/>
      <c r="Q88" s="176"/>
      <c r="R88" s="176"/>
      <c r="S88" s="176"/>
      <c r="T88" s="177"/>
      <c r="AT88" s="178" t="s">
        <v>173</v>
      </c>
      <c r="AU88" s="178" t="s">
        <v>75</v>
      </c>
      <c r="AV88" s="10" t="s">
        <v>84</v>
      </c>
      <c r="AW88" s="10" t="s">
        <v>36</v>
      </c>
      <c r="AX88" s="10" t="s">
        <v>82</v>
      </c>
      <c r="AY88" s="178" t="s">
        <v>169</v>
      </c>
    </row>
    <row r="89" spans="1:65" s="2" customFormat="1" ht="16.5" customHeight="1">
      <c r="A89" s="30"/>
      <c r="B89" s="31"/>
      <c r="C89" s="148" t="s">
        <v>84</v>
      </c>
      <c r="D89" s="148" t="s">
        <v>164</v>
      </c>
      <c r="E89" s="149" t="s">
        <v>175</v>
      </c>
      <c r="F89" s="150" t="s">
        <v>176</v>
      </c>
      <c r="G89" s="151" t="s">
        <v>167</v>
      </c>
      <c r="H89" s="152">
        <v>3.6</v>
      </c>
      <c r="I89" s="153"/>
      <c r="J89" s="154">
        <f>ROUND(I89*H89,2)</f>
        <v>0</v>
      </c>
      <c r="K89" s="155"/>
      <c r="L89" s="156"/>
      <c r="M89" s="157" t="s">
        <v>34</v>
      </c>
      <c r="N89" s="158" t="s">
        <v>46</v>
      </c>
      <c r="O89" s="60"/>
      <c r="P89" s="159">
        <f>O89*H89</f>
        <v>0</v>
      </c>
      <c r="Q89" s="159">
        <v>1</v>
      </c>
      <c r="R89" s="159">
        <f>Q89*H89</f>
        <v>3.6</v>
      </c>
      <c r="S89" s="159">
        <v>0</v>
      </c>
      <c r="T89" s="160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61" t="s">
        <v>168</v>
      </c>
      <c r="AT89" s="161" t="s">
        <v>164</v>
      </c>
      <c r="AU89" s="161" t="s">
        <v>75</v>
      </c>
      <c r="AY89" s="13" t="s">
        <v>169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13" t="s">
        <v>82</v>
      </c>
      <c r="BK89" s="162">
        <f>ROUND(I89*H89,2)</f>
        <v>0</v>
      </c>
      <c r="BL89" s="13" t="s">
        <v>170</v>
      </c>
      <c r="BM89" s="161" t="s">
        <v>177</v>
      </c>
    </row>
    <row r="90" spans="1:65" s="2" customFormat="1" ht="11.25">
      <c r="A90" s="30"/>
      <c r="B90" s="31"/>
      <c r="C90" s="32"/>
      <c r="D90" s="163" t="s">
        <v>172</v>
      </c>
      <c r="E90" s="32"/>
      <c r="F90" s="164" t="s">
        <v>176</v>
      </c>
      <c r="G90" s="32"/>
      <c r="H90" s="32"/>
      <c r="I90" s="165"/>
      <c r="J90" s="32"/>
      <c r="K90" s="32"/>
      <c r="L90" s="35"/>
      <c r="M90" s="166"/>
      <c r="N90" s="167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3" t="s">
        <v>172</v>
      </c>
      <c r="AU90" s="13" t="s">
        <v>75</v>
      </c>
    </row>
    <row r="91" spans="1:65" s="2" customFormat="1" ht="19.5">
      <c r="A91" s="30"/>
      <c r="B91" s="31"/>
      <c r="C91" s="32"/>
      <c r="D91" s="163" t="s">
        <v>178</v>
      </c>
      <c r="E91" s="32"/>
      <c r="F91" s="179" t="s">
        <v>179</v>
      </c>
      <c r="G91" s="32"/>
      <c r="H91" s="32"/>
      <c r="I91" s="165"/>
      <c r="J91" s="32"/>
      <c r="K91" s="32"/>
      <c r="L91" s="35"/>
      <c r="M91" s="166"/>
      <c r="N91" s="167"/>
      <c r="O91" s="60"/>
      <c r="P91" s="60"/>
      <c r="Q91" s="60"/>
      <c r="R91" s="60"/>
      <c r="S91" s="60"/>
      <c r="T91" s="61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3" t="s">
        <v>178</v>
      </c>
      <c r="AU91" s="13" t="s">
        <v>75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180</v>
      </c>
      <c r="G92" s="169"/>
      <c r="H92" s="172">
        <v>3.6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82</v>
      </c>
      <c r="AY92" s="178" t="s">
        <v>169</v>
      </c>
    </row>
    <row r="93" spans="1:65" s="2" customFormat="1" ht="16.5" customHeight="1">
      <c r="A93" s="30"/>
      <c r="B93" s="31"/>
      <c r="C93" s="148" t="s">
        <v>181</v>
      </c>
      <c r="D93" s="148" t="s">
        <v>164</v>
      </c>
      <c r="E93" s="149" t="s">
        <v>182</v>
      </c>
      <c r="F93" s="150" t="s">
        <v>183</v>
      </c>
      <c r="G93" s="151" t="s">
        <v>184</v>
      </c>
      <c r="H93" s="152">
        <v>840</v>
      </c>
      <c r="I93" s="153"/>
      <c r="J93" s="154">
        <f>ROUND(I93*H93,2)</f>
        <v>0</v>
      </c>
      <c r="K93" s="155"/>
      <c r="L93" s="156"/>
      <c r="M93" s="157" t="s">
        <v>34</v>
      </c>
      <c r="N93" s="158" t="s">
        <v>46</v>
      </c>
      <c r="O93" s="60"/>
      <c r="P93" s="159">
        <f>O93*H93</f>
        <v>0</v>
      </c>
      <c r="Q93" s="159">
        <v>1.004E-2</v>
      </c>
      <c r="R93" s="159">
        <f>Q93*H93</f>
        <v>8.4336000000000002</v>
      </c>
      <c r="S93" s="159">
        <v>0</v>
      </c>
      <c r="T93" s="160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61" t="s">
        <v>168</v>
      </c>
      <c r="AT93" s="161" t="s">
        <v>164</v>
      </c>
      <c r="AU93" s="161" t="s">
        <v>75</v>
      </c>
      <c r="AY93" s="13" t="s">
        <v>169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13" t="s">
        <v>82</v>
      </c>
      <c r="BK93" s="162">
        <f>ROUND(I93*H93,2)</f>
        <v>0</v>
      </c>
      <c r="BL93" s="13" t="s">
        <v>170</v>
      </c>
      <c r="BM93" s="161" t="s">
        <v>185</v>
      </c>
    </row>
    <row r="94" spans="1:65" s="2" customFormat="1" ht="11.25">
      <c r="A94" s="30"/>
      <c r="B94" s="31"/>
      <c r="C94" s="32"/>
      <c r="D94" s="163" t="s">
        <v>172</v>
      </c>
      <c r="E94" s="32"/>
      <c r="F94" s="164" t="s">
        <v>183</v>
      </c>
      <c r="G94" s="32"/>
      <c r="H94" s="32"/>
      <c r="I94" s="165"/>
      <c r="J94" s="32"/>
      <c r="K94" s="32"/>
      <c r="L94" s="35"/>
      <c r="M94" s="166"/>
      <c r="N94" s="167"/>
      <c r="O94" s="60"/>
      <c r="P94" s="60"/>
      <c r="Q94" s="60"/>
      <c r="R94" s="60"/>
      <c r="S94" s="60"/>
      <c r="T94" s="61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3" t="s">
        <v>172</v>
      </c>
      <c r="AU94" s="13" t="s">
        <v>75</v>
      </c>
    </row>
    <row r="95" spans="1:65" s="2" customFormat="1" ht="29.25">
      <c r="A95" s="30"/>
      <c r="B95" s="31"/>
      <c r="C95" s="32"/>
      <c r="D95" s="163" t="s">
        <v>178</v>
      </c>
      <c r="E95" s="32"/>
      <c r="F95" s="179" t="s">
        <v>186</v>
      </c>
      <c r="G95" s="32"/>
      <c r="H95" s="32"/>
      <c r="I95" s="165"/>
      <c r="J95" s="32"/>
      <c r="K95" s="32"/>
      <c r="L95" s="35"/>
      <c r="M95" s="166"/>
      <c r="N95" s="167"/>
      <c r="O95" s="60"/>
      <c r="P95" s="60"/>
      <c r="Q95" s="60"/>
      <c r="R95" s="60"/>
      <c r="S95" s="60"/>
      <c r="T95" s="61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T95" s="13" t="s">
        <v>178</v>
      </c>
      <c r="AU95" s="13" t="s">
        <v>75</v>
      </c>
    </row>
    <row r="96" spans="1:65" s="10" customFormat="1" ht="11.25">
      <c r="B96" s="168"/>
      <c r="C96" s="169"/>
      <c r="D96" s="163" t="s">
        <v>173</v>
      </c>
      <c r="E96" s="170" t="s">
        <v>34</v>
      </c>
      <c r="F96" s="171" t="s">
        <v>187</v>
      </c>
      <c r="G96" s="169"/>
      <c r="H96" s="172">
        <v>840</v>
      </c>
      <c r="I96" s="173"/>
      <c r="J96" s="169"/>
      <c r="K96" s="169"/>
      <c r="L96" s="174"/>
      <c r="M96" s="175"/>
      <c r="N96" s="176"/>
      <c r="O96" s="176"/>
      <c r="P96" s="176"/>
      <c r="Q96" s="176"/>
      <c r="R96" s="176"/>
      <c r="S96" s="176"/>
      <c r="T96" s="177"/>
      <c r="AT96" s="178" t="s">
        <v>173</v>
      </c>
      <c r="AU96" s="178" t="s">
        <v>75</v>
      </c>
      <c r="AV96" s="10" t="s">
        <v>84</v>
      </c>
      <c r="AW96" s="10" t="s">
        <v>36</v>
      </c>
      <c r="AX96" s="10" t="s">
        <v>82</v>
      </c>
      <c r="AY96" s="178" t="s">
        <v>169</v>
      </c>
    </row>
    <row r="97" spans="1:65" s="2" customFormat="1" ht="24.2" customHeight="1">
      <c r="A97" s="30"/>
      <c r="B97" s="31"/>
      <c r="C97" s="148" t="s">
        <v>170</v>
      </c>
      <c r="D97" s="148" t="s">
        <v>164</v>
      </c>
      <c r="E97" s="149" t="s">
        <v>188</v>
      </c>
      <c r="F97" s="150" t="s">
        <v>189</v>
      </c>
      <c r="G97" s="151" t="s">
        <v>190</v>
      </c>
      <c r="H97" s="152">
        <v>5.4</v>
      </c>
      <c r="I97" s="153"/>
      <c r="J97" s="154">
        <f>ROUND(I97*H97,2)</f>
        <v>0</v>
      </c>
      <c r="K97" s="155"/>
      <c r="L97" s="156"/>
      <c r="M97" s="157" t="s">
        <v>34</v>
      </c>
      <c r="N97" s="158" t="s">
        <v>46</v>
      </c>
      <c r="O97" s="60"/>
      <c r="P97" s="159">
        <f>O97*H97</f>
        <v>0</v>
      </c>
      <c r="Q97" s="159">
        <v>0</v>
      </c>
      <c r="R97" s="159">
        <f>Q97*H97</f>
        <v>0</v>
      </c>
      <c r="S97" s="159">
        <v>0</v>
      </c>
      <c r="T97" s="160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61" t="s">
        <v>168</v>
      </c>
      <c r="AT97" s="161" t="s">
        <v>164</v>
      </c>
      <c r="AU97" s="161" t="s">
        <v>75</v>
      </c>
      <c r="AY97" s="13" t="s">
        <v>169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13" t="s">
        <v>82</v>
      </c>
      <c r="BK97" s="162">
        <f>ROUND(I97*H97,2)</f>
        <v>0</v>
      </c>
      <c r="BL97" s="13" t="s">
        <v>170</v>
      </c>
      <c r="BM97" s="161" t="s">
        <v>191</v>
      </c>
    </row>
    <row r="98" spans="1:65" s="2" customFormat="1" ht="11.25">
      <c r="A98" s="30"/>
      <c r="B98" s="31"/>
      <c r="C98" s="32"/>
      <c r="D98" s="163" t="s">
        <v>172</v>
      </c>
      <c r="E98" s="32"/>
      <c r="F98" s="164" t="s">
        <v>189</v>
      </c>
      <c r="G98" s="32"/>
      <c r="H98" s="32"/>
      <c r="I98" s="165"/>
      <c r="J98" s="32"/>
      <c r="K98" s="32"/>
      <c r="L98" s="35"/>
      <c r="M98" s="166"/>
      <c r="N98" s="167"/>
      <c r="O98" s="60"/>
      <c r="P98" s="60"/>
      <c r="Q98" s="60"/>
      <c r="R98" s="60"/>
      <c r="S98" s="60"/>
      <c r="T98" s="61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3" t="s">
        <v>172</v>
      </c>
      <c r="AU98" s="13" t="s">
        <v>75</v>
      </c>
    </row>
    <row r="99" spans="1:65" s="2" customFormat="1" ht="39">
      <c r="A99" s="30"/>
      <c r="B99" s="31"/>
      <c r="C99" s="32"/>
      <c r="D99" s="163" t="s">
        <v>178</v>
      </c>
      <c r="E99" s="32"/>
      <c r="F99" s="179" t="s">
        <v>192</v>
      </c>
      <c r="G99" s="32"/>
      <c r="H99" s="32"/>
      <c r="I99" s="165"/>
      <c r="J99" s="32"/>
      <c r="K99" s="32"/>
      <c r="L99" s="35"/>
      <c r="M99" s="166"/>
      <c r="N99" s="167"/>
      <c r="O99" s="60"/>
      <c r="P99" s="60"/>
      <c r="Q99" s="60"/>
      <c r="R99" s="60"/>
      <c r="S99" s="60"/>
      <c r="T99" s="61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T99" s="13" t="s">
        <v>178</v>
      </c>
      <c r="AU99" s="13" t="s">
        <v>75</v>
      </c>
    </row>
    <row r="100" spans="1:65" s="10" customFormat="1" ht="11.25">
      <c r="B100" s="168"/>
      <c r="C100" s="169"/>
      <c r="D100" s="163" t="s">
        <v>173</v>
      </c>
      <c r="E100" s="170" t="s">
        <v>34</v>
      </c>
      <c r="F100" s="171" t="s">
        <v>193</v>
      </c>
      <c r="G100" s="169"/>
      <c r="H100" s="172">
        <v>5.4</v>
      </c>
      <c r="I100" s="173"/>
      <c r="J100" s="169"/>
      <c r="K100" s="169"/>
      <c r="L100" s="174"/>
      <c r="M100" s="175"/>
      <c r="N100" s="176"/>
      <c r="O100" s="176"/>
      <c r="P100" s="176"/>
      <c r="Q100" s="176"/>
      <c r="R100" s="176"/>
      <c r="S100" s="176"/>
      <c r="T100" s="177"/>
      <c r="AT100" s="178" t="s">
        <v>173</v>
      </c>
      <c r="AU100" s="178" t="s">
        <v>75</v>
      </c>
      <c r="AV100" s="10" t="s">
        <v>84</v>
      </c>
      <c r="AW100" s="10" t="s">
        <v>36</v>
      </c>
      <c r="AX100" s="10" t="s">
        <v>82</v>
      </c>
      <c r="AY100" s="178" t="s">
        <v>169</v>
      </c>
    </row>
    <row r="101" spans="1:65" s="2" customFormat="1" ht="21.75" customHeight="1">
      <c r="A101" s="30"/>
      <c r="B101" s="31"/>
      <c r="C101" s="148" t="s">
        <v>194</v>
      </c>
      <c r="D101" s="148" t="s">
        <v>164</v>
      </c>
      <c r="E101" s="149" t="s">
        <v>195</v>
      </c>
      <c r="F101" s="150" t="s">
        <v>196</v>
      </c>
      <c r="G101" s="151" t="s">
        <v>184</v>
      </c>
      <c r="H101" s="152">
        <v>2</v>
      </c>
      <c r="I101" s="153"/>
      <c r="J101" s="154">
        <f>ROUND(I101*H101,2)</f>
        <v>0</v>
      </c>
      <c r="K101" s="155"/>
      <c r="L101" s="156"/>
      <c r="M101" s="157" t="s">
        <v>34</v>
      </c>
      <c r="N101" s="158" t="s">
        <v>46</v>
      </c>
      <c r="O101" s="60"/>
      <c r="P101" s="159">
        <f>O101*H101</f>
        <v>0</v>
      </c>
      <c r="Q101" s="159">
        <v>0</v>
      </c>
      <c r="R101" s="159">
        <f>Q101*H101</f>
        <v>0</v>
      </c>
      <c r="S101" s="159">
        <v>0</v>
      </c>
      <c r="T101" s="160">
        <f>S101*H101</f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61" t="s">
        <v>168</v>
      </c>
      <c r="AT101" s="161" t="s">
        <v>164</v>
      </c>
      <c r="AU101" s="161" t="s">
        <v>75</v>
      </c>
      <c r="AY101" s="13" t="s">
        <v>169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13" t="s">
        <v>82</v>
      </c>
      <c r="BK101" s="162">
        <f>ROUND(I101*H101,2)</f>
        <v>0</v>
      </c>
      <c r="BL101" s="13" t="s">
        <v>170</v>
      </c>
      <c r="BM101" s="161" t="s">
        <v>197</v>
      </c>
    </row>
    <row r="102" spans="1:65" s="2" customFormat="1" ht="11.25">
      <c r="A102" s="30"/>
      <c r="B102" s="31"/>
      <c r="C102" s="32"/>
      <c r="D102" s="163" t="s">
        <v>172</v>
      </c>
      <c r="E102" s="32"/>
      <c r="F102" s="164" t="s">
        <v>196</v>
      </c>
      <c r="G102" s="32"/>
      <c r="H102" s="32"/>
      <c r="I102" s="165"/>
      <c r="J102" s="32"/>
      <c r="K102" s="32"/>
      <c r="L102" s="35"/>
      <c r="M102" s="166"/>
      <c r="N102" s="167"/>
      <c r="O102" s="60"/>
      <c r="P102" s="60"/>
      <c r="Q102" s="60"/>
      <c r="R102" s="60"/>
      <c r="S102" s="60"/>
      <c r="T102" s="61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T102" s="13" t="s">
        <v>172</v>
      </c>
      <c r="AU102" s="13" t="s">
        <v>75</v>
      </c>
    </row>
    <row r="103" spans="1:65" s="2" customFormat="1" ht="29.25">
      <c r="A103" s="30"/>
      <c r="B103" s="31"/>
      <c r="C103" s="32"/>
      <c r="D103" s="163" t="s">
        <v>178</v>
      </c>
      <c r="E103" s="32"/>
      <c r="F103" s="179" t="s">
        <v>198</v>
      </c>
      <c r="G103" s="32"/>
      <c r="H103" s="32"/>
      <c r="I103" s="165"/>
      <c r="J103" s="32"/>
      <c r="K103" s="32"/>
      <c r="L103" s="35"/>
      <c r="M103" s="166"/>
      <c r="N103" s="167"/>
      <c r="O103" s="60"/>
      <c r="P103" s="60"/>
      <c r="Q103" s="60"/>
      <c r="R103" s="60"/>
      <c r="S103" s="60"/>
      <c r="T103" s="61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T103" s="13" t="s">
        <v>178</v>
      </c>
      <c r="AU103" s="13" t="s">
        <v>75</v>
      </c>
    </row>
    <row r="104" spans="1:65" s="10" customFormat="1" ht="11.25">
      <c r="B104" s="168"/>
      <c r="C104" s="169"/>
      <c r="D104" s="163" t="s">
        <v>173</v>
      </c>
      <c r="E104" s="170" t="s">
        <v>34</v>
      </c>
      <c r="F104" s="171" t="s">
        <v>199</v>
      </c>
      <c r="G104" s="169"/>
      <c r="H104" s="172">
        <v>2</v>
      </c>
      <c r="I104" s="173"/>
      <c r="J104" s="169"/>
      <c r="K104" s="169"/>
      <c r="L104" s="174"/>
      <c r="M104" s="175"/>
      <c r="N104" s="176"/>
      <c r="O104" s="176"/>
      <c r="P104" s="176"/>
      <c r="Q104" s="176"/>
      <c r="R104" s="176"/>
      <c r="S104" s="176"/>
      <c r="T104" s="177"/>
      <c r="AT104" s="178" t="s">
        <v>173</v>
      </c>
      <c r="AU104" s="178" t="s">
        <v>75</v>
      </c>
      <c r="AV104" s="10" t="s">
        <v>84</v>
      </c>
      <c r="AW104" s="10" t="s">
        <v>36</v>
      </c>
      <c r="AX104" s="10" t="s">
        <v>82</v>
      </c>
      <c r="AY104" s="178" t="s">
        <v>169</v>
      </c>
    </row>
    <row r="105" spans="1:65" s="2" customFormat="1" ht="16.5" customHeight="1">
      <c r="A105" s="30"/>
      <c r="B105" s="31"/>
      <c r="C105" s="148" t="s">
        <v>200</v>
      </c>
      <c r="D105" s="148" t="s">
        <v>164</v>
      </c>
      <c r="E105" s="149" t="s">
        <v>201</v>
      </c>
      <c r="F105" s="150" t="s">
        <v>202</v>
      </c>
      <c r="G105" s="151" t="s">
        <v>184</v>
      </c>
      <c r="H105" s="152">
        <v>40</v>
      </c>
      <c r="I105" s="153"/>
      <c r="J105" s="154">
        <f>ROUND(I105*H105,2)</f>
        <v>0</v>
      </c>
      <c r="K105" s="155"/>
      <c r="L105" s="156"/>
      <c r="M105" s="157" t="s">
        <v>34</v>
      </c>
      <c r="N105" s="158" t="s">
        <v>46</v>
      </c>
      <c r="O105" s="60"/>
      <c r="P105" s="159">
        <f>O105*H105</f>
        <v>0</v>
      </c>
      <c r="Q105" s="159">
        <v>1.0499999999999999E-3</v>
      </c>
      <c r="R105" s="159">
        <f>Q105*H105</f>
        <v>4.1999999999999996E-2</v>
      </c>
      <c r="S105" s="159">
        <v>0</v>
      </c>
      <c r="T105" s="160">
        <f>S105*H105</f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61" t="s">
        <v>168</v>
      </c>
      <c r="AT105" s="161" t="s">
        <v>164</v>
      </c>
      <c r="AU105" s="161" t="s">
        <v>75</v>
      </c>
      <c r="AY105" s="13" t="s">
        <v>169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13" t="s">
        <v>82</v>
      </c>
      <c r="BK105" s="162">
        <f>ROUND(I105*H105,2)</f>
        <v>0</v>
      </c>
      <c r="BL105" s="13" t="s">
        <v>170</v>
      </c>
      <c r="BM105" s="161" t="s">
        <v>203</v>
      </c>
    </row>
    <row r="106" spans="1:65" s="2" customFormat="1" ht="11.25">
      <c r="A106" s="30"/>
      <c r="B106" s="31"/>
      <c r="C106" s="32"/>
      <c r="D106" s="163" t="s">
        <v>172</v>
      </c>
      <c r="E106" s="32"/>
      <c r="F106" s="164" t="s">
        <v>202</v>
      </c>
      <c r="G106" s="32"/>
      <c r="H106" s="32"/>
      <c r="I106" s="165"/>
      <c r="J106" s="32"/>
      <c r="K106" s="32"/>
      <c r="L106" s="35"/>
      <c r="M106" s="166"/>
      <c r="N106" s="167"/>
      <c r="O106" s="60"/>
      <c r="P106" s="60"/>
      <c r="Q106" s="60"/>
      <c r="R106" s="60"/>
      <c r="S106" s="60"/>
      <c r="T106" s="61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T106" s="13" t="s">
        <v>172</v>
      </c>
      <c r="AU106" s="13" t="s">
        <v>75</v>
      </c>
    </row>
    <row r="107" spans="1:65" s="2" customFormat="1" ht="19.5">
      <c r="A107" s="30"/>
      <c r="B107" s="31"/>
      <c r="C107" s="32"/>
      <c r="D107" s="163" t="s">
        <v>178</v>
      </c>
      <c r="E107" s="32"/>
      <c r="F107" s="179" t="s">
        <v>204</v>
      </c>
      <c r="G107" s="32"/>
      <c r="H107" s="32"/>
      <c r="I107" s="165"/>
      <c r="J107" s="32"/>
      <c r="K107" s="32"/>
      <c r="L107" s="35"/>
      <c r="M107" s="166"/>
      <c r="N107" s="167"/>
      <c r="O107" s="60"/>
      <c r="P107" s="60"/>
      <c r="Q107" s="60"/>
      <c r="R107" s="60"/>
      <c r="S107" s="60"/>
      <c r="T107" s="61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T107" s="13" t="s">
        <v>178</v>
      </c>
      <c r="AU107" s="13" t="s">
        <v>75</v>
      </c>
    </row>
    <row r="108" spans="1:65" s="10" customFormat="1" ht="11.25">
      <c r="B108" s="168"/>
      <c r="C108" s="169"/>
      <c r="D108" s="163" t="s">
        <v>173</v>
      </c>
      <c r="E108" s="170" t="s">
        <v>34</v>
      </c>
      <c r="F108" s="171" t="s">
        <v>205</v>
      </c>
      <c r="G108" s="169"/>
      <c r="H108" s="172">
        <v>40</v>
      </c>
      <c r="I108" s="173"/>
      <c r="J108" s="169"/>
      <c r="K108" s="169"/>
      <c r="L108" s="174"/>
      <c r="M108" s="175"/>
      <c r="N108" s="176"/>
      <c r="O108" s="176"/>
      <c r="P108" s="176"/>
      <c r="Q108" s="176"/>
      <c r="R108" s="176"/>
      <c r="S108" s="176"/>
      <c r="T108" s="177"/>
      <c r="AT108" s="178" t="s">
        <v>173</v>
      </c>
      <c r="AU108" s="178" t="s">
        <v>75</v>
      </c>
      <c r="AV108" s="10" t="s">
        <v>84</v>
      </c>
      <c r="AW108" s="10" t="s">
        <v>36</v>
      </c>
      <c r="AX108" s="10" t="s">
        <v>82</v>
      </c>
      <c r="AY108" s="178" t="s">
        <v>169</v>
      </c>
    </row>
    <row r="109" spans="1:65" s="2" customFormat="1" ht="16.5" customHeight="1">
      <c r="A109" s="30"/>
      <c r="B109" s="31"/>
      <c r="C109" s="148" t="s">
        <v>206</v>
      </c>
      <c r="D109" s="148" t="s">
        <v>164</v>
      </c>
      <c r="E109" s="149" t="s">
        <v>207</v>
      </c>
      <c r="F109" s="150" t="s">
        <v>208</v>
      </c>
      <c r="G109" s="151" t="s">
        <v>184</v>
      </c>
      <c r="H109" s="152">
        <v>1060</v>
      </c>
      <c r="I109" s="153"/>
      <c r="J109" s="154">
        <f>ROUND(I109*H109,2)</f>
        <v>0</v>
      </c>
      <c r="K109" s="155"/>
      <c r="L109" s="156"/>
      <c r="M109" s="157" t="s">
        <v>34</v>
      </c>
      <c r="N109" s="158" t="s">
        <v>46</v>
      </c>
      <c r="O109" s="60"/>
      <c r="P109" s="159">
        <f>O109*H109</f>
        <v>0</v>
      </c>
      <c r="Q109" s="159">
        <v>5.0000000000000002E-5</v>
      </c>
      <c r="R109" s="159">
        <f>Q109*H109</f>
        <v>5.3000000000000005E-2</v>
      </c>
      <c r="S109" s="159">
        <v>0</v>
      </c>
      <c r="T109" s="160">
        <f>S109*H109</f>
        <v>0</v>
      </c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R109" s="161" t="s">
        <v>168</v>
      </c>
      <c r="AT109" s="161" t="s">
        <v>164</v>
      </c>
      <c r="AU109" s="161" t="s">
        <v>75</v>
      </c>
      <c r="AY109" s="13" t="s">
        <v>169</v>
      </c>
      <c r="BE109" s="162">
        <f>IF(N109="základní",J109,0)</f>
        <v>0</v>
      </c>
      <c r="BF109" s="162">
        <f>IF(N109="snížená",J109,0)</f>
        <v>0</v>
      </c>
      <c r="BG109" s="162">
        <f>IF(N109="zákl. přenesená",J109,0)</f>
        <v>0</v>
      </c>
      <c r="BH109" s="162">
        <f>IF(N109="sníž. přenesená",J109,0)</f>
        <v>0</v>
      </c>
      <c r="BI109" s="162">
        <f>IF(N109="nulová",J109,0)</f>
        <v>0</v>
      </c>
      <c r="BJ109" s="13" t="s">
        <v>82</v>
      </c>
      <c r="BK109" s="162">
        <f>ROUND(I109*H109,2)</f>
        <v>0</v>
      </c>
      <c r="BL109" s="13" t="s">
        <v>170</v>
      </c>
      <c r="BM109" s="161" t="s">
        <v>209</v>
      </c>
    </row>
    <row r="110" spans="1:65" s="2" customFormat="1" ht="11.25">
      <c r="A110" s="30"/>
      <c r="B110" s="31"/>
      <c r="C110" s="32"/>
      <c r="D110" s="163" t="s">
        <v>172</v>
      </c>
      <c r="E110" s="32"/>
      <c r="F110" s="164" t="s">
        <v>208</v>
      </c>
      <c r="G110" s="32"/>
      <c r="H110" s="32"/>
      <c r="I110" s="165"/>
      <c r="J110" s="32"/>
      <c r="K110" s="32"/>
      <c r="L110" s="35"/>
      <c r="M110" s="166"/>
      <c r="N110" s="167"/>
      <c r="O110" s="60"/>
      <c r="P110" s="60"/>
      <c r="Q110" s="60"/>
      <c r="R110" s="60"/>
      <c r="S110" s="60"/>
      <c r="T110" s="61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T110" s="13" t="s">
        <v>172</v>
      </c>
      <c r="AU110" s="13" t="s">
        <v>75</v>
      </c>
    </row>
    <row r="111" spans="1:65" s="10" customFormat="1" ht="11.25">
      <c r="B111" s="168"/>
      <c r="C111" s="169"/>
      <c r="D111" s="163" t="s">
        <v>173</v>
      </c>
      <c r="E111" s="170" t="s">
        <v>34</v>
      </c>
      <c r="F111" s="171" t="s">
        <v>210</v>
      </c>
      <c r="G111" s="169"/>
      <c r="H111" s="172">
        <v>1060</v>
      </c>
      <c r="I111" s="173"/>
      <c r="J111" s="169"/>
      <c r="K111" s="169"/>
      <c r="L111" s="174"/>
      <c r="M111" s="175"/>
      <c r="N111" s="176"/>
      <c r="O111" s="176"/>
      <c r="P111" s="176"/>
      <c r="Q111" s="176"/>
      <c r="R111" s="176"/>
      <c r="S111" s="176"/>
      <c r="T111" s="177"/>
      <c r="AT111" s="178" t="s">
        <v>173</v>
      </c>
      <c r="AU111" s="178" t="s">
        <v>75</v>
      </c>
      <c r="AV111" s="10" t="s">
        <v>84</v>
      </c>
      <c r="AW111" s="10" t="s">
        <v>36</v>
      </c>
      <c r="AX111" s="10" t="s">
        <v>82</v>
      </c>
      <c r="AY111" s="178" t="s">
        <v>169</v>
      </c>
    </row>
    <row r="112" spans="1:65" s="2" customFormat="1" ht="16.5" customHeight="1">
      <c r="A112" s="30"/>
      <c r="B112" s="31"/>
      <c r="C112" s="148" t="s">
        <v>168</v>
      </c>
      <c r="D112" s="148" t="s">
        <v>164</v>
      </c>
      <c r="E112" s="149" t="s">
        <v>211</v>
      </c>
      <c r="F112" s="150" t="s">
        <v>212</v>
      </c>
      <c r="G112" s="151" t="s">
        <v>184</v>
      </c>
      <c r="H112" s="152">
        <v>1060</v>
      </c>
      <c r="I112" s="153"/>
      <c r="J112" s="154">
        <f>ROUND(I112*H112,2)</f>
        <v>0</v>
      </c>
      <c r="K112" s="155"/>
      <c r="L112" s="156"/>
      <c r="M112" s="157" t="s">
        <v>34</v>
      </c>
      <c r="N112" s="158" t="s">
        <v>46</v>
      </c>
      <c r="O112" s="60"/>
      <c r="P112" s="159">
        <f>O112*H112</f>
        <v>0</v>
      </c>
      <c r="Q112" s="159">
        <v>1.4999999999999999E-4</v>
      </c>
      <c r="R112" s="159">
        <f>Q112*H112</f>
        <v>0.15899999999999997</v>
      </c>
      <c r="S112" s="159">
        <v>0</v>
      </c>
      <c r="T112" s="160">
        <f>S112*H112</f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61" t="s">
        <v>168</v>
      </c>
      <c r="AT112" s="161" t="s">
        <v>164</v>
      </c>
      <c r="AU112" s="161" t="s">
        <v>75</v>
      </c>
      <c r="AY112" s="13" t="s">
        <v>169</v>
      </c>
      <c r="BE112" s="162">
        <f>IF(N112="základní",J112,0)</f>
        <v>0</v>
      </c>
      <c r="BF112" s="162">
        <f>IF(N112="snížená",J112,0)</f>
        <v>0</v>
      </c>
      <c r="BG112" s="162">
        <f>IF(N112="zákl. přenesená",J112,0)</f>
        <v>0</v>
      </c>
      <c r="BH112" s="162">
        <f>IF(N112="sníž. přenesená",J112,0)</f>
        <v>0</v>
      </c>
      <c r="BI112" s="162">
        <f>IF(N112="nulová",J112,0)</f>
        <v>0</v>
      </c>
      <c r="BJ112" s="13" t="s">
        <v>82</v>
      </c>
      <c r="BK112" s="162">
        <f>ROUND(I112*H112,2)</f>
        <v>0</v>
      </c>
      <c r="BL112" s="13" t="s">
        <v>170</v>
      </c>
      <c r="BM112" s="161" t="s">
        <v>213</v>
      </c>
    </row>
    <row r="113" spans="1:65" s="2" customFormat="1" ht="11.25">
      <c r="A113" s="30"/>
      <c r="B113" s="31"/>
      <c r="C113" s="32"/>
      <c r="D113" s="163" t="s">
        <v>172</v>
      </c>
      <c r="E113" s="32"/>
      <c r="F113" s="164" t="s">
        <v>212</v>
      </c>
      <c r="G113" s="32"/>
      <c r="H113" s="32"/>
      <c r="I113" s="165"/>
      <c r="J113" s="32"/>
      <c r="K113" s="32"/>
      <c r="L113" s="35"/>
      <c r="M113" s="166"/>
      <c r="N113" s="167"/>
      <c r="O113" s="60"/>
      <c r="P113" s="60"/>
      <c r="Q113" s="60"/>
      <c r="R113" s="60"/>
      <c r="S113" s="60"/>
      <c r="T113" s="61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172</v>
      </c>
      <c r="AU113" s="13" t="s">
        <v>75</v>
      </c>
    </row>
    <row r="114" spans="1:65" s="10" customFormat="1" ht="11.25">
      <c r="B114" s="168"/>
      <c r="C114" s="169"/>
      <c r="D114" s="163" t="s">
        <v>173</v>
      </c>
      <c r="E114" s="170" t="s">
        <v>34</v>
      </c>
      <c r="F114" s="171" t="s">
        <v>210</v>
      </c>
      <c r="G114" s="169"/>
      <c r="H114" s="172">
        <v>1060</v>
      </c>
      <c r="I114" s="173"/>
      <c r="J114" s="169"/>
      <c r="K114" s="169"/>
      <c r="L114" s="174"/>
      <c r="M114" s="175"/>
      <c r="N114" s="176"/>
      <c r="O114" s="176"/>
      <c r="P114" s="176"/>
      <c r="Q114" s="176"/>
      <c r="R114" s="176"/>
      <c r="S114" s="176"/>
      <c r="T114" s="177"/>
      <c r="AT114" s="178" t="s">
        <v>173</v>
      </c>
      <c r="AU114" s="178" t="s">
        <v>75</v>
      </c>
      <c r="AV114" s="10" t="s">
        <v>84</v>
      </c>
      <c r="AW114" s="10" t="s">
        <v>36</v>
      </c>
      <c r="AX114" s="10" t="s">
        <v>82</v>
      </c>
      <c r="AY114" s="178" t="s">
        <v>169</v>
      </c>
    </row>
    <row r="115" spans="1:65" s="2" customFormat="1" ht="16.5" customHeight="1">
      <c r="A115" s="30"/>
      <c r="B115" s="31"/>
      <c r="C115" s="148" t="s">
        <v>214</v>
      </c>
      <c r="D115" s="148" t="s">
        <v>164</v>
      </c>
      <c r="E115" s="149" t="s">
        <v>215</v>
      </c>
      <c r="F115" s="150" t="s">
        <v>216</v>
      </c>
      <c r="G115" s="151" t="s">
        <v>184</v>
      </c>
      <c r="H115" s="152">
        <v>1060</v>
      </c>
      <c r="I115" s="153"/>
      <c r="J115" s="154">
        <f>ROUND(I115*H115,2)</f>
        <v>0</v>
      </c>
      <c r="K115" s="155"/>
      <c r="L115" s="156"/>
      <c r="M115" s="157" t="s">
        <v>34</v>
      </c>
      <c r="N115" s="158" t="s">
        <v>46</v>
      </c>
      <c r="O115" s="60"/>
      <c r="P115" s="159">
        <f>O115*H115</f>
        <v>0</v>
      </c>
      <c r="Q115" s="159">
        <v>9.0000000000000006E-5</v>
      </c>
      <c r="R115" s="159">
        <f>Q115*H115</f>
        <v>9.5400000000000013E-2</v>
      </c>
      <c r="S115" s="159">
        <v>0</v>
      </c>
      <c r="T115" s="160">
        <f>S115*H115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61" t="s">
        <v>168</v>
      </c>
      <c r="AT115" s="161" t="s">
        <v>164</v>
      </c>
      <c r="AU115" s="161" t="s">
        <v>75</v>
      </c>
      <c r="AY115" s="13" t="s">
        <v>169</v>
      </c>
      <c r="BE115" s="162">
        <f>IF(N115="základní",J115,0)</f>
        <v>0</v>
      </c>
      <c r="BF115" s="162">
        <f>IF(N115="snížená",J115,0)</f>
        <v>0</v>
      </c>
      <c r="BG115" s="162">
        <f>IF(N115="zákl. přenesená",J115,0)</f>
        <v>0</v>
      </c>
      <c r="BH115" s="162">
        <f>IF(N115="sníž. přenesená",J115,0)</f>
        <v>0</v>
      </c>
      <c r="BI115" s="162">
        <f>IF(N115="nulová",J115,0)</f>
        <v>0</v>
      </c>
      <c r="BJ115" s="13" t="s">
        <v>82</v>
      </c>
      <c r="BK115" s="162">
        <f>ROUND(I115*H115,2)</f>
        <v>0</v>
      </c>
      <c r="BL115" s="13" t="s">
        <v>170</v>
      </c>
      <c r="BM115" s="161" t="s">
        <v>217</v>
      </c>
    </row>
    <row r="116" spans="1:65" s="2" customFormat="1" ht="11.25">
      <c r="A116" s="30"/>
      <c r="B116" s="31"/>
      <c r="C116" s="32"/>
      <c r="D116" s="163" t="s">
        <v>172</v>
      </c>
      <c r="E116" s="32"/>
      <c r="F116" s="164" t="s">
        <v>216</v>
      </c>
      <c r="G116" s="32"/>
      <c r="H116" s="32"/>
      <c r="I116" s="165"/>
      <c r="J116" s="32"/>
      <c r="K116" s="32"/>
      <c r="L116" s="35"/>
      <c r="M116" s="166"/>
      <c r="N116" s="167"/>
      <c r="O116" s="60"/>
      <c r="P116" s="60"/>
      <c r="Q116" s="60"/>
      <c r="R116" s="60"/>
      <c r="S116" s="60"/>
      <c r="T116" s="61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3" t="s">
        <v>172</v>
      </c>
      <c r="AU116" s="13" t="s">
        <v>75</v>
      </c>
    </row>
    <row r="117" spans="1:65" s="10" customFormat="1" ht="11.25">
      <c r="B117" s="168"/>
      <c r="C117" s="169"/>
      <c r="D117" s="163" t="s">
        <v>173</v>
      </c>
      <c r="E117" s="170" t="s">
        <v>34</v>
      </c>
      <c r="F117" s="171" t="s">
        <v>210</v>
      </c>
      <c r="G117" s="169"/>
      <c r="H117" s="172">
        <v>1060</v>
      </c>
      <c r="I117" s="173"/>
      <c r="J117" s="169"/>
      <c r="K117" s="169"/>
      <c r="L117" s="174"/>
      <c r="M117" s="175"/>
      <c r="N117" s="176"/>
      <c r="O117" s="176"/>
      <c r="P117" s="176"/>
      <c r="Q117" s="176"/>
      <c r="R117" s="176"/>
      <c r="S117" s="176"/>
      <c r="T117" s="177"/>
      <c r="AT117" s="178" t="s">
        <v>173</v>
      </c>
      <c r="AU117" s="178" t="s">
        <v>75</v>
      </c>
      <c r="AV117" s="10" t="s">
        <v>84</v>
      </c>
      <c r="AW117" s="10" t="s">
        <v>36</v>
      </c>
      <c r="AX117" s="10" t="s">
        <v>82</v>
      </c>
      <c r="AY117" s="178" t="s">
        <v>169</v>
      </c>
    </row>
    <row r="118" spans="1:65" s="2" customFormat="1" ht="16.5" customHeight="1">
      <c r="A118" s="30"/>
      <c r="B118" s="31"/>
      <c r="C118" s="148" t="s">
        <v>218</v>
      </c>
      <c r="D118" s="148" t="s">
        <v>164</v>
      </c>
      <c r="E118" s="149" t="s">
        <v>219</v>
      </c>
      <c r="F118" s="150" t="s">
        <v>220</v>
      </c>
      <c r="G118" s="151" t="s">
        <v>184</v>
      </c>
      <c r="H118" s="152">
        <v>1060</v>
      </c>
      <c r="I118" s="153"/>
      <c r="J118" s="154">
        <f>ROUND(I118*H118,2)</f>
        <v>0</v>
      </c>
      <c r="K118" s="155"/>
      <c r="L118" s="156"/>
      <c r="M118" s="157" t="s">
        <v>34</v>
      </c>
      <c r="N118" s="158" t="s">
        <v>46</v>
      </c>
      <c r="O118" s="60"/>
      <c r="P118" s="159">
        <f>O118*H118</f>
        <v>0</v>
      </c>
      <c r="Q118" s="159">
        <v>4.0999999999999999E-4</v>
      </c>
      <c r="R118" s="159">
        <f>Q118*H118</f>
        <v>0.43459999999999999</v>
      </c>
      <c r="S118" s="159">
        <v>0</v>
      </c>
      <c r="T118" s="160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61" t="s">
        <v>168</v>
      </c>
      <c r="AT118" s="161" t="s">
        <v>164</v>
      </c>
      <c r="AU118" s="161" t="s">
        <v>75</v>
      </c>
      <c r="AY118" s="13" t="s">
        <v>169</v>
      </c>
      <c r="BE118" s="162">
        <f>IF(N118="základní",J118,0)</f>
        <v>0</v>
      </c>
      <c r="BF118" s="162">
        <f>IF(N118="snížená",J118,0)</f>
        <v>0</v>
      </c>
      <c r="BG118" s="162">
        <f>IF(N118="zákl. přenesená",J118,0)</f>
        <v>0</v>
      </c>
      <c r="BH118" s="162">
        <f>IF(N118="sníž. přenesená",J118,0)</f>
        <v>0</v>
      </c>
      <c r="BI118" s="162">
        <f>IF(N118="nulová",J118,0)</f>
        <v>0</v>
      </c>
      <c r="BJ118" s="13" t="s">
        <v>82</v>
      </c>
      <c r="BK118" s="162">
        <f>ROUND(I118*H118,2)</f>
        <v>0</v>
      </c>
      <c r="BL118" s="13" t="s">
        <v>170</v>
      </c>
      <c r="BM118" s="161" t="s">
        <v>221</v>
      </c>
    </row>
    <row r="119" spans="1:65" s="2" customFormat="1" ht="11.25">
      <c r="A119" s="30"/>
      <c r="B119" s="31"/>
      <c r="C119" s="32"/>
      <c r="D119" s="163" t="s">
        <v>172</v>
      </c>
      <c r="E119" s="32"/>
      <c r="F119" s="164" t="s">
        <v>220</v>
      </c>
      <c r="G119" s="32"/>
      <c r="H119" s="32"/>
      <c r="I119" s="165"/>
      <c r="J119" s="32"/>
      <c r="K119" s="32"/>
      <c r="L119" s="35"/>
      <c r="M119" s="166"/>
      <c r="N119" s="167"/>
      <c r="O119" s="60"/>
      <c r="P119" s="60"/>
      <c r="Q119" s="60"/>
      <c r="R119" s="60"/>
      <c r="S119" s="60"/>
      <c r="T119" s="61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3" t="s">
        <v>172</v>
      </c>
      <c r="AU119" s="13" t="s">
        <v>75</v>
      </c>
    </row>
    <row r="120" spans="1:65" s="10" customFormat="1" ht="11.25">
      <c r="B120" s="168"/>
      <c r="C120" s="169"/>
      <c r="D120" s="163" t="s">
        <v>173</v>
      </c>
      <c r="E120" s="170" t="s">
        <v>34</v>
      </c>
      <c r="F120" s="171" t="s">
        <v>210</v>
      </c>
      <c r="G120" s="169"/>
      <c r="H120" s="172">
        <v>1060</v>
      </c>
      <c r="I120" s="173"/>
      <c r="J120" s="169"/>
      <c r="K120" s="169"/>
      <c r="L120" s="174"/>
      <c r="M120" s="175"/>
      <c r="N120" s="176"/>
      <c r="O120" s="176"/>
      <c r="P120" s="176"/>
      <c r="Q120" s="176"/>
      <c r="R120" s="176"/>
      <c r="S120" s="176"/>
      <c r="T120" s="177"/>
      <c r="AT120" s="178" t="s">
        <v>173</v>
      </c>
      <c r="AU120" s="178" t="s">
        <v>75</v>
      </c>
      <c r="AV120" s="10" t="s">
        <v>84</v>
      </c>
      <c r="AW120" s="10" t="s">
        <v>36</v>
      </c>
      <c r="AX120" s="10" t="s">
        <v>82</v>
      </c>
      <c r="AY120" s="178" t="s">
        <v>169</v>
      </c>
    </row>
    <row r="121" spans="1:65" s="2" customFormat="1" ht="16.5" customHeight="1">
      <c r="A121" s="30"/>
      <c r="B121" s="31"/>
      <c r="C121" s="148" t="s">
        <v>222</v>
      </c>
      <c r="D121" s="148" t="s">
        <v>164</v>
      </c>
      <c r="E121" s="149" t="s">
        <v>223</v>
      </c>
      <c r="F121" s="150" t="s">
        <v>224</v>
      </c>
      <c r="G121" s="151" t="s">
        <v>184</v>
      </c>
      <c r="H121" s="152">
        <v>530</v>
      </c>
      <c r="I121" s="153"/>
      <c r="J121" s="154">
        <f>ROUND(I121*H121,2)</f>
        <v>0</v>
      </c>
      <c r="K121" s="155"/>
      <c r="L121" s="156"/>
      <c r="M121" s="157" t="s">
        <v>34</v>
      </c>
      <c r="N121" s="158" t="s">
        <v>46</v>
      </c>
      <c r="O121" s="60"/>
      <c r="P121" s="159">
        <f>O121*H121</f>
        <v>0</v>
      </c>
      <c r="Q121" s="159">
        <v>1.8000000000000001E-4</v>
      </c>
      <c r="R121" s="159">
        <f>Q121*H121</f>
        <v>9.5400000000000013E-2</v>
      </c>
      <c r="S121" s="159">
        <v>0</v>
      </c>
      <c r="T121" s="160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61" t="s">
        <v>168</v>
      </c>
      <c r="AT121" s="161" t="s">
        <v>164</v>
      </c>
      <c r="AU121" s="161" t="s">
        <v>75</v>
      </c>
      <c r="AY121" s="13" t="s">
        <v>169</v>
      </c>
      <c r="BE121" s="162">
        <f>IF(N121="základní",J121,0)</f>
        <v>0</v>
      </c>
      <c r="BF121" s="162">
        <f>IF(N121="snížená",J121,0)</f>
        <v>0</v>
      </c>
      <c r="BG121" s="162">
        <f>IF(N121="zákl. přenesená",J121,0)</f>
        <v>0</v>
      </c>
      <c r="BH121" s="162">
        <f>IF(N121="sníž. přenesená",J121,0)</f>
        <v>0</v>
      </c>
      <c r="BI121" s="162">
        <f>IF(N121="nulová",J121,0)</f>
        <v>0</v>
      </c>
      <c r="BJ121" s="13" t="s">
        <v>82</v>
      </c>
      <c r="BK121" s="162">
        <f>ROUND(I121*H121,2)</f>
        <v>0</v>
      </c>
      <c r="BL121" s="13" t="s">
        <v>170</v>
      </c>
      <c r="BM121" s="161" t="s">
        <v>225</v>
      </c>
    </row>
    <row r="122" spans="1:65" s="2" customFormat="1" ht="11.25">
      <c r="A122" s="30"/>
      <c r="B122" s="31"/>
      <c r="C122" s="32"/>
      <c r="D122" s="163" t="s">
        <v>172</v>
      </c>
      <c r="E122" s="32"/>
      <c r="F122" s="164" t="s">
        <v>224</v>
      </c>
      <c r="G122" s="32"/>
      <c r="H122" s="32"/>
      <c r="I122" s="165"/>
      <c r="J122" s="32"/>
      <c r="K122" s="32"/>
      <c r="L122" s="35"/>
      <c r="M122" s="166"/>
      <c r="N122" s="167"/>
      <c r="O122" s="60"/>
      <c r="P122" s="60"/>
      <c r="Q122" s="60"/>
      <c r="R122" s="60"/>
      <c r="S122" s="60"/>
      <c r="T122" s="61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172</v>
      </c>
      <c r="AU122" s="13" t="s">
        <v>75</v>
      </c>
    </row>
    <row r="123" spans="1:65" s="10" customFormat="1" ht="11.25">
      <c r="B123" s="168"/>
      <c r="C123" s="169"/>
      <c r="D123" s="163" t="s">
        <v>173</v>
      </c>
      <c r="E123" s="170" t="s">
        <v>34</v>
      </c>
      <c r="F123" s="171" t="s">
        <v>226</v>
      </c>
      <c r="G123" s="169"/>
      <c r="H123" s="172">
        <v>530</v>
      </c>
      <c r="I123" s="173"/>
      <c r="J123" s="169"/>
      <c r="K123" s="169"/>
      <c r="L123" s="174"/>
      <c r="M123" s="175"/>
      <c r="N123" s="176"/>
      <c r="O123" s="176"/>
      <c r="P123" s="176"/>
      <c r="Q123" s="176"/>
      <c r="R123" s="176"/>
      <c r="S123" s="176"/>
      <c r="T123" s="177"/>
      <c r="AT123" s="178" t="s">
        <v>173</v>
      </c>
      <c r="AU123" s="178" t="s">
        <v>75</v>
      </c>
      <c r="AV123" s="10" t="s">
        <v>84</v>
      </c>
      <c r="AW123" s="10" t="s">
        <v>36</v>
      </c>
      <c r="AX123" s="10" t="s">
        <v>82</v>
      </c>
      <c r="AY123" s="178" t="s">
        <v>169</v>
      </c>
    </row>
    <row r="124" spans="1:65" s="2" customFormat="1" ht="16.5" customHeight="1">
      <c r="A124" s="30"/>
      <c r="B124" s="31"/>
      <c r="C124" s="148" t="s">
        <v>8</v>
      </c>
      <c r="D124" s="148" t="s">
        <v>164</v>
      </c>
      <c r="E124" s="149" t="s">
        <v>227</v>
      </c>
      <c r="F124" s="150" t="s">
        <v>228</v>
      </c>
      <c r="G124" s="151" t="s">
        <v>190</v>
      </c>
      <c r="H124" s="152">
        <v>4</v>
      </c>
      <c r="I124" s="153"/>
      <c r="J124" s="154">
        <f>ROUND(I124*H124,2)</f>
        <v>0</v>
      </c>
      <c r="K124" s="155"/>
      <c r="L124" s="156"/>
      <c r="M124" s="157" t="s">
        <v>34</v>
      </c>
      <c r="N124" s="158" t="s">
        <v>46</v>
      </c>
      <c r="O124" s="60"/>
      <c r="P124" s="159">
        <f>O124*H124</f>
        <v>0</v>
      </c>
      <c r="Q124" s="159">
        <v>4.1799999999999997E-3</v>
      </c>
      <c r="R124" s="159">
        <f>Q124*H124</f>
        <v>1.6719999999999999E-2</v>
      </c>
      <c r="S124" s="159">
        <v>0</v>
      </c>
      <c r="T124" s="16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168</v>
      </c>
      <c r="AT124" s="161" t="s">
        <v>164</v>
      </c>
      <c r="AU124" s="161" t="s">
        <v>75</v>
      </c>
      <c r="AY124" s="13" t="s">
        <v>169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3" t="s">
        <v>82</v>
      </c>
      <c r="BK124" s="162">
        <f>ROUND(I124*H124,2)</f>
        <v>0</v>
      </c>
      <c r="BL124" s="13" t="s">
        <v>170</v>
      </c>
      <c r="BM124" s="161" t="s">
        <v>229</v>
      </c>
    </row>
    <row r="125" spans="1:65" s="2" customFormat="1" ht="11.25">
      <c r="A125" s="30"/>
      <c r="B125" s="31"/>
      <c r="C125" s="32"/>
      <c r="D125" s="163" t="s">
        <v>172</v>
      </c>
      <c r="E125" s="32"/>
      <c r="F125" s="164" t="s">
        <v>228</v>
      </c>
      <c r="G125" s="32"/>
      <c r="H125" s="32"/>
      <c r="I125" s="165"/>
      <c r="J125" s="32"/>
      <c r="K125" s="32"/>
      <c r="L125" s="35"/>
      <c r="M125" s="166"/>
      <c r="N125" s="167"/>
      <c r="O125" s="60"/>
      <c r="P125" s="60"/>
      <c r="Q125" s="60"/>
      <c r="R125" s="60"/>
      <c r="S125" s="60"/>
      <c r="T125" s="6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172</v>
      </c>
      <c r="AU125" s="13" t="s">
        <v>75</v>
      </c>
    </row>
    <row r="126" spans="1:65" s="2" customFormat="1" ht="29.25">
      <c r="A126" s="30"/>
      <c r="B126" s="31"/>
      <c r="C126" s="32"/>
      <c r="D126" s="163" t="s">
        <v>178</v>
      </c>
      <c r="E126" s="32"/>
      <c r="F126" s="179" t="s">
        <v>230</v>
      </c>
      <c r="G126" s="32"/>
      <c r="H126" s="32"/>
      <c r="I126" s="165"/>
      <c r="J126" s="32"/>
      <c r="K126" s="32"/>
      <c r="L126" s="35"/>
      <c r="M126" s="166"/>
      <c r="N126" s="167"/>
      <c r="O126" s="60"/>
      <c r="P126" s="60"/>
      <c r="Q126" s="60"/>
      <c r="R126" s="60"/>
      <c r="S126" s="60"/>
      <c r="T126" s="61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178</v>
      </c>
      <c r="AU126" s="13" t="s">
        <v>75</v>
      </c>
    </row>
    <row r="127" spans="1:65" s="10" customFormat="1" ht="11.25">
      <c r="B127" s="168"/>
      <c r="C127" s="169"/>
      <c r="D127" s="163" t="s">
        <v>173</v>
      </c>
      <c r="E127" s="170" t="s">
        <v>34</v>
      </c>
      <c r="F127" s="171" t="s">
        <v>231</v>
      </c>
      <c r="G127" s="169"/>
      <c r="H127" s="172">
        <v>4</v>
      </c>
      <c r="I127" s="173"/>
      <c r="J127" s="169"/>
      <c r="K127" s="169"/>
      <c r="L127" s="174"/>
      <c r="M127" s="175"/>
      <c r="N127" s="176"/>
      <c r="O127" s="176"/>
      <c r="P127" s="176"/>
      <c r="Q127" s="176"/>
      <c r="R127" s="176"/>
      <c r="S127" s="176"/>
      <c r="T127" s="177"/>
      <c r="AT127" s="178" t="s">
        <v>173</v>
      </c>
      <c r="AU127" s="178" t="s">
        <v>75</v>
      </c>
      <c r="AV127" s="10" t="s">
        <v>84</v>
      </c>
      <c r="AW127" s="10" t="s">
        <v>36</v>
      </c>
      <c r="AX127" s="10" t="s">
        <v>82</v>
      </c>
      <c r="AY127" s="178" t="s">
        <v>169</v>
      </c>
    </row>
    <row r="128" spans="1:65" s="2" customFormat="1" ht="16.5" customHeight="1">
      <c r="A128" s="30"/>
      <c r="B128" s="31"/>
      <c r="C128" s="148" t="s">
        <v>232</v>
      </c>
      <c r="D128" s="148" t="s">
        <v>164</v>
      </c>
      <c r="E128" s="149" t="s">
        <v>233</v>
      </c>
      <c r="F128" s="150" t="s">
        <v>234</v>
      </c>
      <c r="G128" s="151" t="s">
        <v>167</v>
      </c>
      <c r="H128" s="152">
        <v>0.03</v>
      </c>
      <c r="I128" s="153"/>
      <c r="J128" s="154">
        <f>ROUND(I128*H128,2)</f>
        <v>0</v>
      </c>
      <c r="K128" s="155"/>
      <c r="L128" s="156"/>
      <c r="M128" s="157" t="s">
        <v>34</v>
      </c>
      <c r="N128" s="158" t="s">
        <v>46</v>
      </c>
      <c r="O128" s="60"/>
      <c r="P128" s="159">
        <f>O128*H128</f>
        <v>0</v>
      </c>
      <c r="Q128" s="159">
        <v>1</v>
      </c>
      <c r="R128" s="159">
        <f>Q128*H128</f>
        <v>0.03</v>
      </c>
      <c r="S128" s="159">
        <v>0</v>
      </c>
      <c r="T128" s="16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168</v>
      </c>
      <c r="AT128" s="161" t="s">
        <v>164</v>
      </c>
      <c r="AU128" s="161" t="s">
        <v>75</v>
      </c>
      <c r="AY128" s="13" t="s">
        <v>169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3" t="s">
        <v>82</v>
      </c>
      <c r="BK128" s="162">
        <f>ROUND(I128*H128,2)</f>
        <v>0</v>
      </c>
      <c r="BL128" s="13" t="s">
        <v>170</v>
      </c>
      <c r="BM128" s="161" t="s">
        <v>235</v>
      </c>
    </row>
    <row r="129" spans="1:65" s="2" customFormat="1" ht="11.25">
      <c r="A129" s="30"/>
      <c r="B129" s="31"/>
      <c r="C129" s="32"/>
      <c r="D129" s="163" t="s">
        <v>172</v>
      </c>
      <c r="E129" s="32"/>
      <c r="F129" s="164" t="s">
        <v>234</v>
      </c>
      <c r="G129" s="32"/>
      <c r="H129" s="32"/>
      <c r="I129" s="165"/>
      <c r="J129" s="32"/>
      <c r="K129" s="32"/>
      <c r="L129" s="35"/>
      <c r="M129" s="166"/>
      <c r="N129" s="167"/>
      <c r="O129" s="60"/>
      <c r="P129" s="60"/>
      <c r="Q129" s="60"/>
      <c r="R129" s="60"/>
      <c r="S129" s="60"/>
      <c r="T129" s="61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172</v>
      </c>
      <c r="AU129" s="13" t="s">
        <v>75</v>
      </c>
    </row>
    <row r="130" spans="1:65" s="2" customFormat="1" ht="39">
      <c r="A130" s="30"/>
      <c r="B130" s="31"/>
      <c r="C130" s="32"/>
      <c r="D130" s="163" t="s">
        <v>178</v>
      </c>
      <c r="E130" s="32"/>
      <c r="F130" s="179" t="s">
        <v>236</v>
      </c>
      <c r="G130" s="32"/>
      <c r="H130" s="32"/>
      <c r="I130" s="165"/>
      <c r="J130" s="32"/>
      <c r="K130" s="32"/>
      <c r="L130" s="35"/>
      <c r="M130" s="166"/>
      <c r="N130" s="167"/>
      <c r="O130" s="60"/>
      <c r="P130" s="60"/>
      <c r="Q130" s="60"/>
      <c r="R130" s="60"/>
      <c r="S130" s="60"/>
      <c r="T130" s="61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178</v>
      </c>
      <c r="AU130" s="13" t="s">
        <v>75</v>
      </c>
    </row>
    <row r="131" spans="1:65" s="10" customFormat="1" ht="11.25">
      <c r="B131" s="168"/>
      <c r="C131" s="169"/>
      <c r="D131" s="163" t="s">
        <v>173</v>
      </c>
      <c r="E131" s="170" t="s">
        <v>34</v>
      </c>
      <c r="F131" s="171" t="s">
        <v>237</v>
      </c>
      <c r="G131" s="169"/>
      <c r="H131" s="172">
        <v>0.03</v>
      </c>
      <c r="I131" s="173"/>
      <c r="J131" s="169"/>
      <c r="K131" s="169"/>
      <c r="L131" s="174"/>
      <c r="M131" s="175"/>
      <c r="N131" s="176"/>
      <c r="O131" s="176"/>
      <c r="P131" s="176"/>
      <c r="Q131" s="176"/>
      <c r="R131" s="176"/>
      <c r="S131" s="176"/>
      <c r="T131" s="177"/>
      <c r="AT131" s="178" t="s">
        <v>173</v>
      </c>
      <c r="AU131" s="178" t="s">
        <v>75</v>
      </c>
      <c r="AV131" s="10" t="s">
        <v>84</v>
      </c>
      <c r="AW131" s="10" t="s">
        <v>36</v>
      </c>
      <c r="AX131" s="10" t="s">
        <v>82</v>
      </c>
      <c r="AY131" s="178" t="s">
        <v>169</v>
      </c>
    </row>
    <row r="132" spans="1:65" s="2" customFormat="1" ht="16.5" customHeight="1">
      <c r="A132" s="30"/>
      <c r="B132" s="31"/>
      <c r="C132" s="148" t="s">
        <v>238</v>
      </c>
      <c r="D132" s="148" t="s">
        <v>164</v>
      </c>
      <c r="E132" s="149" t="s">
        <v>239</v>
      </c>
      <c r="F132" s="150" t="s">
        <v>240</v>
      </c>
      <c r="G132" s="151" t="s">
        <v>184</v>
      </c>
      <c r="H132" s="152">
        <v>8</v>
      </c>
      <c r="I132" s="153"/>
      <c r="J132" s="154">
        <f>ROUND(I132*H132,2)</f>
        <v>0</v>
      </c>
      <c r="K132" s="155"/>
      <c r="L132" s="156"/>
      <c r="M132" s="157" t="s">
        <v>34</v>
      </c>
      <c r="N132" s="158" t="s">
        <v>46</v>
      </c>
      <c r="O132" s="60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1" t="s">
        <v>168</v>
      </c>
      <c r="AT132" s="161" t="s">
        <v>164</v>
      </c>
      <c r="AU132" s="161" t="s">
        <v>75</v>
      </c>
      <c r="AY132" s="13" t="s">
        <v>169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3" t="s">
        <v>82</v>
      </c>
      <c r="BK132" s="162">
        <f>ROUND(I132*H132,2)</f>
        <v>0</v>
      </c>
      <c r="BL132" s="13" t="s">
        <v>170</v>
      </c>
      <c r="BM132" s="161" t="s">
        <v>241</v>
      </c>
    </row>
    <row r="133" spans="1:65" s="2" customFormat="1" ht="11.25">
      <c r="A133" s="30"/>
      <c r="B133" s="31"/>
      <c r="C133" s="32"/>
      <c r="D133" s="163" t="s">
        <v>172</v>
      </c>
      <c r="E133" s="32"/>
      <c r="F133" s="164" t="s">
        <v>240</v>
      </c>
      <c r="G133" s="32"/>
      <c r="H133" s="32"/>
      <c r="I133" s="165"/>
      <c r="J133" s="32"/>
      <c r="K133" s="32"/>
      <c r="L133" s="35"/>
      <c r="M133" s="166"/>
      <c r="N133" s="167"/>
      <c r="O133" s="60"/>
      <c r="P133" s="60"/>
      <c r="Q133" s="60"/>
      <c r="R133" s="60"/>
      <c r="S133" s="60"/>
      <c r="T133" s="61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3" t="s">
        <v>172</v>
      </c>
      <c r="AU133" s="13" t="s">
        <v>75</v>
      </c>
    </row>
    <row r="134" spans="1:65" s="2" customFormat="1" ht="29.25">
      <c r="A134" s="30"/>
      <c r="B134" s="31"/>
      <c r="C134" s="32"/>
      <c r="D134" s="163" t="s">
        <v>178</v>
      </c>
      <c r="E134" s="32"/>
      <c r="F134" s="179" t="s">
        <v>242</v>
      </c>
      <c r="G134" s="32"/>
      <c r="H134" s="32"/>
      <c r="I134" s="165"/>
      <c r="J134" s="32"/>
      <c r="K134" s="32"/>
      <c r="L134" s="35"/>
      <c r="M134" s="166"/>
      <c r="N134" s="167"/>
      <c r="O134" s="60"/>
      <c r="P134" s="60"/>
      <c r="Q134" s="60"/>
      <c r="R134" s="60"/>
      <c r="S134" s="60"/>
      <c r="T134" s="61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178</v>
      </c>
      <c r="AU134" s="13" t="s">
        <v>75</v>
      </c>
    </row>
    <row r="135" spans="1:65" s="10" customFormat="1" ht="11.25">
      <c r="B135" s="168"/>
      <c r="C135" s="169"/>
      <c r="D135" s="163" t="s">
        <v>173</v>
      </c>
      <c r="E135" s="170" t="s">
        <v>34</v>
      </c>
      <c r="F135" s="171" t="s">
        <v>243</v>
      </c>
      <c r="G135" s="169"/>
      <c r="H135" s="172">
        <v>8</v>
      </c>
      <c r="I135" s="173"/>
      <c r="J135" s="169"/>
      <c r="K135" s="169"/>
      <c r="L135" s="174"/>
      <c r="M135" s="175"/>
      <c r="N135" s="176"/>
      <c r="O135" s="176"/>
      <c r="P135" s="176"/>
      <c r="Q135" s="176"/>
      <c r="R135" s="176"/>
      <c r="S135" s="176"/>
      <c r="T135" s="177"/>
      <c r="AT135" s="178" t="s">
        <v>173</v>
      </c>
      <c r="AU135" s="178" t="s">
        <v>75</v>
      </c>
      <c r="AV135" s="10" t="s">
        <v>84</v>
      </c>
      <c r="AW135" s="10" t="s">
        <v>36</v>
      </c>
      <c r="AX135" s="10" t="s">
        <v>82</v>
      </c>
      <c r="AY135" s="178" t="s">
        <v>169</v>
      </c>
    </row>
    <row r="136" spans="1:65" s="2" customFormat="1" ht="16.5" customHeight="1">
      <c r="A136" s="30"/>
      <c r="B136" s="31"/>
      <c r="C136" s="148" t="s">
        <v>244</v>
      </c>
      <c r="D136" s="148" t="s">
        <v>164</v>
      </c>
      <c r="E136" s="149" t="s">
        <v>245</v>
      </c>
      <c r="F136" s="150" t="s">
        <v>246</v>
      </c>
      <c r="G136" s="151" t="s">
        <v>247</v>
      </c>
      <c r="H136" s="152">
        <v>0.3</v>
      </c>
      <c r="I136" s="153"/>
      <c r="J136" s="154">
        <f>ROUND(I136*H136,2)</f>
        <v>0</v>
      </c>
      <c r="K136" s="155"/>
      <c r="L136" s="156"/>
      <c r="M136" s="157" t="s">
        <v>34</v>
      </c>
      <c r="N136" s="158" t="s">
        <v>46</v>
      </c>
      <c r="O136" s="60"/>
      <c r="P136" s="159">
        <f>O136*H136</f>
        <v>0</v>
      </c>
      <c r="Q136" s="159">
        <v>2.4289999999999998</v>
      </c>
      <c r="R136" s="159">
        <f>Q136*H136</f>
        <v>0.7286999999999999</v>
      </c>
      <c r="S136" s="159">
        <v>0</v>
      </c>
      <c r="T136" s="160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168</v>
      </c>
      <c r="AT136" s="161" t="s">
        <v>164</v>
      </c>
      <c r="AU136" s="161" t="s">
        <v>75</v>
      </c>
      <c r="AY136" s="13" t="s">
        <v>169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3" t="s">
        <v>82</v>
      </c>
      <c r="BK136" s="162">
        <f>ROUND(I136*H136,2)</f>
        <v>0</v>
      </c>
      <c r="BL136" s="13" t="s">
        <v>170</v>
      </c>
      <c r="BM136" s="161" t="s">
        <v>248</v>
      </c>
    </row>
    <row r="137" spans="1:65" s="2" customFormat="1" ht="11.25">
      <c r="A137" s="30"/>
      <c r="B137" s="31"/>
      <c r="C137" s="32"/>
      <c r="D137" s="163" t="s">
        <v>172</v>
      </c>
      <c r="E137" s="32"/>
      <c r="F137" s="164" t="s">
        <v>246</v>
      </c>
      <c r="G137" s="32"/>
      <c r="H137" s="32"/>
      <c r="I137" s="165"/>
      <c r="J137" s="32"/>
      <c r="K137" s="32"/>
      <c r="L137" s="35"/>
      <c r="M137" s="166"/>
      <c r="N137" s="167"/>
      <c r="O137" s="60"/>
      <c r="P137" s="60"/>
      <c r="Q137" s="60"/>
      <c r="R137" s="60"/>
      <c r="S137" s="60"/>
      <c r="T137" s="61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3" t="s">
        <v>172</v>
      </c>
      <c r="AU137" s="13" t="s">
        <v>75</v>
      </c>
    </row>
    <row r="138" spans="1:65" s="2" customFormat="1" ht="39">
      <c r="A138" s="30"/>
      <c r="B138" s="31"/>
      <c r="C138" s="32"/>
      <c r="D138" s="163" t="s">
        <v>178</v>
      </c>
      <c r="E138" s="32"/>
      <c r="F138" s="179" t="s">
        <v>249</v>
      </c>
      <c r="G138" s="32"/>
      <c r="H138" s="32"/>
      <c r="I138" s="165"/>
      <c r="J138" s="32"/>
      <c r="K138" s="32"/>
      <c r="L138" s="35"/>
      <c r="M138" s="166"/>
      <c r="N138" s="167"/>
      <c r="O138" s="60"/>
      <c r="P138" s="60"/>
      <c r="Q138" s="60"/>
      <c r="R138" s="60"/>
      <c r="S138" s="60"/>
      <c r="T138" s="61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3" t="s">
        <v>178</v>
      </c>
      <c r="AU138" s="13" t="s">
        <v>75</v>
      </c>
    </row>
    <row r="139" spans="1:65" s="10" customFormat="1" ht="11.25">
      <c r="B139" s="168"/>
      <c r="C139" s="169"/>
      <c r="D139" s="163" t="s">
        <v>173</v>
      </c>
      <c r="E139" s="170" t="s">
        <v>34</v>
      </c>
      <c r="F139" s="171" t="s">
        <v>250</v>
      </c>
      <c r="G139" s="169"/>
      <c r="H139" s="172">
        <v>0.3</v>
      </c>
      <c r="I139" s="173"/>
      <c r="J139" s="169"/>
      <c r="K139" s="169"/>
      <c r="L139" s="174"/>
      <c r="M139" s="175"/>
      <c r="N139" s="176"/>
      <c r="O139" s="176"/>
      <c r="P139" s="176"/>
      <c r="Q139" s="176"/>
      <c r="R139" s="176"/>
      <c r="S139" s="176"/>
      <c r="T139" s="177"/>
      <c r="AT139" s="178" t="s">
        <v>173</v>
      </c>
      <c r="AU139" s="178" t="s">
        <v>75</v>
      </c>
      <c r="AV139" s="10" t="s">
        <v>84</v>
      </c>
      <c r="AW139" s="10" t="s">
        <v>36</v>
      </c>
      <c r="AX139" s="10" t="s">
        <v>82</v>
      </c>
      <c r="AY139" s="178" t="s">
        <v>169</v>
      </c>
    </row>
    <row r="140" spans="1:65" s="2" customFormat="1" ht="16.5" customHeight="1">
      <c r="A140" s="30"/>
      <c r="B140" s="31"/>
      <c r="C140" s="180" t="s">
        <v>251</v>
      </c>
      <c r="D140" s="180" t="s">
        <v>252</v>
      </c>
      <c r="E140" s="181" t="s">
        <v>253</v>
      </c>
      <c r="F140" s="182" t="s">
        <v>254</v>
      </c>
      <c r="G140" s="183" t="s">
        <v>247</v>
      </c>
      <c r="H140" s="184">
        <v>216</v>
      </c>
      <c r="I140" s="185"/>
      <c r="J140" s="186">
        <f>ROUND(I140*H140,2)</f>
        <v>0</v>
      </c>
      <c r="K140" s="187"/>
      <c r="L140" s="35"/>
      <c r="M140" s="188" t="s">
        <v>34</v>
      </c>
      <c r="N140" s="189" t="s">
        <v>46</v>
      </c>
      <c r="O140" s="60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170</v>
      </c>
      <c r="AT140" s="161" t="s">
        <v>252</v>
      </c>
      <c r="AU140" s="161" t="s">
        <v>75</v>
      </c>
      <c r="AY140" s="13" t="s">
        <v>169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3" t="s">
        <v>82</v>
      </c>
      <c r="BK140" s="162">
        <f>ROUND(I140*H140,2)</f>
        <v>0</v>
      </c>
      <c r="BL140" s="13" t="s">
        <v>170</v>
      </c>
      <c r="BM140" s="161" t="s">
        <v>255</v>
      </c>
    </row>
    <row r="141" spans="1:65" s="2" customFormat="1" ht="19.5">
      <c r="A141" s="30"/>
      <c r="B141" s="31"/>
      <c r="C141" s="32"/>
      <c r="D141" s="163" t="s">
        <v>172</v>
      </c>
      <c r="E141" s="32"/>
      <c r="F141" s="164" t="s">
        <v>256</v>
      </c>
      <c r="G141" s="32"/>
      <c r="H141" s="32"/>
      <c r="I141" s="165"/>
      <c r="J141" s="32"/>
      <c r="K141" s="32"/>
      <c r="L141" s="35"/>
      <c r="M141" s="166"/>
      <c r="N141" s="167"/>
      <c r="O141" s="60"/>
      <c r="P141" s="60"/>
      <c r="Q141" s="60"/>
      <c r="R141" s="60"/>
      <c r="S141" s="60"/>
      <c r="T141" s="61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3" t="s">
        <v>172</v>
      </c>
      <c r="AU141" s="13" t="s">
        <v>75</v>
      </c>
    </row>
    <row r="142" spans="1:65" s="10" customFormat="1" ht="11.25">
      <c r="B142" s="168"/>
      <c r="C142" s="169"/>
      <c r="D142" s="163" t="s">
        <v>173</v>
      </c>
      <c r="E142" s="170" t="s">
        <v>34</v>
      </c>
      <c r="F142" s="171" t="s">
        <v>257</v>
      </c>
      <c r="G142" s="169"/>
      <c r="H142" s="172">
        <v>216</v>
      </c>
      <c r="I142" s="173"/>
      <c r="J142" s="169"/>
      <c r="K142" s="169"/>
      <c r="L142" s="174"/>
      <c r="M142" s="175"/>
      <c r="N142" s="176"/>
      <c r="O142" s="176"/>
      <c r="P142" s="176"/>
      <c r="Q142" s="176"/>
      <c r="R142" s="176"/>
      <c r="S142" s="176"/>
      <c r="T142" s="177"/>
      <c r="AT142" s="178" t="s">
        <v>173</v>
      </c>
      <c r="AU142" s="178" t="s">
        <v>75</v>
      </c>
      <c r="AV142" s="10" t="s">
        <v>84</v>
      </c>
      <c r="AW142" s="10" t="s">
        <v>36</v>
      </c>
      <c r="AX142" s="10" t="s">
        <v>82</v>
      </c>
      <c r="AY142" s="178" t="s">
        <v>169</v>
      </c>
    </row>
    <row r="143" spans="1:65" s="2" customFormat="1" ht="16.5" customHeight="1">
      <c r="A143" s="30"/>
      <c r="B143" s="31"/>
      <c r="C143" s="180" t="s">
        <v>258</v>
      </c>
      <c r="D143" s="180" t="s">
        <v>252</v>
      </c>
      <c r="E143" s="181" t="s">
        <v>259</v>
      </c>
      <c r="F143" s="182" t="s">
        <v>260</v>
      </c>
      <c r="G143" s="183" t="s">
        <v>190</v>
      </c>
      <c r="H143" s="184">
        <v>513</v>
      </c>
      <c r="I143" s="185"/>
      <c r="J143" s="186">
        <f>ROUND(I143*H143,2)</f>
        <v>0</v>
      </c>
      <c r="K143" s="187"/>
      <c r="L143" s="35"/>
      <c r="M143" s="188" t="s">
        <v>34</v>
      </c>
      <c r="N143" s="189" t="s">
        <v>46</v>
      </c>
      <c r="O143" s="60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1" t="s">
        <v>170</v>
      </c>
      <c r="AT143" s="161" t="s">
        <v>252</v>
      </c>
      <c r="AU143" s="161" t="s">
        <v>75</v>
      </c>
      <c r="AY143" s="13" t="s">
        <v>169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3" t="s">
        <v>82</v>
      </c>
      <c r="BK143" s="162">
        <f>ROUND(I143*H143,2)</f>
        <v>0</v>
      </c>
      <c r="BL143" s="13" t="s">
        <v>170</v>
      </c>
      <c r="BM143" s="161" t="s">
        <v>261</v>
      </c>
    </row>
    <row r="144" spans="1:65" s="2" customFormat="1" ht="19.5">
      <c r="A144" s="30"/>
      <c r="B144" s="31"/>
      <c r="C144" s="32"/>
      <c r="D144" s="163" t="s">
        <v>172</v>
      </c>
      <c r="E144" s="32"/>
      <c r="F144" s="164" t="s">
        <v>262</v>
      </c>
      <c r="G144" s="32"/>
      <c r="H144" s="32"/>
      <c r="I144" s="165"/>
      <c r="J144" s="32"/>
      <c r="K144" s="32"/>
      <c r="L144" s="35"/>
      <c r="M144" s="166"/>
      <c r="N144" s="167"/>
      <c r="O144" s="60"/>
      <c r="P144" s="60"/>
      <c r="Q144" s="60"/>
      <c r="R144" s="60"/>
      <c r="S144" s="60"/>
      <c r="T144" s="61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172</v>
      </c>
      <c r="AU144" s="13" t="s">
        <v>75</v>
      </c>
    </row>
    <row r="145" spans="1:65" s="10" customFormat="1" ht="11.25">
      <c r="B145" s="168"/>
      <c r="C145" s="169"/>
      <c r="D145" s="163" t="s">
        <v>173</v>
      </c>
      <c r="E145" s="170" t="s">
        <v>34</v>
      </c>
      <c r="F145" s="171" t="s">
        <v>263</v>
      </c>
      <c r="G145" s="169"/>
      <c r="H145" s="172">
        <v>513</v>
      </c>
      <c r="I145" s="173"/>
      <c r="J145" s="169"/>
      <c r="K145" s="169"/>
      <c r="L145" s="174"/>
      <c r="M145" s="175"/>
      <c r="N145" s="176"/>
      <c r="O145" s="176"/>
      <c r="P145" s="176"/>
      <c r="Q145" s="176"/>
      <c r="R145" s="176"/>
      <c r="S145" s="176"/>
      <c r="T145" s="177"/>
      <c r="AT145" s="178" t="s">
        <v>173</v>
      </c>
      <c r="AU145" s="178" t="s">
        <v>75</v>
      </c>
      <c r="AV145" s="10" t="s">
        <v>84</v>
      </c>
      <c r="AW145" s="10" t="s">
        <v>36</v>
      </c>
      <c r="AX145" s="10" t="s">
        <v>82</v>
      </c>
      <c r="AY145" s="178" t="s">
        <v>169</v>
      </c>
    </row>
    <row r="146" spans="1:65" s="2" customFormat="1" ht="16.5" customHeight="1">
      <c r="A146" s="30"/>
      <c r="B146" s="31"/>
      <c r="C146" s="180" t="s">
        <v>264</v>
      </c>
      <c r="D146" s="180" t="s">
        <v>252</v>
      </c>
      <c r="E146" s="181" t="s">
        <v>265</v>
      </c>
      <c r="F146" s="182" t="s">
        <v>266</v>
      </c>
      <c r="G146" s="183" t="s">
        <v>184</v>
      </c>
      <c r="H146" s="184">
        <v>119</v>
      </c>
      <c r="I146" s="185"/>
      <c r="J146" s="186">
        <f>ROUND(I146*H146,2)</f>
        <v>0</v>
      </c>
      <c r="K146" s="187"/>
      <c r="L146" s="35"/>
      <c r="M146" s="188" t="s">
        <v>34</v>
      </c>
      <c r="N146" s="189" t="s">
        <v>46</v>
      </c>
      <c r="O146" s="60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170</v>
      </c>
      <c r="AT146" s="161" t="s">
        <v>252</v>
      </c>
      <c r="AU146" s="161" t="s">
        <v>75</v>
      </c>
      <c r="AY146" s="13" t="s">
        <v>169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3" t="s">
        <v>82</v>
      </c>
      <c r="BK146" s="162">
        <f>ROUND(I146*H146,2)</f>
        <v>0</v>
      </c>
      <c r="BL146" s="13" t="s">
        <v>170</v>
      </c>
      <c r="BM146" s="161" t="s">
        <v>267</v>
      </c>
    </row>
    <row r="147" spans="1:65" s="2" customFormat="1" ht="48.75">
      <c r="A147" s="30"/>
      <c r="B147" s="31"/>
      <c r="C147" s="32"/>
      <c r="D147" s="163" t="s">
        <v>172</v>
      </c>
      <c r="E147" s="32"/>
      <c r="F147" s="164" t="s">
        <v>268</v>
      </c>
      <c r="G147" s="32"/>
      <c r="H147" s="32"/>
      <c r="I147" s="165"/>
      <c r="J147" s="32"/>
      <c r="K147" s="32"/>
      <c r="L147" s="35"/>
      <c r="M147" s="166"/>
      <c r="N147" s="167"/>
      <c r="O147" s="60"/>
      <c r="P147" s="60"/>
      <c r="Q147" s="60"/>
      <c r="R147" s="60"/>
      <c r="S147" s="60"/>
      <c r="T147" s="61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172</v>
      </c>
      <c r="AU147" s="13" t="s">
        <v>75</v>
      </c>
    </row>
    <row r="148" spans="1:65" s="2" customFormat="1" ht="19.5">
      <c r="A148" s="30"/>
      <c r="B148" s="31"/>
      <c r="C148" s="32"/>
      <c r="D148" s="163" t="s">
        <v>178</v>
      </c>
      <c r="E148" s="32"/>
      <c r="F148" s="179" t="s">
        <v>269</v>
      </c>
      <c r="G148" s="32"/>
      <c r="H148" s="32"/>
      <c r="I148" s="165"/>
      <c r="J148" s="32"/>
      <c r="K148" s="32"/>
      <c r="L148" s="35"/>
      <c r="M148" s="166"/>
      <c r="N148" s="167"/>
      <c r="O148" s="60"/>
      <c r="P148" s="60"/>
      <c r="Q148" s="60"/>
      <c r="R148" s="60"/>
      <c r="S148" s="60"/>
      <c r="T148" s="61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3" t="s">
        <v>178</v>
      </c>
      <c r="AU148" s="13" t="s">
        <v>75</v>
      </c>
    </row>
    <row r="149" spans="1:65" s="10" customFormat="1" ht="11.25">
      <c r="B149" s="168"/>
      <c r="C149" s="169"/>
      <c r="D149" s="163" t="s">
        <v>173</v>
      </c>
      <c r="E149" s="170" t="s">
        <v>34</v>
      </c>
      <c r="F149" s="171" t="s">
        <v>270</v>
      </c>
      <c r="G149" s="169"/>
      <c r="H149" s="172">
        <v>119</v>
      </c>
      <c r="I149" s="173"/>
      <c r="J149" s="169"/>
      <c r="K149" s="169"/>
      <c r="L149" s="174"/>
      <c r="M149" s="175"/>
      <c r="N149" s="176"/>
      <c r="O149" s="176"/>
      <c r="P149" s="176"/>
      <c r="Q149" s="176"/>
      <c r="R149" s="176"/>
      <c r="S149" s="176"/>
      <c r="T149" s="177"/>
      <c r="AT149" s="178" t="s">
        <v>173</v>
      </c>
      <c r="AU149" s="178" t="s">
        <v>75</v>
      </c>
      <c r="AV149" s="10" t="s">
        <v>84</v>
      </c>
      <c r="AW149" s="10" t="s">
        <v>36</v>
      </c>
      <c r="AX149" s="10" t="s">
        <v>82</v>
      </c>
      <c r="AY149" s="178" t="s">
        <v>169</v>
      </c>
    </row>
    <row r="150" spans="1:65" s="2" customFormat="1" ht="16.5" customHeight="1">
      <c r="A150" s="30"/>
      <c r="B150" s="31"/>
      <c r="C150" s="180" t="s">
        <v>271</v>
      </c>
      <c r="D150" s="180" t="s">
        <v>252</v>
      </c>
      <c r="E150" s="181" t="s">
        <v>265</v>
      </c>
      <c r="F150" s="182" t="s">
        <v>266</v>
      </c>
      <c r="G150" s="183" t="s">
        <v>184</v>
      </c>
      <c r="H150" s="184">
        <v>1008</v>
      </c>
      <c r="I150" s="185"/>
      <c r="J150" s="186">
        <f>ROUND(I150*H150,2)</f>
        <v>0</v>
      </c>
      <c r="K150" s="187"/>
      <c r="L150" s="35"/>
      <c r="M150" s="188" t="s">
        <v>34</v>
      </c>
      <c r="N150" s="189" t="s">
        <v>46</v>
      </c>
      <c r="O150" s="60"/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1" t="s">
        <v>170</v>
      </c>
      <c r="AT150" s="161" t="s">
        <v>252</v>
      </c>
      <c r="AU150" s="161" t="s">
        <v>75</v>
      </c>
      <c r="AY150" s="13" t="s">
        <v>169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3" t="s">
        <v>82</v>
      </c>
      <c r="BK150" s="162">
        <f>ROUND(I150*H150,2)</f>
        <v>0</v>
      </c>
      <c r="BL150" s="13" t="s">
        <v>170</v>
      </c>
      <c r="BM150" s="161" t="s">
        <v>272</v>
      </c>
    </row>
    <row r="151" spans="1:65" s="2" customFormat="1" ht="48.75">
      <c r="A151" s="30"/>
      <c r="B151" s="31"/>
      <c r="C151" s="32"/>
      <c r="D151" s="163" t="s">
        <v>172</v>
      </c>
      <c r="E151" s="32"/>
      <c r="F151" s="164" t="s">
        <v>268</v>
      </c>
      <c r="G151" s="32"/>
      <c r="H151" s="32"/>
      <c r="I151" s="165"/>
      <c r="J151" s="32"/>
      <c r="K151" s="32"/>
      <c r="L151" s="35"/>
      <c r="M151" s="166"/>
      <c r="N151" s="167"/>
      <c r="O151" s="60"/>
      <c r="P151" s="60"/>
      <c r="Q151" s="60"/>
      <c r="R151" s="60"/>
      <c r="S151" s="60"/>
      <c r="T151" s="61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3" t="s">
        <v>172</v>
      </c>
      <c r="AU151" s="13" t="s">
        <v>75</v>
      </c>
    </row>
    <row r="152" spans="1:65" s="2" customFormat="1" ht="19.5">
      <c r="A152" s="30"/>
      <c r="B152" s="31"/>
      <c r="C152" s="32"/>
      <c r="D152" s="163" t="s">
        <v>178</v>
      </c>
      <c r="E152" s="32"/>
      <c r="F152" s="179" t="s">
        <v>273</v>
      </c>
      <c r="G152" s="32"/>
      <c r="H152" s="32"/>
      <c r="I152" s="165"/>
      <c r="J152" s="32"/>
      <c r="K152" s="32"/>
      <c r="L152" s="35"/>
      <c r="M152" s="166"/>
      <c r="N152" s="167"/>
      <c r="O152" s="60"/>
      <c r="P152" s="60"/>
      <c r="Q152" s="60"/>
      <c r="R152" s="60"/>
      <c r="S152" s="60"/>
      <c r="T152" s="61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3" t="s">
        <v>178</v>
      </c>
      <c r="AU152" s="13" t="s">
        <v>75</v>
      </c>
    </row>
    <row r="153" spans="1:65" s="10" customFormat="1" ht="11.25">
      <c r="B153" s="168"/>
      <c r="C153" s="169"/>
      <c r="D153" s="163" t="s">
        <v>173</v>
      </c>
      <c r="E153" s="170" t="s">
        <v>34</v>
      </c>
      <c r="F153" s="171" t="s">
        <v>274</v>
      </c>
      <c r="G153" s="169"/>
      <c r="H153" s="172">
        <v>1008</v>
      </c>
      <c r="I153" s="173"/>
      <c r="J153" s="169"/>
      <c r="K153" s="169"/>
      <c r="L153" s="174"/>
      <c r="M153" s="175"/>
      <c r="N153" s="176"/>
      <c r="O153" s="176"/>
      <c r="P153" s="176"/>
      <c r="Q153" s="176"/>
      <c r="R153" s="176"/>
      <c r="S153" s="176"/>
      <c r="T153" s="177"/>
      <c r="AT153" s="178" t="s">
        <v>173</v>
      </c>
      <c r="AU153" s="178" t="s">
        <v>75</v>
      </c>
      <c r="AV153" s="10" t="s">
        <v>84</v>
      </c>
      <c r="AW153" s="10" t="s">
        <v>36</v>
      </c>
      <c r="AX153" s="10" t="s">
        <v>82</v>
      </c>
      <c r="AY153" s="178" t="s">
        <v>169</v>
      </c>
    </row>
    <row r="154" spans="1:65" s="2" customFormat="1" ht="16.5" customHeight="1">
      <c r="A154" s="30"/>
      <c r="B154" s="31"/>
      <c r="C154" s="180" t="s">
        <v>275</v>
      </c>
      <c r="D154" s="180" t="s">
        <v>252</v>
      </c>
      <c r="E154" s="181" t="s">
        <v>276</v>
      </c>
      <c r="F154" s="182" t="s">
        <v>277</v>
      </c>
      <c r="G154" s="183" t="s">
        <v>190</v>
      </c>
      <c r="H154" s="184">
        <v>50</v>
      </c>
      <c r="I154" s="185"/>
      <c r="J154" s="186">
        <f>ROUND(I154*H154,2)</f>
        <v>0</v>
      </c>
      <c r="K154" s="187"/>
      <c r="L154" s="35"/>
      <c r="M154" s="188" t="s">
        <v>34</v>
      </c>
      <c r="N154" s="189" t="s">
        <v>46</v>
      </c>
      <c r="O154" s="60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1" t="s">
        <v>170</v>
      </c>
      <c r="AT154" s="161" t="s">
        <v>252</v>
      </c>
      <c r="AU154" s="161" t="s">
        <v>75</v>
      </c>
      <c r="AY154" s="13" t="s">
        <v>169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3" t="s">
        <v>82</v>
      </c>
      <c r="BK154" s="162">
        <f>ROUND(I154*H154,2)</f>
        <v>0</v>
      </c>
      <c r="BL154" s="13" t="s">
        <v>170</v>
      </c>
      <c r="BM154" s="161" t="s">
        <v>278</v>
      </c>
    </row>
    <row r="155" spans="1:65" s="2" customFormat="1" ht="39">
      <c r="A155" s="30"/>
      <c r="B155" s="31"/>
      <c r="C155" s="32"/>
      <c r="D155" s="163" t="s">
        <v>172</v>
      </c>
      <c r="E155" s="32"/>
      <c r="F155" s="164" t="s">
        <v>279</v>
      </c>
      <c r="G155" s="32"/>
      <c r="H155" s="32"/>
      <c r="I155" s="165"/>
      <c r="J155" s="32"/>
      <c r="K155" s="32"/>
      <c r="L155" s="35"/>
      <c r="M155" s="166"/>
      <c r="N155" s="167"/>
      <c r="O155" s="60"/>
      <c r="P155" s="60"/>
      <c r="Q155" s="60"/>
      <c r="R155" s="60"/>
      <c r="S155" s="60"/>
      <c r="T155" s="61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3" t="s">
        <v>172</v>
      </c>
      <c r="AU155" s="13" t="s">
        <v>75</v>
      </c>
    </row>
    <row r="156" spans="1:65" s="10" customFormat="1" ht="11.25">
      <c r="B156" s="168"/>
      <c r="C156" s="169"/>
      <c r="D156" s="163" t="s">
        <v>173</v>
      </c>
      <c r="E156" s="170" t="s">
        <v>34</v>
      </c>
      <c r="F156" s="171" t="s">
        <v>280</v>
      </c>
      <c r="G156" s="169"/>
      <c r="H156" s="172">
        <v>50</v>
      </c>
      <c r="I156" s="173"/>
      <c r="J156" s="169"/>
      <c r="K156" s="169"/>
      <c r="L156" s="174"/>
      <c r="M156" s="175"/>
      <c r="N156" s="176"/>
      <c r="O156" s="176"/>
      <c r="P156" s="176"/>
      <c r="Q156" s="176"/>
      <c r="R156" s="176"/>
      <c r="S156" s="176"/>
      <c r="T156" s="177"/>
      <c r="AT156" s="178" t="s">
        <v>173</v>
      </c>
      <c r="AU156" s="178" t="s">
        <v>75</v>
      </c>
      <c r="AV156" s="10" t="s">
        <v>84</v>
      </c>
      <c r="AW156" s="10" t="s">
        <v>36</v>
      </c>
      <c r="AX156" s="10" t="s">
        <v>82</v>
      </c>
      <c r="AY156" s="178" t="s">
        <v>169</v>
      </c>
    </row>
    <row r="157" spans="1:65" s="2" customFormat="1" ht="16.5" customHeight="1">
      <c r="A157" s="30"/>
      <c r="B157" s="31"/>
      <c r="C157" s="180" t="s">
        <v>7</v>
      </c>
      <c r="D157" s="180" t="s">
        <v>252</v>
      </c>
      <c r="E157" s="181" t="s">
        <v>281</v>
      </c>
      <c r="F157" s="182" t="s">
        <v>282</v>
      </c>
      <c r="G157" s="183" t="s">
        <v>190</v>
      </c>
      <c r="H157" s="184">
        <v>1050</v>
      </c>
      <c r="I157" s="185"/>
      <c r="J157" s="186">
        <f>ROUND(I157*H157,2)</f>
        <v>0</v>
      </c>
      <c r="K157" s="187"/>
      <c r="L157" s="35"/>
      <c r="M157" s="188" t="s">
        <v>34</v>
      </c>
      <c r="N157" s="189" t="s">
        <v>46</v>
      </c>
      <c r="O157" s="60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170</v>
      </c>
      <c r="AT157" s="161" t="s">
        <v>252</v>
      </c>
      <c r="AU157" s="161" t="s">
        <v>75</v>
      </c>
      <c r="AY157" s="13" t="s">
        <v>169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13" t="s">
        <v>82</v>
      </c>
      <c r="BK157" s="162">
        <f>ROUND(I157*H157,2)</f>
        <v>0</v>
      </c>
      <c r="BL157" s="13" t="s">
        <v>170</v>
      </c>
      <c r="BM157" s="161" t="s">
        <v>283</v>
      </c>
    </row>
    <row r="158" spans="1:65" s="2" customFormat="1" ht="39">
      <c r="A158" s="30"/>
      <c r="B158" s="31"/>
      <c r="C158" s="32"/>
      <c r="D158" s="163" t="s">
        <v>172</v>
      </c>
      <c r="E158" s="32"/>
      <c r="F158" s="164" t="s">
        <v>284</v>
      </c>
      <c r="G158" s="32"/>
      <c r="H158" s="32"/>
      <c r="I158" s="165"/>
      <c r="J158" s="32"/>
      <c r="K158" s="32"/>
      <c r="L158" s="35"/>
      <c r="M158" s="166"/>
      <c r="N158" s="167"/>
      <c r="O158" s="60"/>
      <c r="P158" s="60"/>
      <c r="Q158" s="60"/>
      <c r="R158" s="60"/>
      <c r="S158" s="60"/>
      <c r="T158" s="61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3" t="s">
        <v>172</v>
      </c>
      <c r="AU158" s="13" t="s">
        <v>75</v>
      </c>
    </row>
    <row r="159" spans="1:65" s="10" customFormat="1" ht="11.25">
      <c r="B159" s="168"/>
      <c r="C159" s="169"/>
      <c r="D159" s="163" t="s">
        <v>173</v>
      </c>
      <c r="E159" s="170" t="s">
        <v>34</v>
      </c>
      <c r="F159" s="171" t="s">
        <v>285</v>
      </c>
      <c r="G159" s="169"/>
      <c r="H159" s="172">
        <v>550</v>
      </c>
      <c r="I159" s="173"/>
      <c r="J159" s="169"/>
      <c r="K159" s="169"/>
      <c r="L159" s="174"/>
      <c r="M159" s="175"/>
      <c r="N159" s="176"/>
      <c r="O159" s="176"/>
      <c r="P159" s="176"/>
      <c r="Q159" s="176"/>
      <c r="R159" s="176"/>
      <c r="S159" s="176"/>
      <c r="T159" s="177"/>
      <c r="AT159" s="178" t="s">
        <v>173</v>
      </c>
      <c r="AU159" s="178" t="s">
        <v>75</v>
      </c>
      <c r="AV159" s="10" t="s">
        <v>84</v>
      </c>
      <c r="AW159" s="10" t="s">
        <v>36</v>
      </c>
      <c r="AX159" s="10" t="s">
        <v>75</v>
      </c>
      <c r="AY159" s="178" t="s">
        <v>169</v>
      </c>
    </row>
    <row r="160" spans="1:65" s="10" customFormat="1" ht="11.25">
      <c r="B160" s="168"/>
      <c r="C160" s="169"/>
      <c r="D160" s="163" t="s">
        <v>173</v>
      </c>
      <c r="E160" s="170" t="s">
        <v>34</v>
      </c>
      <c r="F160" s="171" t="s">
        <v>286</v>
      </c>
      <c r="G160" s="169"/>
      <c r="H160" s="172">
        <v>450</v>
      </c>
      <c r="I160" s="173"/>
      <c r="J160" s="169"/>
      <c r="K160" s="169"/>
      <c r="L160" s="174"/>
      <c r="M160" s="175"/>
      <c r="N160" s="176"/>
      <c r="O160" s="176"/>
      <c r="P160" s="176"/>
      <c r="Q160" s="176"/>
      <c r="R160" s="176"/>
      <c r="S160" s="176"/>
      <c r="T160" s="177"/>
      <c r="AT160" s="178" t="s">
        <v>173</v>
      </c>
      <c r="AU160" s="178" t="s">
        <v>75</v>
      </c>
      <c r="AV160" s="10" t="s">
        <v>84</v>
      </c>
      <c r="AW160" s="10" t="s">
        <v>36</v>
      </c>
      <c r="AX160" s="10" t="s">
        <v>75</v>
      </c>
      <c r="AY160" s="178" t="s">
        <v>169</v>
      </c>
    </row>
    <row r="161" spans="1:65" s="10" customFormat="1" ht="11.25">
      <c r="B161" s="168"/>
      <c r="C161" s="169"/>
      <c r="D161" s="163" t="s">
        <v>173</v>
      </c>
      <c r="E161" s="170" t="s">
        <v>34</v>
      </c>
      <c r="F161" s="171" t="s">
        <v>287</v>
      </c>
      <c r="G161" s="169"/>
      <c r="H161" s="172">
        <v>50</v>
      </c>
      <c r="I161" s="173"/>
      <c r="J161" s="169"/>
      <c r="K161" s="169"/>
      <c r="L161" s="174"/>
      <c r="M161" s="175"/>
      <c r="N161" s="176"/>
      <c r="O161" s="176"/>
      <c r="P161" s="176"/>
      <c r="Q161" s="176"/>
      <c r="R161" s="176"/>
      <c r="S161" s="176"/>
      <c r="T161" s="177"/>
      <c r="AT161" s="178" t="s">
        <v>173</v>
      </c>
      <c r="AU161" s="178" t="s">
        <v>75</v>
      </c>
      <c r="AV161" s="10" t="s">
        <v>84</v>
      </c>
      <c r="AW161" s="10" t="s">
        <v>36</v>
      </c>
      <c r="AX161" s="10" t="s">
        <v>75</v>
      </c>
      <c r="AY161" s="178" t="s">
        <v>169</v>
      </c>
    </row>
    <row r="162" spans="1:65" s="11" customFormat="1" ht="11.25">
      <c r="B162" s="190"/>
      <c r="C162" s="191"/>
      <c r="D162" s="163" t="s">
        <v>173</v>
      </c>
      <c r="E162" s="192" t="s">
        <v>34</v>
      </c>
      <c r="F162" s="193" t="s">
        <v>288</v>
      </c>
      <c r="G162" s="191"/>
      <c r="H162" s="194">
        <v>1050</v>
      </c>
      <c r="I162" s="195"/>
      <c r="J162" s="191"/>
      <c r="K162" s="191"/>
      <c r="L162" s="196"/>
      <c r="M162" s="197"/>
      <c r="N162" s="198"/>
      <c r="O162" s="198"/>
      <c r="P162" s="198"/>
      <c r="Q162" s="198"/>
      <c r="R162" s="198"/>
      <c r="S162" s="198"/>
      <c r="T162" s="199"/>
      <c r="AT162" s="200" t="s">
        <v>173</v>
      </c>
      <c r="AU162" s="200" t="s">
        <v>75</v>
      </c>
      <c r="AV162" s="11" t="s">
        <v>170</v>
      </c>
      <c r="AW162" s="11" t="s">
        <v>36</v>
      </c>
      <c r="AX162" s="11" t="s">
        <v>82</v>
      </c>
      <c r="AY162" s="200" t="s">
        <v>169</v>
      </c>
    </row>
    <row r="163" spans="1:65" s="2" customFormat="1" ht="16.5" customHeight="1">
      <c r="A163" s="30"/>
      <c r="B163" s="31"/>
      <c r="C163" s="180" t="s">
        <v>289</v>
      </c>
      <c r="D163" s="180" t="s">
        <v>252</v>
      </c>
      <c r="E163" s="181" t="s">
        <v>290</v>
      </c>
      <c r="F163" s="182" t="s">
        <v>291</v>
      </c>
      <c r="G163" s="183" t="s">
        <v>184</v>
      </c>
      <c r="H163" s="184">
        <v>840</v>
      </c>
      <c r="I163" s="185"/>
      <c r="J163" s="186">
        <f>ROUND(I163*H163,2)</f>
        <v>0</v>
      </c>
      <c r="K163" s="187"/>
      <c r="L163" s="35"/>
      <c r="M163" s="188" t="s">
        <v>34</v>
      </c>
      <c r="N163" s="189" t="s">
        <v>46</v>
      </c>
      <c r="O163" s="60"/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1" t="s">
        <v>170</v>
      </c>
      <c r="AT163" s="161" t="s">
        <v>252</v>
      </c>
      <c r="AU163" s="161" t="s">
        <v>75</v>
      </c>
      <c r="AY163" s="13" t="s">
        <v>169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3" t="s">
        <v>82</v>
      </c>
      <c r="BK163" s="162">
        <f>ROUND(I163*H163,2)</f>
        <v>0</v>
      </c>
      <c r="BL163" s="13" t="s">
        <v>170</v>
      </c>
      <c r="BM163" s="161" t="s">
        <v>292</v>
      </c>
    </row>
    <row r="164" spans="1:65" s="2" customFormat="1" ht="19.5">
      <c r="A164" s="30"/>
      <c r="B164" s="31"/>
      <c r="C164" s="32"/>
      <c r="D164" s="163" t="s">
        <v>172</v>
      </c>
      <c r="E164" s="32"/>
      <c r="F164" s="164" t="s">
        <v>293</v>
      </c>
      <c r="G164" s="32"/>
      <c r="H164" s="32"/>
      <c r="I164" s="165"/>
      <c r="J164" s="32"/>
      <c r="K164" s="32"/>
      <c r="L164" s="35"/>
      <c r="M164" s="166"/>
      <c r="N164" s="167"/>
      <c r="O164" s="60"/>
      <c r="P164" s="60"/>
      <c r="Q164" s="60"/>
      <c r="R164" s="60"/>
      <c r="S164" s="60"/>
      <c r="T164" s="61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172</v>
      </c>
      <c r="AU164" s="13" t="s">
        <v>75</v>
      </c>
    </row>
    <row r="165" spans="1:65" s="2" customFormat="1" ht="29.25">
      <c r="A165" s="30"/>
      <c r="B165" s="31"/>
      <c r="C165" s="32"/>
      <c r="D165" s="163" t="s">
        <v>178</v>
      </c>
      <c r="E165" s="32"/>
      <c r="F165" s="179" t="s">
        <v>186</v>
      </c>
      <c r="G165" s="32"/>
      <c r="H165" s="32"/>
      <c r="I165" s="165"/>
      <c r="J165" s="32"/>
      <c r="K165" s="32"/>
      <c r="L165" s="35"/>
      <c r="M165" s="166"/>
      <c r="N165" s="167"/>
      <c r="O165" s="60"/>
      <c r="P165" s="60"/>
      <c r="Q165" s="60"/>
      <c r="R165" s="60"/>
      <c r="S165" s="60"/>
      <c r="T165" s="61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3" t="s">
        <v>178</v>
      </c>
      <c r="AU165" s="13" t="s">
        <v>75</v>
      </c>
    </row>
    <row r="166" spans="1:65" s="10" customFormat="1" ht="11.25">
      <c r="B166" s="168"/>
      <c r="C166" s="169"/>
      <c r="D166" s="163" t="s">
        <v>173</v>
      </c>
      <c r="E166" s="170" t="s">
        <v>34</v>
      </c>
      <c r="F166" s="171" t="s">
        <v>187</v>
      </c>
      <c r="G166" s="169"/>
      <c r="H166" s="172">
        <v>840</v>
      </c>
      <c r="I166" s="173"/>
      <c r="J166" s="169"/>
      <c r="K166" s="169"/>
      <c r="L166" s="174"/>
      <c r="M166" s="175"/>
      <c r="N166" s="176"/>
      <c r="O166" s="176"/>
      <c r="P166" s="176"/>
      <c r="Q166" s="176"/>
      <c r="R166" s="176"/>
      <c r="S166" s="176"/>
      <c r="T166" s="177"/>
      <c r="AT166" s="178" t="s">
        <v>173</v>
      </c>
      <c r="AU166" s="178" t="s">
        <v>75</v>
      </c>
      <c r="AV166" s="10" t="s">
        <v>84</v>
      </c>
      <c r="AW166" s="10" t="s">
        <v>36</v>
      </c>
      <c r="AX166" s="10" t="s">
        <v>82</v>
      </c>
      <c r="AY166" s="178" t="s">
        <v>169</v>
      </c>
    </row>
    <row r="167" spans="1:65" s="2" customFormat="1" ht="16.5" customHeight="1">
      <c r="A167" s="30"/>
      <c r="B167" s="31"/>
      <c r="C167" s="180" t="s">
        <v>294</v>
      </c>
      <c r="D167" s="180" t="s">
        <v>252</v>
      </c>
      <c r="E167" s="181" t="s">
        <v>295</v>
      </c>
      <c r="F167" s="182" t="s">
        <v>296</v>
      </c>
      <c r="G167" s="183" t="s">
        <v>190</v>
      </c>
      <c r="H167" s="184">
        <v>550</v>
      </c>
      <c r="I167" s="185"/>
      <c r="J167" s="186">
        <f>ROUND(I167*H167,2)</f>
        <v>0</v>
      </c>
      <c r="K167" s="187"/>
      <c r="L167" s="35"/>
      <c r="M167" s="188" t="s">
        <v>34</v>
      </c>
      <c r="N167" s="189" t="s">
        <v>46</v>
      </c>
      <c r="O167" s="60"/>
      <c r="P167" s="159">
        <f>O167*H167</f>
        <v>0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61" t="s">
        <v>170</v>
      </c>
      <c r="AT167" s="161" t="s">
        <v>252</v>
      </c>
      <c r="AU167" s="161" t="s">
        <v>75</v>
      </c>
      <c r="AY167" s="13" t="s">
        <v>169</v>
      </c>
      <c r="BE167" s="162">
        <f>IF(N167="základní",J167,0)</f>
        <v>0</v>
      </c>
      <c r="BF167" s="162">
        <f>IF(N167="snížená",J167,0)</f>
        <v>0</v>
      </c>
      <c r="BG167" s="162">
        <f>IF(N167="zákl. přenesená",J167,0)</f>
        <v>0</v>
      </c>
      <c r="BH167" s="162">
        <f>IF(N167="sníž. přenesená",J167,0)</f>
        <v>0</v>
      </c>
      <c r="BI167" s="162">
        <f>IF(N167="nulová",J167,0)</f>
        <v>0</v>
      </c>
      <c r="BJ167" s="13" t="s">
        <v>82</v>
      </c>
      <c r="BK167" s="162">
        <f>ROUND(I167*H167,2)</f>
        <v>0</v>
      </c>
      <c r="BL167" s="13" t="s">
        <v>170</v>
      </c>
      <c r="BM167" s="161" t="s">
        <v>297</v>
      </c>
    </row>
    <row r="168" spans="1:65" s="2" customFormat="1" ht="29.25">
      <c r="A168" s="30"/>
      <c r="B168" s="31"/>
      <c r="C168" s="32"/>
      <c r="D168" s="163" t="s">
        <v>172</v>
      </c>
      <c r="E168" s="32"/>
      <c r="F168" s="164" t="s">
        <v>298</v>
      </c>
      <c r="G168" s="32"/>
      <c r="H168" s="32"/>
      <c r="I168" s="165"/>
      <c r="J168" s="32"/>
      <c r="K168" s="32"/>
      <c r="L168" s="35"/>
      <c r="M168" s="166"/>
      <c r="N168" s="167"/>
      <c r="O168" s="60"/>
      <c r="P168" s="60"/>
      <c r="Q168" s="60"/>
      <c r="R168" s="60"/>
      <c r="S168" s="60"/>
      <c r="T168" s="61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3" t="s">
        <v>172</v>
      </c>
      <c r="AU168" s="13" t="s">
        <v>75</v>
      </c>
    </row>
    <row r="169" spans="1:65" s="10" customFormat="1" ht="11.25">
      <c r="B169" s="168"/>
      <c r="C169" s="169"/>
      <c r="D169" s="163" t="s">
        <v>173</v>
      </c>
      <c r="E169" s="170" t="s">
        <v>34</v>
      </c>
      <c r="F169" s="171" t="s">
        <v>299</v>
      </c>
      <c r="G169" s="169"/>
      <c r="H169" s="172">
        <v>50</v>
      </c>
      <c r="I169" s="173"/>
      <c r="J169" s="169"/>
      <c r="K169" s="169"/>
      <c r="L169" s="174"/>
      <c r="M169" s="175"/>
      <c r="N169" s="176"/>
      <c r="O169" s="176"/>
      <c r="P169" s="176"/>
      <c r="Q169" s="176"/>
      <c r="R169" s="176"/>
      <c r="S169" s="176"/>
      <c r="T169" s="177"/>
      <c r="AT169" s="178" t="s">
        <v>173</v>
      </c>
      <c r="AU169" s="178" t="s">
        <v>75</v>
      </c>
      <c r="AV169" s="10" t="s">
        <v>84</v>
      </c>
      <c r="AW169" s="10" t="s">
        <v>36</v>
      </c>
      <c r="AX169" s="10" t="s">
        <v>75</v>
      </c>
      <c r="AY169" s="178" t="s">
        <v>169</v>
      </c>
    </row>
    <row r="170" spans="1:65" s="10" customFormat="1" ht="11.25">
      <c r="B170" s="168"/>
      <c r="C170" s="169"/>
      <c r="D170" s="163" t="s">
        <v>173</v>
      </c>
      <c r="E170" s="170" t="s">
        <v>34</v>
      </c>
      <c r="F170" s="171" t="s">
        <v>300</v>
      </c>
      <c r="G170" s="169"/>
      <c r="H170" s="172">
        <v>500</v>
      </c>
      <c r="I170" s="173"/>
      <c r="J170" s="169"/>
      <c r="K170" s="169"/>
      <c r="L170" s="174"/>
      <c r="M170" s="175"/>
      <c r="N170" s="176"/>
      <c r="O170" s="176"/>
      <c r="P170" s="176"/>
      <c r="Q170" s="176"/>
      <c r="R170" s="176"/>
      <c r="S170" s="176"/>
      <c r="T170" s="177"/>
      <c r="AT170" s="178" t="s">
        <v>173</v>
      </c>
      <c r="AU170" s="178" t="s">
        <v>75</v>
      </c>
      <c r="AV170" s="10" t="s">
        <v>84</v>
      </c>
      <c r="AW170" s="10" t="s">
        <v>36</v>
      </c>
      <c r="AX170" s="10" t="s">
        <v>75</v>
      </c>
      <c r="AY170" s="178" t="s">
        <v>169</v>
      </c>
    </row>
    <row r="171" spans="1:65" s="11" customFormat="1" ht="11.25">
      <c r="B171" s="190"/>
      <c r="C171" s="191"/>
      <c r="D171" s="163" t="s">
        <v>173</v>
      </c>
      <c r="E171" s="192" t="s">
        <v>34</v>
      </c>
      <c r="F171" s="193" t="s">
        <v>288</v>
      </c>
      <c r="G171" s="191"/>
      <c r="H171" s="194">
        <v>550</v>
      </c>
      <c r="I171" s="195"/>
      <c r="J171" s="191"/>
      <c r="K171" s="191"/>
      <c r="L171" s="196"/>
      <c r="M171" s="197"/>
      <c r="N171" s="198"/>
      <c r="O171" s="198"/>
      <c r="P171" s="198"/>
      <c r="Q171" s="198"/>
      <c r="R171" s="198"/>
      <c r="S171" s="198"/>
      <c r="T171" s="199"/>
      <c r="AT171" s="200" t="s">
        <v>173</v>
      </c>
      <c r="AU171" s="200" t="s">
        <v>75</v>
      </c>
      <c r="AV171" s="11" t="s">
        <v>170</v>
      </c>
      <c r="AW171" s="11" t="s">
        <v>36</v>
      </c>
      <c r="AX171" s="11" t="s">
        <v>82</v>
      </c>
      <c r="AY171" s="200" t="s">
        <v>169</v>
      </c>
    </row>
    <row r="172" spans="1:65" s="2" customFormat="1" ht="16.5" customHeight="1">
      <c r="A172" s="30"/>
      <c r="B172" s="31"/>
      <c r="C172" s="180" t="s">
        <v>301</v>
      </c>
      <c r="D172" s="180" t="s">
        <v>252</v>
      </c>
      <c r="E172" s="181" t="s">
        <v>302</v>
      </c>
      <c r="F172" s="182" t="s">
        <v>303</v>
      </c>
      <c r="G172" s="183" t="s">
        <v>304</v>
      </c>
      <c r="H172" s="184">
        <v>64</v>
      </c>
      <c r="I172" s="185"/>
      <c r="J172" s="186">
        <f>ROUND(I172*H172,2)</f>
        <v>0</v>
      </c>
      <c r="K172" s="187"/>
      <c r="L172" s="35"/>
      <c r="M172" s="188" t="s">
        <v>34</v>
      </c>
      <c r="N172" s="189" t="s">
        <v>46</v>
      </c>
      <c r="O172" s="60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170</v>
      </c>
      <c r="AT172" s="161" t="s">
        <v>252</v>
      </c>
      <c r="AU172" s="161" t="s">
        <v>75</v>
      </c>
      <c r="AY172" s="13" t="s">
        <v>169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3" t="s">
        <v>82</v>
      </c>
      <c r="BK172" s="162">
        <f>ROUND(I172*H172,2)</f>
        <v>0</v>
      </c>
      <c r="BL172" s="13" t="s">
        <v>170</v>
      </c>
      <c r="BM172" s="161" t="s">
        <v>305</v>
      </c>
    </row>
    <row r="173" spans="1:65" s="2" customFormat="1" ht="29.25">
      <c r="A173" s="30"/>
      <c r="B173" s="31"/>
      <c r="C173" s="32"/>
      <c r="D173" s="163" t="s">
        <v>172</v>
      </c>
      <c r="E173" s="32"/>
      <c r="F173" s="164" t="s">
        <v>306</v>
      </c>
      <c r="G173" s="32"/>
      <c r="H173" s="32"/>
      <c r="I173" s="165"/>
      <c r="J173" s="32"/>
      <c r="K173" s="32"/>
      <c r="L173" s="35"/>
      <c r="M173" s="166"/>
      <c r="N173" s="167"/>
      <c r="O173" s="60"/>
      <c r="P173" s="60"/>
      <c r="Q173" s="60"/>
      <c r="R173" s="60"/>
      <c r="S173" s="60"/>
      <c r="T173" s="61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3" t="s">
        <v>172</v>
      </c>
      <c r="AU173" s="13" t="s">
        <v>75</v>
      </c>
    </row>
    <row r="174" spans="1:65" s="10" customFormat="1" ht="11.25">
      <c r="B174" s="168"/>
      <c r="C174" s="169"/>
      <c r="D174" s="163" t="s">
        <v>173</v>
      </c>
      <c r="E174" s="170" t="s">
        <v>34</v>
      </c>
      <c r="F174" s="171" t="s">
        <v>307</v>
      </c>
      <c r="G174" s="169"/>
      <c r="H174" s="172">
        <v>64</v>
      </c>
      <c r="I174" s="173"/>
      <c r="J174" s="169"/>
      <c r="K174" s="169"/>
      <c r="L174" s="174"/>
      <c r="M174" s="175"/>
      <c r="N174" s="176"/>
      <c r="O174" s="176"/>
      <c r="P174" s="176"/>
      <c r="Q174" s="176"/>
      <c r="R174" s="176"/>
      <c r="S174" s="176"/>
      <c r="T174" s="177"/>
      <c r="AT174" s="178" t="s">
        <v>173</v>
      </c>
      <c r="AU174" s="178" t="s">
        <v>75</v>
      </c>
      <c r="AV174" s="10" t="s">
        <v>84</v>
      </c>
      <c r="AW174" s="10" t="s">
        <v>36</v>
      </c>
      <c r="AX174" s="10" t="s">
        <v>82</v>
      </c>
      <c r="AY174" s="178" t="s">
        <v>169</v>
      </c>
    </row>
    <row r="175" spans="1:65" s="2" customFormat="1" ht="16.5" customHeight="1">
      <c r="A175" s="30"/>
      <c r="B175" s="31"/>
      <c r="C175" s="180" t="s">
        <v>308</v>
      </c>
      <c r="D175" s="180" t="s">
        <v>252</v>
      </c>
      <c r="E175" s="181" t="s">
        <v>309</v>
      </c>
      <c r="F175" s="182" t="s">
        <v>310</v>
      </c>
      <c r="G175" s="183" t="s">
        <v>184</v>
      </c>
      <c r="H175" s="184">
        <v>66</v>
      </c>
      <c r="I175" s="185"/>
      <c r="J175" s="186">
        <f>ROUND(I175*H175,2)</f>
        <v>0</v>
      </c>
      <c r="K175" s="187"/>
      <c r="L175" s="35"/>
      <c r="M175" s="188" t="s">
        <v>34</v>
      </c>
      <c r="N175" s="189" t="s">
        <v>46</v>
      </c>
      <c r="O175" s="60"/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170</v>
      </c>
      <c r="AT175" s="161" t="s">
        <v>252</v>
      </c>
      <c r="AU175" s="161" t="s">
        <v>75</v>
      </c>
      <c r="AY175" s="13" t="s">
        <v>169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3" t="s">
        <v>82</v>
      </c>
      <c r="BK175" s="162">
        <f>ROUND(I175*H175,2)</f>
        <v>0</v>
      </c>
      <c r="BL175" s="13" t="s">
        <v>170</v>
      </c>
      <c r="BM175" s="161" t="s">
        <v>311</v>
      </c>
    </row>
    <row r="176" spans="1:65" s="2" customFormat="1" ht="19.5">
      <c r="A176" s="30"/>
      <c r="B176" s="31"/>
      <c r="C176" s="32"/>
      <c r="D176" s="163" t="s">
        <v>172</v>
      </c>
      <c r="E176" s="32"/>
      <c r="F176" s="164" t="s">
        <v>312</v>
      </c>
      <c r="G176" s="32"/>
      <c r="H176" s="32"/>
      <c r="I176" s="165"/>
      <c r="J176" s="32"/>
      <c r="K176" s="32"/>
      <c r="L176" s="35"/>
      <c r="M176" s="166"/>
      <c r="N176" s="167"/>
      <c r="O176" s="60"/>
      <c r="P176" s="60"/>
      <c r="Q176" s="60"/>
      <c r="R176" s="60"/>
      <c r="S176" s="60"/>
      <c r="T176" s="61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3" t="s">
        <v>172</v>
      </c>
      <c r="AU176" s="13" t="s">
        <v>75</v>
      </c>
    </row>
    <row r="177" spans="1:65" s="10" customFormat="1" ht="11.25">
      <c r="B177" s="168"/>
      <c r="C177" s="169"/>
      <c r="D177" s="163" t="s">
        <v>173</v>
      </c>
      <c r="E177" s="170" t="s">
        <v>34</v>
      </c>
      <c r="F177" s="171" t="s">
        <v>313</v>
      </c>
      <c r="G177" s="169"/>
      <c r="H177" s="172">
        <v>66</v>
      </c>
      <c r="I177" s="173"/>
      <c r="J177" s="169"/>
      <c r="K177" s="169"/>
      <c r="L177" s="174"/>
      <c r="M177" s="175"/>
      <c r="N177" s="176"/>
      <c r="O177" s="176"/>
      <c r="P177" s="176"/>
      <c r="Q177" s="176"/>
      <c r="R177" s="176"/>
      <c r="S177" s="176"/>
      <c r="T177" s="177"/>
      <c r="AT177" s="178" t="s">
        <v>173</v>
      </c>
      <c r="AU177" s="178" t="s">
        <v>75</v>
      </c>
      <c r="AV177" s="10" t="s">
        <v>84</v>
      </c>
      <c r="AW177" s="10" t="s">
        <v>36</v>
      </c>
      <c r="AX177" s="10" t="s">
        <v>82</v>
      </c>
      <c r="AY177" s="178" t="s">
        <v>169</v>
      </c>
    </row>
    <row r="178" spans="1:65" s="2" customFormat="1" ht="16.5" customHeight="1">
      <c r="A178" s="30"/>
      <c r="B178" s="31"/>
      <c r="C178" s="180" t="s">
        <v>314</v>
      </c>
      <c r="D178" s="180" t="s">
        <v>252</v>
      </c>
      <c r="E178" s="181" t="s">
        <v>315</v>
      </c>
      <c r="F178" s="182" t="s">
        <v>316</v>
      </c>
      <c r="G178" s="183" t="s">
        <v>184</v>
      </c>
      <c r="H178" s="184">
        <v>1127</v>
      </c>
      <c r="I178" s="185"/>
      <c r="J178" s="186">
        <f>ROUND(I178*H178,2)</f>
        <v>0</v>
      </c>
      <c r="K178" s="187"/>
      <c r="L178" s="35"/>
      <c r="M178" s="188" t="s">
        <v>34</v>
      </c>
      <c r="N178" s="189" t="s">
        <v>46</v>
      </c>
      <c r="O178" s="60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1" t="s">
        <v>170</v>
      </c>
      <c r="AT178" s="161" t="s">
        <v>252</v>
      </c>
      <c r="AU178" s="161" t="s">
        <v>75</v>
      </c>
      <c r="AY178" s="13" t="s">
        <v>169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3" t="s">
        <v>82</v>
      </c>
      <c r="BK178" s="162">
        <f>ROUND(I178*H178,2)</f>
        <v>0</v>
      </c>
      <c r="BL178" s="13" t="s">
        <v>170</v>
      </c>
      <c r="BM178" s="161" t="s">
        <v>317</v>
      </c>
    </row>
    <row r="179" spans="1:65" s="2" customFormat="1" ht="19.5">
      <c r="A179" s="30"/>
      <c r="B179" s="31"/>
      <c r="C179" s="32"/>
      <c r="D179" s="163" t="s">
        <v>172</v>
      </c>
      <c r="E179" s="32"/>
      <c r="F179" s="164" t="s">
        <v>318</v>
      </c>
      <c r="G179" s="32"/>
      <c r="H179" s="32"/>
      <c r="I179" s="165"/>
      <c r="J179" s="32"/>
      <c r="K179" s="32"/>
      <c r="L179" s="35"/>
      <c r="M179" s="166"/>
      <c r="N179" s="167"/>
      <c r="O179" s="60"/>
      <c r="P179" s="60"/>
      <c r="Q179" s="60"/>
      <c r="R179" s="60"/>
      <c r="S179" s="60"/>
      <c r="T179" s="61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3" t="s">
        <v>172</v>
      </c>
      <c r="AU179" s="13" t="s">
        <v>75</v>
      </c>
    </row>
    <row r="180" spans="1:65" s="10" customFormat="1" ht="11.25">
      <c r="B180" s="168"/>
      <c r="C180" s="169"/>
      <c r="D180" s="163" t="s">
        <v>173</v>
      </c>
      <c r="E180" s="170" t="s">
        <v>34</v>
      </c>
      <c r="F180" s="171" t="s">
        <v>319</v>
      </c>
      <c r="G180" s="169"/>
      <c r="H180" s="172">
        <v>1127</v>
      </c>
      <c r="I180" s="173"/>
      <c r="J180" s="169"/>
      <c r="K180" s="169"/>
      <c r="L180" s="174"/>
      <c r="M180" s="175"/>
      <c r="N180" s="176"/>
      <c r="O180" s="176"/>
      <c r="P180" s="176"/>
      <c r="Q180" s="176"/>
      <c r="R180" s="176"/>
      <c r="S180" s="176"/>
      <c r="T180" s="177"/>
      <c r="AT180" s="178" t="s">
        <v>173</v>
      </c>
      <c r="AU180" s="178" t="s">
        <v>75</v>
      </c>
      <c r="AV180" s="10" t="s">
        <v>84</v>
      </c>
      <c r="AW180" s="10" t="s">
        <v>36</v>
      </c>
      <c r="AX180" s="10" t="s">
        <v>82</v>
      </c>
      <c r="AY180" s="178" t="s">
        <v>169</v>
      </c>
    </row>
    <row r="181" spans="1:65" s="2" customFormat="1" ht="16.5" customHeight="1">
      <c r="A181" s="30"/>
      <c r="B181" s="31"/>
      <c r="C181" s="180" t="s">
        <v>320</v>
      </c>
      <c r="D181" s="180" t="s">
        <v>252</v>
      </c>
      <c r="E181" s="181" t="s">
        <v>321</v>
      </c>
      <c r="F181" s="182" t="s">
        <v>322</v>
      </c>
      <c r="G181" s="183" t="s">
        <v>323</v>
      </c>
      <c r="H181" s="184">
        <v>66</v>
      </c>
      <c r="I181" s="185"/>
      <c r="J181" s="186">
        <f>ROUND(I181*H181,2)</f>
        <v>0</v>
      </c>
      <c r="K181" s="187"/>
      <c r="L181" s="35"/>
      <c r="M181" s="188" t="s">
        <v>34</v>
      </c>
      <c r="N181" s="189" t="s">
        <v>46</v>
      </c>
      <c r="O181" s="60"/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1" t="s">
        <v>170</v>
      </c>
      <c r="AT181" s="161" t="s">
        <v>252</v>
      </c>
      <c r="AU181" s="161" t="s">
        <v>75</v>
      </c>
      <c r="AY181" s="13" t="s">
        <v>169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13" t="s">
        <v>82</v>
      </c>
      <c r="BK181" s="162">
        <f>ROUND(I181*H181,2)</f>
        <v>0</v>
      </c>
      <c r="BL181" s="13" t="s">
        <v>170</v>
      </c>
      <c r="BM181" s="161" t="s">
        <v>324</v>
      </c>
    </row>
    <row r="182" spans="1:65" s="2" customFormat="1" ht="39">
      <c r="A182" s="30"/>
      <c r="B182" s="31"/>
      <c r="C182" s="32"/>
      <c r="D182" s="163" t="s">
        <v>172</v>
      </c>
      <c r="E182" s="32"/>
      <c r="F182" s="164" t="s">
        <v>325</v>
      </c>
      <c r="G182" s="32"/>
      <c r="H182" s="32"/>
      <c r="I182" s="165"/>
      <c r="J182" s="32"/>
      <c r="K182" s="32"/>
      <c r="L182" s="35"/>
      <c r="M182" s="166"/>
      <c r="N182" s="167"/>
      <c r="O182" s="60"/>
      <c r="P182" s="60"/>
      <c r="Q182" s="60"/>
      <c r="R182" s="60"/>
      <c r="S182" s="60"/>
      <c r="T182" s="61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3" t="s">
        <v>172</v>
      </c>
      <c r="AU182" s="13" t="s">
        <v>75</v>
      </c>
    </row>
    <row r="183" spans="1:65" s="10" customFormat="1" ht="11.25">
      <c r="B183" s="168"/>
      <c r="C183" s="169"/>
      <c r="D183" s="163" t="s">
        <v>173</v>
      </c>
      <c r="E183" s="170" t="s">
        <v>34</v>
      </c>
      <c r="F183" s="171" t="s">
        <v>313</v>
      </c>
      <c r="G183" s="169"/>
      <c r="H183" s="172">
        <v>66</v>
      </c>
      <c r="I183" s="173"/>
      <c r="J183" s="169"/>
      <c r="K183" s="169"/>
      <c r="L183" s="174"/>
      <c r="M183" s="175"/>
      <c r="N183" s="176"/>
      <c r="O183" s="176"/>
      <c r="P183" s="176"/>
      <c r="Q183" s="176"/>
      <c r="R183" s="176"/>
      <c r="S183" s="176"/>
      <c r="T183" s="177"/>
      <c r="AT183" s="178" t="s">
        <v>173</v>
      </c>
      <c r="AU183" s="178" t="s">
        <v>75</v>
      </c>
      <c r="AV183" s="10" t="s">
        <v>84</v>
      </c>
      <c r="AW183" s="10" t="s">
        <v>36</v>
      </c>
      <c r="AX183" s="10" t="s">
        <v>82</v>
      </c>
      <c r="AY183" s="178" t="s">
        <v>169</v>
      </c>
    </row>
    <row r="184" spans="1:65" s="2" customFormat="1" ht="16.5" customHeight="1">
      <c r="A184" s="30"/>
      <c r="B184" s="31"/>
      <c r="C184" s="180" t="s">
        <v>326</v>
      </c>
      <c r="D184" s="180" t="s">
        <v>252</v>
      </c>
      <c r="E184" s="181" t="s">
        <v>327</v>
      </c>
      <c r="F184" s="182" t="s">
        <v>328</v>
      </c>
      <c r="G184" s="183" t="s">
        <v>190</v>
      </c>
      <c r="H184" s="184">
        <v>2120</v>
      </c>
      <c r="I184" s="185"/>
      <c r="J184" s="186">
        <f>ROUND(I184*H184,2)</f>
        <v>0</v>
      </c>
      <c r="K184" s="187"/>
      <c r="L184" s="35"/>
      <c r="M184" s="188" t="s">
        <v>34</v>
      </c>
      <c r="N184" s="189" t="s">
        <v>46</v>
      </c>
      <c r="O184" s="60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170</v>
      </c>
      <c r="AT184" s="161" t="s">
        <v>252</v>
      </c>
      <c r="AU184" s="161" t="s">
        <v>75</v>
      </c>
      <c r="AY184" s="13" t="s">
        <v>169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3" t="s">
        <v>82</v>
      </c>
      <c r="BK184" s="162">
        <f>ROUND(I184*H184,2)</f>
        <v>0</v>
      </c>
      <c r="BL184" s="13" t="s">
        <v>170</v>
      </c>
      <c r="BM184" s="161" t="s">
        <v>329</v>
      </c>
    </row>
    <row r="185" spans="1:65" s="2" customFormat="1" ht="29.25">
      <c r="A185" s="30"/>
      <c r="B185" s="31"/>
      <c r="C185" s="32"/>
      <c r="D185" s="163" t="s">
        <v>172</v>
      </c>
      <c r="E185" s="32"/>
      <c r="F185" s="164" t="s">
        <v>330</v>
      </c>
      <c r="G185" s="32"/>
      <c r="H185" s="32"/>
      <c r="I185" s="165"/>
      <c r="J185" s="32"/>
      <c r="K185" s="32"/>
      <c r="L185" s="35"/>
      <c r="M185" s="166"/>
      <c r="N185" s="167"/>
      <c r="O185" s="60"/>
      <c r="P185" s="60"/>
      <c r="Q185" s="60"/>
      <c r="R185" s="60"/>
      <c r="S185" s="60"/>
      <c r="T185" s="61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3" t="s">
        <v>172</v>
      </c>
      <c r="AU185" s="13" t="s">
        <v>75</v>
      </c>
    </row>
    <row r="186" spans="1:65" s="10" customFormat="1" ht="11.25">
      <c r="B186" s="168"/>
      <c r="C186" s="169"/>
      <c r="D186" s="163" t="s">
        <v>173</v>
      </c>
      <c r="E186" s="170" t="s">
        <v>34</v>
      </c>
      <c r="F186" s="171" t="s">
        <v>331</v>
      </c>
      <c r="G186" s="169"/>
      <c r="H186" s="172">
        <v>2120</v>
      </c>
      <c r="I186" s="173"/>
      <c r="J186" s="169"/>
      <c r="K186" s="169"/>
      <c r="L186" s="174"/>
      <c r="M186" s="175"/>
      <c r="N186" s="176"/>
      <c r="O186" s="176"/>
      <c r="P186" s="176"/>
      <c r="Q186" s="176"/>
      <c r="R186" s="176"/>
      <c r="S186" s="176"/>
      <c r="T186" s="177"/>
      <c r="AT186" s="178" t="s">
        <v>173</v>
      </c>
      <c r="AU186" s="178" t="s">
        <v>75</v>
      </c>
      <c r="AV186" s="10" t="s">
        <v>84</v>
      </c>
      <c r="AW186" s="10" t="s">
        <v>36</v>
      </c>
      <c r="AX186" s="10" t="s">
        <v>82</v>
      </c>
      <c r="AY186" s="178" t="s">
        <v>169</v>
      </c>
    </row>
    <row r="187" spans="1:65" s="2" customFormat="1" ht="16.5" customHeight="1">
      <c r="A187" s="30"/>
      <c r="B187" s="31"/>
      <c r="C187" s="180" t="s">
        <v>332</v>
      </c>
      <c r="D187" s="180" t="s">
        <v>252</v>
      </c>
      <c r="E187" s="181" t="s">
        <v>333</v>
      </c>
      <c r="F187" s="182" t="s">
        <v>334</v>
      </c>
      <c r="G187" s="183" t="s">
        <v>190</v>
      </c>
      <c r="H187" s="184">
        <v>2120</v>
      </c>
      <c r="I187" s="185"/>
      <c r="J187" s="186">
        <f>ROUND(I187*H187,2)</f>
        <v>0</v>
      </c>
      <c r="K187" s="187"/>
      <c r="L187" s="35"/>
      <c r="M187" s="188" t="s">
        <v>34</v>
      </c>
      <c r="N187" s="189" t="s">
        <v>46</v>
      </c>
      <c r="O187" s="60"/>
      <c r="P187" s="159">
        <f>O187*H187</f>
        <v>0</v>
      </c>
      <c r="Q187" s="159">
        <v>0</v>
      </c>
      <c r="R187" s="159">
        <f>Q187*H187</f>
        <v>0</v>
      </c>
      <c r="S187" s="159">
        <v>0</v>
      </c>
      <c r="T187" s="16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1" t="s">
        <v>170</v>
      </c>
      <c r="AT187" s="161" t="s">
        <v>252</v>
      </c>
      <c r="AU187" s="161" t="s">
        <v>75</v>
      </c>
      <c r="AY187" s="13" t="s">
        <v>169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3" t="s">
        <v>82</v>
      </c>
      <c r="BK187" s="162">
        <f>ROUND(I187*H187,2)</f>
        <v>0</v>
      </c>
      <c r="BL187" s="13" t="s">
        <v>170</v>
      </c>
      <c r="BM187" s="161" t="s">
        <v>335</v>
      </c>
    </row>
    <row r="188" spans="1:65" s="2" customFormat="1" ht="29.25">
      <c r="A188" s="30"/>
      <c r="B188" s="31"/>
      <c r="C188" s="32"/>
      <c r="D188" s="163" t="s">
        <v>172</v>
      </c>
      <c r="E188" s="32"/>
      <c r="F188" s="164" t="s">
        <v>336</v>
      </c>
      <c r="G188" s="32"/>
      <c r="H188" s="32"/>
      <c r="I188" s="165"/>
      <c r="J188" s="32"/>
      <c r="K188" s="32"/>
      <c r="L188" s="35"/>
      <c r="M188" s="166"/>
      <c r="N188" s="167"/>
      <c r="O188" s="60"/>
      <c r="P188" s="60"/>
      <c r="Q188" s="60"/>
      <c r="R188" s="60"/>
      <c r="S188" s="60"/>
      <c r="T188" s="61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3" t="s">
        <v>172</v>
      </c>
      <c r="AU188" s="13" t="s">
        <v>75</v>
      </c>
    </row>
    <row r="189" spans="1:65" s="10" customFormat="1" ht="11.25">
      <c r="B189" s="168"/>
      <c r="C189" s="169"/>
      <c r="D189" s="163" t="s">
        <v>173</v>
      </c>
      <c r="E189" s="170" t="s">
        <v>34</v>
      </c>
      <c r="F189" s="171" t="s">
        <v>331</v>
      </c>
      <c r="G189" s="169"/>
      <c r="H189" s="172">
        <v>2120</v>
      </c>
      <c r="I189" s="173"/>
      <c r="J189" s="169"/>
      <c r="K189" s="169"/>
      <c r="L189" s="174"/>
      <c r="M189" s="175"/>
      <c r="N189" s="176"/>
      <c r="O189" s="176"/>
      <c r="P189" s="176"/>
      <c r="Q189" s="176"/>
      <c r="R189" s="176"/>
      <c r="S189" s="176"/>
      <c r="T189" s="177"/>
      <c r="AT189" s="178" t="s">
        <v>173</v>
      </c>
      <c r="AU189" s="178" t="s">
        <v>75</v>
      </c>
      <c r="AV189" s="10" t="s">
        <v>84</v>
      </c>
      <c r="AW189" s="10" t="s">
        <v>36</v>
      </c>
      <c r="AX189" s="10" t="s">
        <v>82</v>
      </c>
      <c r="AY189" s="178" t="s">
        <v>169</v>
      </c>
    </row>
    <row r="190" spans="1:65" s="2" customFormat="1" ht="16.5" customHeight="1">
      <c r="A190" s="30"/>
      <c r="B190" s="31"/>
      <c r="C190" s="180" t="s">
        <v>337</v>
      </c>
      <c r="D190" s="180" t="s">
        <v>252</v>
      </c>
      <c r="E190" s="181" t="s">
        <v>338</v>
      </c>
      <c r="F190" s="182" t="s">
        <v>339</v>
      </c>
      <c r="G190" s="183" t="s">
        <v>323</v>
      </c>
      <c r="H190" s="184">
        <v>6</v>
      </c>
      <c r="I190" s="185"/>
      <c r="J190" s="186">
        <f>ROUND(I190*H190,2)</f>
        <v>0</v>
      </c>
      <c r="K190" s="187"/>
      <c r="L190" s="35"/>
      <c r="M190" s="188" t="s">
        <v>34</v>
      </c>
      <c r="N190" s="189" t="s">
        <v>46</v>
      </c>
      <c r="O190" s="60"/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1" t="s">
        <v>170</v>
      </c>
      <c r="AT190" s="161" t="s">
        <v>252</v>
      </c>
      <c r="AU190" s="161" t="s">
        <v>75</v>
      </c>
      <c r="AY190" s="13" t="s">
        <v>169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3" t="s">
        <v>82</v>
      </c>
      <c r="BK190" s="162">
        <f>ROUND(I190*H190,2)</f>
        <v>0</v>
      </c>
      <c r="BL190" s="13" t="s">
        <v>170</v>
      </c>
      <c r="BM190" s="161" t="s">
        <v>340</v>
      </c>
    </row>
    <row r="191" spans="1:65" s="2" customFormat="1" ht="29.25">
      <c r="A191" s="30"/>
      <c r="B191" s="31"/>
      <c r="C191" s="32"/>
      <c r="D191" s="163" t="s">
        <v>172</v>
      </c>
      <c r="E191" s="32"/>
      <c r="F191" s="164" t="s">
        <v>341</v>
      </c>
      <c r="G191" s="32"/>
      <c r="H191" s="32"/>
      <c r="I191" s="165"/>
      <c r="J191" s="32"/>
      <c r="K191" s="32"/>
      <c r="L191" s="35"/>
      <c r="M191" s="166"/>
      <c r="N191" s="167"/>
      <c r="O191" s="60"/>
      <c r="P191" s="60"/>
      <c r="Q191" s="60"/>
      <c r="R191" s="60"/>
      <c r="S191" s="60"/>
      <c r="T191" s="61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172</v>
      </c>
      <c r="AU191" s="13" t="s">
        <v>75</v>
      </c>
    </row>
    <row r="192" spans="1:65" s="10" customFormat="1" ht="11.25">
      <c r="B192" s="168"/>
      <c r="C192" s="169"/>
      <c r="D192" s="163" t="s">
        <v>173</v>
      </c>
      <c r="E192" s="170" t="s">
        <v>34</v>
      </c>
      <c r="F192" s="171" t="s">
        <v>342</v>
      </c>
      <c r="G192" s="169"/>
      <c r="H192" s="172">
        <v>6</v>
      </c>
      <c r="I192" s="173"/>
      <c r="J192" s="169"/>
      <c r="K192" s="169"/>
      <c r="L192" s="174"/>
      <c r="M192" s="175"/>
      <c r="N192" s="176"/>
      <c r="O192" s="176"/>
      <c r="P192" s="176"/>
      <c r="Q192" s="176"/>
      <c r="R192" s="176"/>
      <c r="S192" s="176"/>
      <c r="T192" s="177"/>
      <c r="AT192" s="178" t="s">
        <v>173</v>
      </c>
      <c r="AU192" s="178" t="s">
        <v>75</v>
      </c>
      <c r="AV192" s="10" t="s">
        <v>84</v>
      </c>
      <c r="AW192" s="10" t="s">
        <v>36</v>
      </c>
      <c r="AX192" s="10" t="s">
        <v>82</v>
      </c>
      <c r="AY192" s="178" t="s">
        <v>169</v>
      </c>
    </row>
    <row r="193" spans="1:65" s="2" customFormat="1" ht="16.5" customHeight="1">
      <c r="A193" s="30"/>
      <c r="B193" s="31"/>
      <c r="C193" s="180" t="s">
        <v>343</v>
      </c>
      <c r="D193" s="180" t="s">
        <v>252</v>
      </c>
      <c r="E193" s="181" t="s">
        <v>344</v>
      </c>
      <c r="F193" s="182" t="s">
        <v>345</v>
      </c>
      <c r="G193" s="183" t="s">
        <v>184</v>
      </c>
      <c r="H193" s="184">
        <v>530</v>
      </c>
      <c r="I193" s="185"/>
      <c r="J193" s="186">
        <f>ROUND(I193*H193,2)</f>
        <v>0</v>
      </c>
      <c r="K193" s="187"/>
      <c r="L193" s="35"/>
      <c r="M193" s="188" t="s">
        <v>34</v>
      </c>
      <c r="N193" s="189" t="s">
        <v>46</v>
      </c>
      <c r="O193" s="60"/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1" t="s">
        <v>170</v>
      </c>
      <c r="AT193" s="161" t="s">
        <v>252</v>
      </c>
      <c r="AU193" s="161" t="s">
        <v>75</v>
      </c>
      <c r="AY193" s="13" t="s">
        <v>169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3" t="s">
        <v>82</v>
      </c>
      <c r="BK193" s="162">
        <f>ROUND(I193*H193,2)</f>
        <v>0</v>
      </c>
      <c r="BL193" s="13" t="s">
        <v>170</v>
      </c>
      <c r="BM193" s="161" t="s">
        <v>346</v>
      </c>
    </row>
    <row r="194" spans="1:65" s="2" customFormat="1" ht="19.5">
      <c r="A194" s="30"/>
      <c r="B194" s="31"/>
      <c r="C194" s="32"/>
      <c r="D194" s="163" t="s">
        <v>172</v>
      </c>
      <c r="E194" s="32"/>
      <c r="F194" s="164" t="s">
        <v>347</v>
      </c>
      <c r="G194" s="32"/>
      <c r="H194" s="32"/>
      <c r="I194" s="165"/>
      <c r="J194" s="32"/>
      <c r="K194" s="32"/>
      <c r="L194" s="35"/>
      <c r="M194" s="166"/>
      <c r="N194" s="167"/>
      <c r="O194" s="60"/>
      <c r="P194" s="60"/>
      <c r="Q194" s="60"/>
      <c r="R194" s="60"/>
      <c r="S194" s="60"/>
      <c r="T194" s="61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3" t="s">
        <v>172</v>
      </c>
      <c r="AU194" s="13" t="s">
        <v>75</v>
      </c>
    </row>
    <row r="195" spans="1:65" s="10" customFormat="1" ht="11.25">
      <c r="B195" s="168"/>
      <c r="C195" s="169"/>
      <c r="D195" s="163" t="s">
        <v>173</v>
      </c>
      <c r="E195" s="170" t="s">
        <v>34</v>
      </c>
      <c r="F195" s="171" t="s">
        <v>348</v>
      </c>
      <c r="G195" s="169"/>
      <c r="H195" s="172">
        <v>530</v>
      </c>
      <c r="I195" s="173"/>
      <c r="J195" s="169"/>
      <c r="K195" s="169"/>
      <c r="L195" s="174"/>
      <c r="M195" s="175"/>
      <c r="N195" s="176"/>
      <c r="O195" s="176"/>
      <c r="P195" s="176"/>
      <c r="Q195" s="176"/>
      <c r="R195" s="176"/>
      <c r="S195" s="176"/>
      <c r="T195" s="177"/>
      <c r="AT195" s="178" t="s">
        <v>173</v>
      </c>
      <c r="AU195" s="178" t="s">
        <v>75</v>
      </c>
      <c r="AV195" s="10" t="s">
        <v>84</v>
      </c>
      <c r="AW195" s="10" t="s">
        <v>36</v>
      </c>
      <c r="AX195" s="10" t="s">
        <v>82</v>
      </c>
      <c r="AY195" s="178" t="s">
        <v>169</v>
      </c>
    </row>
    <row r="196" spans="1:65" s="2" customFormat="1" ht="16.5" customHeight="1">
      <c r="A196" s="30"/>
      <c r="B196" s="31"/>
      <c r="C196" s="180" t="s">
        <v>349</v>
      </c>
      <c r="D196" s="180" t="s">
        <v>252</v>
      </c>
      <c r="E196" s="181" t="s">
        <v>350</v>
      </c>
      <c r="F196" s="182" t="s">
        <v>351</v>
      </c>
      <c r="G196" s="183" t="s">
        <v>352</v>
      </c>
      <c r="H196" s="184">
        <v>2.2000000000000002</v>
      </c>
      <c r="I196" s="185"/>
      <c r="J196" s="186">
        <f>ROUND(I196*H196,2)</f>
        <v>0</v>
      </c>
      <c r="K196" s="187"/>
      <c r="L196" s="35"/>
      <c r="M196" s="188" t="s">
        <v>34</v>
      </c>
      <c r="N196" s="189" t="s">
        <v>46</v>
      </c>
      <c r="O196" s="60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61" t="s">
        <v>170</v>
      </c>
      <c r="AT196" s="161" t="s">
        <v>252</v>
      </c>
      <c r="AU196" s="161" t="s">
        <v>75</v>
      </c>
      <c r="AY196" s="13" t="s">
        <v>169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3" t="s">
        <v>82</v>
      </c>
      <c r="BK196" s="162">
        <f>ROUND(I196*H196,2)</f>
        <v>0</v>
      </c>
      <c r="BL196" s="13" t="s">
        <v>170</v>
      </c>
      <c r="BM196" s="161" t="s">
        <v>353</v>
      </c>
    </row>
    <row r="197" spans="1:65" s="2" customFormat="1" ht="39">
      <c r="A197" s="30"/>
      <c r="B197" s="31"/>
      <c r="C197" s="32"/>
      <c r="D197" s="163" t="s">
        <v>172</v>
      </c>
      <c r="E197" s="32"/>
      <c r="F197" s="164" t="s">
        <v>354</v>
      </c>
      <c r="G197" s="32"/>
      <c r="H197" s="32"/>
      <c r="I197" s="165"/>
      <c r="J197" s="32"/>
      <c r="K197" s="32"/>
      <c r="L197" s="35"/>
      <c r="M197" s="166"/>
      <c r="N197" s="167"/>
      <c r="O197" s="60"/>
      <c r="P197" s="60"/>
      <c r="Q197" s="60"/>
      <c r="R197" s="60"/>
      <c r="S197" s="60"/>
      <c r="T197" s="61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3" t="s">
        <v>172</v>
      </c>
      <c r="AU197" s="13" t="s">
        <v>75</v>
      </c>
    </row>
    <row r="198" spans="1:65" s="10" customFormat="1" ht="11.25">
      <c r="B198" s="168"/>
      <c r="C198" s="169"/>
      <c r="D198" s="163" t="s">
        <v>173</v>
      </c>
      <c r="E198" s="170" t="s">
        <v>34</v>
      </c>
      <c r="F198" s="171" t="s">
        <v>355</v>
      </c>
      <c r="G198" s="169"/>
      <c r="H198" s="172">
        <v>2.2000000000000002</v>
      </c>
      <c r="I198" s="173"/>
      <c r="J198" s="169"/>
      <c r="K198" s="169"/>
      <c r="L198" s="174"/>
      <c r="M198" s="175"/>
      <c r="N198" s="176"/>
      <c r="O198" s="176"/>
      <c r="P198" s="176"/>
      <c r="Q198" s="176"/>
      <c r="R198" s="176"/>
      <c r="S198" s="176"/>
      <c r="T198" s="177"/>
      <c r="AT198" s="178" t="s">
        <v>173</v>
      </c>
      <c r="AU198" s="178" t="s">
        <v>75</v>
      </c>
      <c r="AV198" s="10" t="s">
        <v>84</v>
      </c>
      <c r="AW198" s="10" t="s">
        <v>36</v>
      </c>
      <c r="AX198" s="10" t="s">
        <v>82</v>
      </c>
      <c r="AY198" s="178" t="s">
        <v>169</v>
      </c>
    </row>
    <row r="199" spans="1:65" s="2" customFormat="1" ht="16.5" customHeight="1">
      <c r="A199" s="30"/>
      <c r="B199" s="31"/>
      <c r="C199" s="180" t="s">
        <v>356</v>
      </c>
      <c r="D199" s="180" t="s">
        <v>252</v>
      </c>
      <c r="E199" s="181" t="s">
        <v>357</v>
      </c>
      <c r="F199" s="182" t="s">
        <v>358</v>
      </c>
      <c r="G199" s="183" t="s">
        <v>352</v>
      </c>
      <c r="H199" s="184">
        <v>1.1000000000000001</v>
      </c>
      <c r="I199" s="185"/>
      <c r="J199" s="186">
        <f>ROUND(I199*H199,2)</f>
        <v>0</v>
      </c>
      <c r="K199" s="187"/>
      <c r="L199" s="35"/>
      <c r="M199" s="188" t="s">
        <v>34</v>
      </c>
      <c r="N199" s="189" t="s">
        <v>46</v>
      </c>
      <c r="O199" s="60"/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61" t="s">
        <v>170</v>
      </c>
      <c r="AT199" s="161" t="s">
        <v>252</v>
      </c>
      <c r="AU199" s="161" t="s">
        <v>75</v>
      </c>
      <c r="AY199" s="13" t="s">
        <v>169</v>
      </c>
      <c r="BE199" s="162">
        <f>IF(N199="základní",J199,0)</f>
        <v>0</v>
      </c>
      <c r="BF199" s="162">
        <f>IF(N199="snížená",J199,0)</f>
        <v>0</v>
      </c>
      <c r="BG199" s="162">
        <f>IF(N199="zákl. přenesená",J199,0)</f>
        <v>0</v>
      </c>
      <c r="BH199" s="162">
        <f>IF(N199="sníž. přenesená",J199,0)</f>
        <v>0</v>
      </c>
      <c r="BI199" s="162">
        <f>IF(N199="nulová",J199,0)</f>
        <v>0</v>
      </c>
      <c r="BJ199" s="13" t="s">
        <v>82</v>
      </c>
      <c r="BK199" s="162">
        <f>ROUND(I199*H199,2)</f>
        <v>0</v>
      </c>
      <c r="BL199" s="13" t="s">
        <v>170</v>
      </c>
      <c r="BM199" s="161" t="s">
        <v>359</v>
      </c>
    </row>
    <row r="200" spans="1:65" s="2" customFormat="1" ht="19.5">
      <c r="A200" s="30"/>
      <c r="B200" s="31"/>
      <c r="C200" s="32"/>
      <c r="D200" s="163" t="s">
        <v>172</v>
      </c>
      <c r="E200" s="32"/>
      <c r="F200" s="164" t="s">
        <v>360</v>
      </c>
      <c r="G200" s="32"/>
      <c r="H200" s="32"/>
      <c r="I200" s="165"/>
      <c r="J200" s="32"/>
      <c r="K200" s="32"/>
      <c r="L200" s="35"/>
      <c r="M200" s="166"/>
      <c r="N200" s="167"/>
      <c r="O200" s="60"/>
      <c r="P200" s="60"/>
      <c r="Q200" s="60"/>
      <c r="R200" s="60"/>
      <c r="S200" s="60"/>
      <c r="T200" s="61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3" t="s">
        <v>172</v>
      </c>
      <c r="AU200" s="13" t="s">
        <v>75</v>
      </c>
    </row>
    <row r="201" spans="1:65" s="10" customFormat="1" ht="11.25">
      <c r="B201" s="168"/>
      <c r="C201" s="169"/>
      <c r="D201" s="163" t="s">
        <v>173</v>
      </c>
      <c r="E201" s="170" t="s">
        <v>34</v>
      </c>
      <c r="F201" s="171" t="s">
        <v>361</v>
      </c>
      <c r="G201" s="169"/>
      <c r="H201" s="172">
        <v>1.1000000000000001</v>
      </c>
      <c r="I201" s="173"/>
      <c r="J201" s="169"/>
      <c r="K201" s="169"/>
      <c r="L201" s="174"/>
      <c r="M201" s="175"/>
      <c r="N201" s="176"/>
      <c r="O201" s="176"/>
      <c r="P201" s="176"/>
      <c r="Q201" s="176"/>
      <c r="R201" s="176"/>
      <c r="S201" s="176"/>
      <c r="T201" s="177"/>
      <c r="AT201" s="178" t="s">
        <v>173</v>
      </c>
      <c r="AU201" s="178" t="s">
        <v>75</v>
      </c>
      <c r="AV201" s="10" t="s">
        <v>84</v>
      </c>
      <c r="AW201" s="10" t="s">
        <v>36</v>
      </c>
      <c r="AX201" s="10" t="s">
        <v>82</v>
      </c>
      <c r="AY201" s="178" t="s">
        <v>169</v>
      </c>
    </row>
    <row r="202" spans="1:65" s="2" customFormat="1" ht="16.5" customHeight="1">
      <c r="A202" s="30"/>
      <c r="B202" s="31"/>
      <c r="C202" s="180" t="s">
        <v>362</v>
      </c>
      <c r="D202" s="180" t="s">
        <v>252</v>
      </c>
      <c r="E202" s="181" t="s">
        <v>363</v>
      </c>
      <c r="F202" s="182" t="s">
        <v>364</v>
      </c>
      <c r="G202" s="183" t="s">
        <v>184</v>
      </c>
      <c r="H202" s="184">
        <v>8</v>
      </c>
      <c r="I202" s="185"/>
      <c r="J202" s="186">
        <f>ROUND(I202*H202,2)</f>
        <v>0</v>
      </c>
      <c r="K202" s="187"/>
      <c r="L202" s="35"/>
      <c r="M202" s="188" t="s">
        <v>34</v>
      </c>
      <c r="N202" s="189" t="s">
        <v>46</v>
      </c>
      <c r="O202" s="60"/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R202" s="161" t="s">
        <v>170</v>
      </c>
      <c r="AT202" s="161" t="s">
        <v>252</v>
      </c>
      <c r="AU202" s="161" t="s">
        <v>75</v>
      </c>
      <c r="AY202" s="13" t="s">
        <v>169</v>
      </c>
      <c r="BE202" s="162">
        <f>IF(N202="základní",J202,0)</f>
        <v>0</v>
      </c>
      <c r="BF202" s="162">
        <f>IF(N202="snížená",J202,0)</f>
        <v>0</v>
      </c>
      <c r="BG202" s="162">
        <f>IF(N202="zákl. přenesená",J202,0)</f>
        <v>0</v>
      </c>
      <c r="BH202" s="162">
        <f>IF(N202="sníž. přenesená",J202,0)</f>
        <v>0</v>
      </c>
      <c r="BI202" s="162">
        <f>IF(N202="nulová",J202,0)</f>
        <v>0</v>
      </c>
      <c r="BJ202" s="13" t="s">
        <v>82</v>
      </c>
      <c r="BK202" s="162">
        <f>ROUND(I202*H202,2)</f>
        <v>0</v>
      </c>
      <c r="BL202" s="13" t="s">
        <v>170</v>
      </c>
      <c r="BM202" s="161" t="s">
        <v>365</v>
      </c>
    </row>
    <row r="203" spans="1:65" s="2" customFormat="1" ht="19.5">
      <c r="A203" s="30"/>
      <c r="B203" s="31"/>
      <c r="C203" s="32"/>
      <c r="D203" s="163" t="s">
        <v>172</v>
      </c>
      <c r="E203" s="32"/>
      <c r="F203" s="164" t="s">
        <v>366</v>
      </c>
      <c r="G203" s="32"/>
      <c r="H203" s="32"/>
      <c r="I203" s="165"/>
      <c r="J203" s="32"/>
      <c r="K203" s="32"/>
      <c r="L203" s="35"/>
      <c r="M203" s="166"/>
      <c r="N203" s="167"/>
      <c r="O203" s="60"/>
      <c r="P203" s="60"/>
      <c r="Q203" s="60"/>
      <c r="R203" s="60"/>
      <c r="S203" s="60"/>
      <c r="T203" s="61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T203" s="13" t="s">
        <v>172</v>
      </c>
      <c r="AU203" s="13" t="s">
        <v>75</v>
      </c>
    </row>
    <row r="204" spans="1:65" s="10" customFormat="1" ht="11.25">
      <c r="B204" s="168"/>
      <c r="C204" s="169"/>
      <c r="D204" s="163" t="s">
        <v>173</v>
      </c>
      <c r="E204" s="170" t="s">
        <v>34</v>
      </c>
      <c r="F204" s="171" t="s">
        <v>367</v>
      </c>
      <c r="G204" s="169"/>
      <c r="H204" s="172">
        <v>8</v>
      </c>
      <c r="I204" s="173"/>
      <c r="J204" s="169"/>
      <c r="K204" s="169"/>
      <c r="L204" s="174"/>
      <c r="M204" s="175"/>
      <c r="N204" s="176"/>
      <c r="O204" s="176"/>
      <c r="P204" s="176"/>
      <c r="Q204" s="176"/>
      <c r="R204" s="176"/>
      <c r="S204" s="176"/>
      <c r="T204" s="177"/>
      <c r="AT204" s="178" t="s">
        <v>173</v>
      </c>
      <c r="AU204" s="178" t="s">
        <v>75</v>
      </c>
      <c r="AV204" s="10" t="s">
        <v>84</v>
      </c>
      <c r="AW204" s="10" t="s">
        <v>36</v>
      </c>
      <c r="AX204" s="10" t="s">
        <v>82</v>
      </c>
      <c r="AY204" s="178" t="s">
        <v>169</v>
      </c>
    </row>
    <row r="205" spans="1:65" s="2" customFormat="1" ht="16.5" customHeight="1">
      <c r="A205" s="30"/>
      <c r="B205" s="31"/>
      <c r="C205" s="180" t="s">
        <v>368</v>
      </c>
      <c r="D205" s="180" t="s">
        <v>252</v>
      </c>
      <c r="E205" s="181" t="s">
        <v>369</v>
      </c>
      <c r="F205" s="182" t="s">
        <v>370</v>
      </c>
      <c r="G205" s="183" t="s">
        <v>184</v>
      </c>
      <c r="H205" s="184">
        <v>2</v>
      </c>
      <c r="I205" s="185"/>
      <c r="J205" s="186">
        <f>ROUND(I205*H205,2)</f>
        <v>0</v>
      </c>
      <c r="K205" s="187"/>
      <c r="L205" s="35"/>
      <c r="M205" s="188" t="s">
        <v>34</v>
      </c>
      <c r="N205" s="189" t="s">
        <v>46</v>
      </c>
      <c r="O205" s="60"/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61" t="s">
        <v>170</v>
      </c>
      <c r="AT205" s="161" t="s">
        <v>252</v>
      </c>
      <c r="AU205" s="161" t="s">
        <v>75</v>
      </c>
      <c r="AY205" s="13" t="s">
        <v>169</v>
      </c>
      <c r="BE205" s="162">
        <f>IF(N205="základní",J205,0)</f>
        <v>0</v>
      </c>
      <c r="BF205" s="162">
        <f>IF(N205="snížená",J205,0)</f>
        <v>0</v>
      </c>
      <c r="BG205" s="162">
        <f>IF(N205="zákl. přenesená",J205,0)</f>
        <v>0</v>
      </c>
      <c r="BH205" s="162">
        <f>IF(N205="sníž. přenesená",J205,0)</f>
        <v>0</v>
      </c>
      <c r="BI205" s="162">
        <f>IF(N205="nulová",J205,0)</f>
        <v>0</v>
      </c>
      <c r="BJ205" s="13" t="s">
        <v>82</v>
      </c>
      <c r="BK205" s="162">
        <f>ROUND(I205*H205,2)</f>
        <v>0</v>
      </c>
      <c r="BL205" s="13" t="s">
        <v>170</v>
      </c>
      <c r="BM205" s="161" t="s">
        <v>371</v>
      </c>
    </row>
    <row r="206" spans="1:65" s="2" customFormat="1" ht="11.25">
      <c r="A206" s="30"/>
      <c r="B206" s="31"/>
      <c r="C206" s="32"/>
      <c r="D206" s="163" t="s">
        <v>172</v>
      </c>
      <c r="E206" s="32"/>
      <c r="F206" s="164" t="s">
        <v>370</v>
      </c>
      <c r="G206" s="32"/>
      <c r="H206" s="32"/>
      <c r="I206" s="165"/>
      <c r="J206" s="32"/>
      <c r="K206" s="32"/>
      <c r="L206" s="35"/>
      <c r="M206" s="166"/>
      <c r="N206" s="167"/>
      <c r="O206" s="60"/>
      <c r="P206" s="60"/>
      <c r="Q206" s="60"/>
      <c r="R206" s="60"/>
      <c r="S206" s="60"/>
      <c r="T206" s="61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172</v>
      </c>
      <c r="AU206" s="13" t="s">
        <v>75</v>
      </c>
    </row>
    <row r="207" spans="1:65" s="10" customFormat="1" ht="11.25">
      <c r="B207" s="168"/>
      <c r="C207" s="169"/>
      <c r="D207" s="163" t="s">
        <v>173</v>
      </c>
      <c r="E207" s="170" t="s">
        <v>34</v>
      </c>
      <c r="F207" s="171" t="s">
        <v>199</v>
      </c>
      <c r="G207" s="169"/>
      <c r="H207" s="172">
        <v>2</v>
      </c>
      <c r="I207" s="173"/>
      <c r="J207" s="169"/>
      <c r="K207" s="169"/>
      <c r="L207" s="174"/>
      <c r="M207" s="175"/>
      <c r="N207" s="176"/>
      <c r="O207" s="176"/>
      <c r="P207" s="176"/>
      <c r="Q207" s="176"/>
      <c r="R207" s="176"/>
      <c r="S207" s="176"/>
      <c r="T207" s="177"/>
      <c r="AT207" s="178" t="s">
        <v>173</v>
      </c>
      <c r="AU207" s="178" t="s">
        <v>75</v>
      </c>
      <c r="AV207" s="10" t="s">
        <v>84</v>
      </c>
      <c r="AW207" s="10" t="s">
        <v>36</v>
      </c>
      <c r="AX207" s="10" t="s">
        <v>82</v>
      </c>
      <c r="AY207" s="178" t="s">
        <v>169</v>
      </c>
    </row>
    <row r="208" spans="1:65" s="2" customFormat="1" ht="16.5" customHeight="1">
      <c r="A208" s="30"/>
      <c r="B208" s="31"/>
      <c r="C208" s="180" t="s">
        <v>372</v>
      </c>
      <c r="D208" s="180" t="s">
        <v>252</v>
      </c>
      <c r="E208" s="181" t="s">
        <v>373</v>
      </c>
      <c r="F208" s="182" t="s">
        <v>374</v>
      </c>
      <c r="G208" s="183" t="s">
        <v>184</v>
      </c>
      <c r="H208" s="184">
        <v>2</v>
      </c>
      <c r="I208" s="185"/>
      <c r="J208" s="186">
        <f>ROUND(I208*H208,2)</f>
        <v>0</v>
      </c>
      <c r="K208" s="187"/>
      <c r="L208" s="35"/>
      <c r="M208" s="188" t="s">
        <v>34</v>
      </c>
      <c r="N208" s="189" t="s">
        <v>46</v>
      </c>
      <c r="O208" s="60"/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1" t="s">
        <v>170</v>
      </c>
      <c r="AT208" s="161" t="s">
        <v>252</v>
      </c>
      <c r="AU208" s="161" t="s">
        <v>75</v>
      </c>
      <c r="AY208" s="13" t="s">
        <v>169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13" t="s">
        <v>82</v>
      </c>
      <c r="BK208" s="162">
        <f>ROUND(I208*H208,2)</f>
        <v>0</v>
      </c>
      <c r="BL208" s="13" t="s">
        <v>170</v>
      </c>
      <c r="BM208" s="161" t="s">
        <v>375</v>
      </c>
    </row>
    <row r="209" spans="1:65" s="2" customFormat="1" ht="11.25">
      <c r="A209" s="30"/>
      <c r="B209" s="31"/>
      <c r="C209" s="32"/>
      <c r="D209" s="163" t="s">
        <v>172</v>
      </c>
      <c r="E209" s="32"/>
      <c r="F209" s="164" t="s">
        <v>376</v>
      </c>
      <c r="G209" s="32"/>
      <c r="H209" s="32"/>
      <c r="I209" s="165"/>
      <c r="J209" s="32"/>
      <c r="K209" s="32"/>
      <c r="L209" s="35"/>
      <c r="M209" s="166"/>
      <c r="N209" s="167"/>
      <c r="O209" s="60"/>
      <c r="P209" s="60"/>
      <c r="Q209" s="60"/>
      <c r="R209" s="60"/>
      <c r="S209" s="60"/>
      <c r="T209" s="61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3" t="s">
        <v>172</v>
      </c>
      <c r="AU209" s="13" t="s">
        <v>75</v>
      </c>
    </row>
    <row r="210" spans="1:65" s="10" customFormat="1" ht="11.25">
      <c r="B210" s="168"/>
      <c r="C210" s="169"/>
      <c r="D210" s="163" t="s">
        <v>173</v>
      </c>
      <c r="E210" s="170" t="s">
        <v>34</v>
      </c>
      <c r="F210" s="171" t="s">
        <v>199</v>
      </c>
      <c r="G210" s="169"/>
      <c r="H210" s="172">
        <v>2</v>
      </c>
      <c r="I210" s="173"/>
      <c r="J210" s="169"/>
      <c r="K210" s="169"/>
      <c r="L210" s="174"/>
      <c r="M210" s="175"/>
      <c r="N210" s="176"/>
      <c r="O210" s="176"/>
      <c r="P210" s="176"/>
      <c r="Q210" s="176"/>
      <c r="R210" s="176"/>
      <c r="S210" s="176"/>
      <c r="T210" s="177"/>
      <c r="AT210" s="178" t="s">
        <v>173</v>
      </c>
      <c r="AU210" s="178" t="s">
        <v>75</v>
      </c>
      <c r="AV210" s="10" t="s">
        <v>84</v>
      </c>
      <c r="AW210" s="10" t="s">
        <v>36</v>
      </c>
      <c r="AX210" s="10" t="s">
        <v>82</v>
      </c>
      <c r="AY210" s="178" t="s">
        <v>169</v>
      </c>
    </row>
    <row r="211" spans="1:65" s="2" customFormat="1" ht="16.5" customHeight="1">
      <c r="A211" s="30"/>
      <c r="B211" s="31"/>
      <c r="C211" s="180" t="s">
        <v>377</v>
      </c>
      <c r="D211" s="180" t="s">
        <v>252</v>
      </c>
      <c r="E211" s="181" t="s">
        <v>378</v>
      </c>
      <c r="F211" s="182" t="s">
        <v>379</v>
      </c>
      <c r="G211" s="183" t="s">
        <v>184</v>
      </c>
      <c r="H211" s="184">
        <v>1060</v>
      </c>
      <c r="I211" s="185"/>
      <c r="J211" s="186">
        <f>ROUND(I211*H211,2)</f>
        <v>0</v>
      </c>
      <c r="K211" s="187"/>
      <c r="L211" s="35"/>
      <c r="M211" s="188" t="s">
        <v>34</v>
      </c>
      <c r="N211" s="189" t="s">
        <v>46</v>
      </c>
      <c r="O211" s="60"/>
      <c r="P211" s="159">
        <f>O211*H211</f>
        <v>0</v>
      </c>
      <c r="Q211" s="159">
        <v>0</v>
      </c>
      <c r="R211" s="159">
        <f>Q211*H211</f>
        <v>0</v>
      </c>
      <c r="S211" s="159">
        <v>0</v>
      </c>
      <c r="T211" s="160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61" t="s">
        <v>170</v>
      </c>
      <c r="AT211" s="161" t="s">
        <v>252</v>
      </c>
      <c r="AU211" s="161" t="s">
        <v>75</v>
      </c>
      <c r="AY211" s="13" t="s">
        <v>169</v>
      </c>
      <c r="BE211" s="162">
        <f>IF(N211="základní",J211,0)</f>
        <v>0</v>
      </c>
      <c r="BF211" s="162">
        <f>IF(N211="snížená",J211,0)</f>
        <v>0</v>
      </c>
      <c r="BG211" s="162">
        <f>IF(N211="zákl. přenesená",J211,0)</f>
        <v>0</v>
      </c>
      <c r="BH211" s="162">
        <f>IF(N211="sníž. přenesená",J211,0)</f>
        <v>0</v>
      </c>
      <c r="BI211" s="162">
        <f>IF(N211="nulová",J211,0)</f>
        <v>0</v>
      </c>
      <c r="BJ211" s="13" t="s">
        <v>82</v>
      </c>
      <c r="BK211" s="162">
        <f>ROUND(I211*H211,2)</f>
        <v>0</v>
      </c>
      <c r="BL211" s="13" t="s">
        <v>170</v>
      </c>
      <c r="BM211" s="161" t="s">
        <v>380</v>
      </c>
    </row>
    <row r="212" spans="1:65" s="2" customFormat="1" ht="29.25">
      <c r="A212" s="30"/>
      <c r="B212" s="31"/>
      <c r="C212" s="32"/>
      <c r="D212" s="163" t="s">
        <v>172</v>
      </c>
      <c r="E212" s="32"/>
      <c r="F212" s="164" t="s">
        <v>381</v>
      </c>
      <c r="G212" s="32"/>
      <c r="H212" s="32"/>
      <c r="I212" s="165"/>
      <c r="J212" s="32"/>
      <c r="K212" s="32"/>
      <c r="L212" s="35"/>
      <c r="M212" s="166"/>
      <c r="N212" s="167"/>
      <c r="O212" s="60"/>
      <c r="P212" s="60"/>
      <c r="Q212" s="60"/>
      <c r="R212" s="60"/>
      <c r="S212" s="60"/>
      <c r="T212" s="61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3" t="s">
        <v>172</v>
      </c>
      <c r="AU212" s="13" t="s">
        <v>75</v>
      </c>
    </row>
    <row r="213" spans="1:65" s="10" customFormat="1" ht="11.25">
      <c r="B213" s="168"/>
      <c r="C213" s="169"/>
      <c r="D213" s="163" t="s">
        <v>173</v>
      </c>
      <c r="E213" s="170" t="s">
        <v>34</v>
      </c>
      <c r="F213" s="171" t="s">
        <v>382</v>
      </c>
      <c r="G213" s="169"/>
      <c r="H213" s="172">
        <v>1060</v>
      </c>
      <c r="I213" s="173"/>
      <c r="J213" s="169"/>
      <c r="K213" s="169"/>
      <c r="L213" s="174"/>
      <c r="M213" s="175"/>
      <c r="N213" s="176"/>
      <c r="O213" s="176"/>
      <c r="P213" s="176"/>
      <c r="Q213" s="176"/>
      <c r="R213" s="176"/>
      <c r="S213" s="176"/>
      <c r="T213" s="177"/>
      <c r="AT213" s="178" t="s">
        <v>173</v>
      </c>
      <c r="AU213" s="178" t="s">
        <v>75</v>
      </c>
      <c r="AV213" s="10" t="s">
        <v>84</v>
      </c>
      <c r="AW213" s="10" t="s">
        <v>36</v>
      </c>
      <c r="AX213" s="10" t="s">
        <v>82</v>
      </c>
      <c r="AY213" s="178" t="s">
        <v>169</v>
      </c>
    </row>
    <row r="214" spans="1:65" s="2" customFormat="1" ht="16.5" customHeight="1">
      <c r="A214" s="30"/>
      <c r="B214" s="31"/>
      <c r="C214" s="180" t="s">
        <v>383</v>
      </c>
      <c r="D214" s="180" t="s">
        <v>252</v>
      </c>
      <c r="E214" s="181" t="s">
        <v>384</v>
      </c>
      <c r="F214" s="182" t="s">
        <v>385</v>
      </c>
      <c r="G214" s="183" t="s">
        <v>184</v>
      </c>
      <c r="H214" s="184">
        <v>1060</v>
      </c>
      <c r="I214" s="185"/>
      <c r="J214" s="186">
        <f>ROUND(I214*H214,2)</f>
        <v>0</v>
      </c>
      <c r="K214" s="187"/>
      <c r="L214" s="35"/>
      <c r="M214" s="188" t="s">
        <v>34</v>
      </c>
      <c r="N214" s="189" t="s">
        <v>46</v>
      </c>
      <c r="O214" s="60"/>
      <c r="P214" s="159">
        <f>O214*H214</f>
        <v>0</v>
      </c>
      <c r="Q214" s="159">
        <v>0</v>
      </c>
      <c r="R214" s="159">
        <f>Q214*H214</f>
        <v>0</v>
      </c>
      <c r="S214" s="159">
        <v>0</v>
      </c>
      <c r="T214" s="160">
        <f>S214*H214</f>
        <v>0</v>
      </c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R214" s="161" t="s">
        <v>170</v>
      </c>
      <c r="AT214" s="161" t="s">
        <v>252</v>
      </c>
      <c r="AU214" s="161" t="s">
        <v>75</v>
      </c>
      <c r="AY214" s="13" t="s">
        <v>169</v>
      </c>
      <c r="BE214" s="162">
        <f>IF(N214="základní",J214,0)</f>
        <v>0</v>
      </c>
      <c r="BF214" s="162">
        <f>IF(N214="snížená",J214,0)</f>
        <v>0</v>
      </c>
      <c r="BG214" s="162">
        <f>IF(N214="zákl. přenesená",J214,0)</f>
        <v>0</v>
      </c>
      <c r="BH214" s="162">
        <f>IF(N214="sníž. přenesená",J214,0)</f>
        <v>0</v>
      </c>
      <c r="BI214" s="162">
        <f>IF(N214="nulová",J214,0)</f>
        <v>0</v>
      </c>
      <c r="BJ214" s="13" t="s">
        <v>82</v>
      </c>
      <c r="BK214" s="162">
        <f>ROUND(I214*H214,2)</f>
        <v>0</v>
      </c>
      <c r="BL214" s="13" t="s">
        <v>170</v>
      </c>
      <c r="BM214" s="161" t="s">
        <v>386</v>
      </c>
    </row>
    <row r="215" spans="1:65" s="2" customFormat="1" ht="19.5">
      <c r="A215" s="30"/>
      <c r="B215" s="31"/>
      <c r="C215" s="32"/>
      <c r="D215" s="163" t="s">
        <v>172</v>
      </c>
      <c r="E215" s="32"/>
      <c r="F215" s="164" t="s">
        <v>387</v>
      </c>
      <c r="G215" s="32"/>
      <c r="H215" s="32"/>
      <c r="I215" s="165"/>
      <c r="J215" s="32"/>
      <c r="K215" s="32"/>
      <c r="L215" s="35"/>
      <c r="M215" s="166"/>
      <c r="N215" s="167"/>
      <c r="O215" s="60"/>
      <c r="P215" s="60"/>
      <c r="Q215" s="60"/>
      <c r="R215" s="60"/>
      <c r="S215" s="60"/>
      <c r="T215" s="61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T215" s="13" t="s">
        <v>172</v>
      </c>
      <c r="AU215" s="13" t="s">
        <v>75</v>
      </c>
    </row>
    <row r="216" spans="1:65" s="10" customFormat="1" ht="11.25">
      <c r="B216" s="168"/>
      <c r="C216" s="169"/>
      <c r="D216" s="163" t="s">
        <v>173</v>
      </c>
      <c r="E216" s="170" t="s">
        <v>34</v>
      </c>
      <c r="F216" s="171" t="s">
        <v>382</v>
      </c>
      <c r="G216" s="169"/>
      <c r="H216" s="172">
        <v>1060</v>
      </c>
      <c r="I216" s="173"/>
      <c r="J216" s="169"/>
      <c r="K216" s="169"/>
      <c r="L216" s="174"/>
      <c r="M216" s="175"/>
      <c r="N216" s="176"/>
      <c r="O216" s="176"/>
      <c r="P216" s="176"/>
      <c r="Q216" s="176"/>
      <c r="R216" s="176"/>
      <c r="S216" s="176"/>
      <c r="T216" s="177"/>
      <c r="AT216" s="178" t="s">
        <v>173</v>
      </c>
      <c r="AU216" s="178" t="s">
        <v>75</v>
      </c>
      <c r="AV216" s="10" t="s">
        <v>84</v>
      </c>
      <c r="AW216" s="10" t="s">
        <v>36</v>
      </c>
      <c r="AX216" s="10" t="s">
        <v>82</v>
      </c>
      <c r="AY216" s="178" t="s">
        <v>169</v>
      </c>
    </row>
    <row r="217" spans="1:65" s="2" customFormat="1" ht="16.5" customHeight="1">
      <c r="A217" s="30"/>
      <c r="B217" s="31"/>
      <c r="C217" s="180" t="s">
        <v>388</v>
      </c>
      <c r="D217" s="180" t="s">
        <v>252</v>
      </c>
      <c r="E217" s="181" t="s">
        <v>389</v>
      </c>
      <c r="F217" s="182" t="s">
        <v>390</v>
      </c>
      <c r="G217" s="183" t="s">
        <v>184</v>
      </c>
      <c r="H217" s="184">
        <v>100</v>
      </c>
      <c r="I217" s="185"/>
      <c r="J217" s="186">
        <f>ROUND(I217*H217,2)</f>
        <v>0</v>
      </c>
      <c r="K217" s="187"/>
      <c r="L217" s="35"/>
      <c r="M217" s="188" t="s">
        <v>34</v>
      </c>
      <c r="N217" s="189" t="s">
        <v>46</v>
      </c>
      <c r="O217" s="60"/>
      <c r="P217" s="159">
        <f>O217*H217</f>
        <v>0</v>
      </c>
      <c r="Q217" s="159">
        <v>0</v>
      </c>
      <c r="R217" s="159">
        <f>Q217*H217</f>
        <v>0</v>
      </c>
      <c r="S217" s="159">
        <v>0</v>
      </c>
      <c r="T217" s="160">
        <f>S217*H217</f>
        <v>0</v>
      </c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R217" s="161" t="s">
        <v>170</v>
      </c>
      <c r="AT217" s="161" t="s">
        <v>252</v>
      </c>
      <c r="AU217" s="161" t="s">
        <v>75</v>
      </c>
      <c r="AY217" s="13" t="s">
        <v>169</v>
      </c>
      <c r="BE217" s="162">
        <f>IF(N217="základní",J217,0)</f>
        <v>0</v>
      </c>
      <c r="BF217" s="162">
        <f>IF(N217="snížená",J217,0)</f>
        <v>0</v>
      </c>
      <c r="BG217" s="162">
        <f>IF(N217="zákl. přenesená",J217,0)</f>
        <v>0</v>
      </c>
      <c r="BH217" s="162">
        <f>IF(N217="sníž. přenesená",J217,0)</f>
        <v>0</v>
      </c>
      <c r="BI217" s="162">
        <f>IF(N217="nulová",J217,0)</f>
        <v>0</v>
      </c>
      <c r="BJ217" s="13" t="s">
        <v>82</v>
      </c>
      <c r="BK217" s="162">
        <f>ROUND(I217*H217,2)</f>
        <v>0</v>
      </c>
      <c r="BL217" s="13" t="s">
        <v>170</v>
      </c>
      <c r="BM217" s="161" t="s">
        <v>391</v>
      </c>
    </row>
    <row r="218" spans="1:65" s="2" customFormat="1" ht="19.5">
      <c r="A218" s="30"/>
      <c r="B218" s="31"/>
      <c r="C218" s="32"/>
      <c r="D218" s="163" t="s">
        <v>172</v>
      </c>
      <c r="E218" s="32"/>
      <c r="F218" s="164" t="s">
        <v>392</v>
      </c>
      <c r="G218" s="32"/>
      <c r="H218" s="32"/>
      <c r="I218" s="165"/>
      <c r="J218" s="32"/>
      <c r="K218" s="32"/>
      <c r="L218" s="35"/>
      <c r="M218" s="166"/>
      <c r="N218" s="167"/>
      <c r="O218" s="60"/>
      <c r="P218" s="60"/>
      <c r="Q218" s="60"/>
      <c r="R218" s="60"/>
      <c r="S218" s="60"/>
      <c r="T218" s="61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3" t="s">
        <v>172</v>
      </c>
      <c r="AU218" s="13" t="s">
        <v>75</v>
      </c>
    </row>
    <row r="219" spans="1:65" s="10" customFormat="1" ht="11.25">
      <c r="B219" s="168"/>
      <c r="C219" s="169"/>
      <c r="D219" s="163" t="s">
        <v>173</v>
      </c>
      <c r="E219" s="170" t="s">
        <v>34</v>
      </c>
      <c r="F219" s="171" t="s">
        <v>393</v>
      </c>
      <c r="G219" s="169"/>
      <c r="H219" s="172">
        <v>100</v>
      </c>
      <c r="I219" s="173"/>
      <c r="J219" s="169"/>
      <c r="K219" s="169"/>
      <c r="L219" s="174"/>
      <c r="M219" s="175"/>
      <c r="N219" s="176"/>
      <c r="O219" s="176"/>
      <c r="P219" s="176"/>
      <c r="Q219" s="176"/>
      <c r="R219" s="176"/>
      <c r="S219" s="176"/>
      <c r="T219" s="177"/>
      <c r="AT219" s="178" t="s">
        <v>173</v>
      </c>
      <c r="AU219" s="178" t="s">
        <v>75</v>
      </c>
      <c r="AV219" s="10" t="s">
        <v>84</v>
      </c>
      <c r="AW219" s="10" t="s">
        <v>36</v>
      </c>
      <c r="AX219" s="10" t="s">
        <v>82</v>
      </c>
      <c r="AY219" s="178" t="s">
        <v>169</v>
      </c>
    </row>
    <row r="220" spans="1:65" s="2" customFormat="1" ht="16.5" customHeight="1">
      <c r="A220" s="30"/>
      <c r="B220" s="31"/>
      <c r="C220" s="180" t="s">
        <v>394</v>
      </c>
      <c r="D220" s="180" t="s">
        <v>252</v>
      </c>
      <c r="E220" s="181" t="s">
        <v>395</v>
      </c>
      <c r="F220" s="182" t="s">
        <v>396</v>
      </c>
      <c r="G220" s="183" t="s">
        <v>184</v>
      </c>
      <c r="H220" s="184">
        <v>200</v>
      </c>
      <c r="I220" s="185"/>
      <c r="J220" s="186">
        <f>ROUND(I220*H220,2)</f>
        <v>0</v>
      </c>
      <c r="K220" s="187"/>
      <c r="L220" s="35"/>
      <c r="M220" s="188" t="s">
        <v>34</v>
      </c>
      <c r="N220" s="189" t="s">
        <v>46</v>
      </c>
      <c r="O220" s="60"/>
      <c r="P220" s="159">
        <f>O220*H220</f>
        <v>0</v>
      </c>
      <c r="Q220" s="159">
        <v>0</v>
      </c>
      <c r="R220" s="159">
        <f>Q220*H220</f>
        <v>0</v>
      </c>
      <c r="S220" s="159">
        <v>0</v>
      </c>
      <c r="T220" s="160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61" t="s">
        <v>170</v>
      </c>
      <c r="AT220" s="161" t="s">
        <v>252</v>
      </c>
      <c r="AU220" s="161" t="s">
        <v>75</v>
      </c>
      <c r="AY220" s="13" t="s">
        <v>169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3" t="s">
        <v>82</v>
      </c>
      <c r="BK220" s="162">
        <f>ROUND(I220*H220,2)</f>
        <v>0</v>
      </c>
      <c r="BL220" s="13" t="s">
        <v>170</v>
      </c>
      <c r="BM220" s="161" t="s">
        <v>397</v>
      </c>
    </row>
    <row r="221" spans="1:65" s="2" customFormat="1" ht="19.5">
      <c r="A221" s="30"/>
      <c r="B221" s="31"/>
      <c r="C221" s="32"/>
      <c r="D221" s="163" t="s">
        <v>172</v>
      </c>
      <c r="E221" s="32"/>
      <c r="F221" s="164" t="s">
        <v>398</v>
      </c>
      <c r="G221" s="32"/>
      <c r="H221" s="32"/>
      <c r="I221" s="165"/>
      <c r="J221" s="32"/>
      <c r="K221" s="32"/>
      <c r="L221" s="35"/>
      <c r="M221" s="166"/>
      <c r="N221" s="167"/>
      <c r="O221" s="60"/>
      <c r="P221" s="60"/>
      <c r="Q221" s="60"/>
      <c r="R221" s="60"/>
      <c r="S221" s="60"/>
      <c r="T221" s="61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3" t="s">
        <v>172</v>
      </c>
      <c r="AU221" s="13" t="s">
        <v>75</v>
      </c>
    </row>
    <row r="222" spans="1:65" s="10" customFormat="1" ht="11.25">
      <c r="B222" s="168"/>
      <c r="C222" s="169"/>
      <c r="D222" s="163" t="s">
        <v>173</v>
      </c>
      <c r="E222" s="170" t="s">
        <v>34</v>
      </c>
      <c r="F222" s="171" t="s">
        <v>399</v>
      </c>
      <c r="G222" s="169"/>
      <c r="H222" s="172">
        <v>200</v>
      </c>
      <c r="I222" s="173"/>
      <c r="J222" s="169"/>
      <c r="K222" s="169"/>
      <c r="L222" s="174"/>
      <c r="M222" s="175"/>
      <c r="N222" s="176"/>
      <c r="O222" s="176"/>
      <c r="P222" s="176"/>
      <c r="Q222" s="176"/>
      <c r="R222" s="176"/>
      <c r="S222" s="176"/>
      <c r="T222" s="177"/>
      <c r="AT222" s="178" t="s">
        <v>173</v>
      </c>
      <c r="AU222" s="178" t="s">
        <v>75</v>
      </c>
      <c r="AV222" s="10" t="s">
        <v>84</v>
      </c>
      <c r="AW222" s="10" t="s">
        <v>36</v>
      </c>
      <c r="AX222" s="10" t="s">
        <v>82</v>
      </c>
      <c r="AY222" s="178" t="s">
        <v>169</v>
      </c>
    </row>
    <row r="223" spans="1:65" s="2" customFormat="1" ht="16.5" customHeight="1">
      <c r="A223" s="30"/>
      <c r="B223" s="31"/>
      <c r="C223" s="180" t="s">
        <v>400</v>
      </c>
      <c r="D223" s="180" t="s">
        <v>252</v>
      </c>
      <c r="E223" s="181" t="s">
        <v>401</v>
      </c>
      <c r="F223" s="182" t="s">
        <v>402</v>
      </c>
      <c r="G223" s="183" t="s">
        <v>184</v>
      </c>
      <c r="H223" s="184">
        <v>4</v>
      </c>
      <c r="I223" s="185"/>
      <c r="J223" s="186">
        <f>ROUND(I223*H223,2)</f>
        <v>0</v>
      </c>
      <c r="K223" s="187"/>
      <c r="L223" s="35"/>
      <c r="M223" s="188" t="s">
        <v>34</v>
      </c>
      <c r="N223" s="189" t="s">
        <v>46</v>
      </c>
      <c r="O223" s="60"/>
      <c r="P223" s="159">
        <f>O223*H223</f>
        <v>0</v>
      </c>
      <c r="Q223" s="159">
        <v>0</v>
      </c>
      <c r="R223" s="159">
        <f>Q223*H223</f>
        <v>0</v>
      </c>
      <c r="S223" s="159">
        <v>0</v>
      </c>
      <c r="T223" s="160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61" t="s">
        <v>170</v>
      </c>
      <c r="AT223" s="161" t="s">
        <v>252</v>
      </c>
      <c r="AU223" s="161" t="s">
        <v>75</v>
      </c>
      <c r="AY223" s="13" t="s">
        <v>169</v>
      </c>
      <c r="BE223" s="162">
        <f>IF(N223="základní",J223,0)</f>
        <v>0</v>
      </c>
      <c r="BF223" s="162">
        <f>IF(N223="snížená",J223,0)</f>
        <v>0</v>
      </c>
      <c r="BG223" s="162">
        <f>IF(N223="zákl. přenesená",J223,0)</f>
        <v>0</v>
      </c>
      <c r="BH223" s="162">
        <f>IF(N223="sníž. přenesená",J223,0)</f>
        <v>0</v>
      </c>
      <c r="BI223" s="162">
        <f>IF(N223="nulová",J223,0)</f>
        <v>0</v>
      </c>
      <c r="BJ223" s="13" t="s">
        <v>82</v>
      </c>
      <c r="BK223" s="162">
        <f>ROUND(I223*H223,2)</f>
        <v>0</v>
      </c>
      <c r="BL223" s="13" t="s">
        <v>170</v>
      </c>
      <c r="BM223" s="161" t="s">
        <v>403</v>
      </c>
    </row>
    <row r="224" spans="1:65" s="2" customFormat="1" ht="19.5">
      <c r="A224" s="30"/>
      <c r="B224" s="31"/>
      <c r="C224" s="32"/>
      <c r="D224" s="163" t="s">
        <v>172</v>
      </c>
      <c r="E224" s="32"/>
      <c r="F224" s="164" t="s">
        <v>404</v>
      </c>
      <c r="G224" s="32"/>
      <c r="H224" s="32"/>
      <c r="I224" s="165"/>
      <c r="J224" s="32"/>
      <c r="K224" s="32"/>
      <c r="L224" s="35"/>
      <c r="M224" s="166"/>
      <c r="N224" s="167"/>
      <c r="O224" s="60"/>
      <c r="P224" s="60"/>
      <c r="Q224" s="60"/>
      <c r="R224" s="60"/>
      <c r="S224" s="60"/>
      <c r="T224" s="61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3" t="s">
        <v>172</v>
      </c>
      <c r="AU224" s="13" t="s">
        <v>75</v>
      </c>
    </row>
    <row r="225" spans="1:65" s="2" customFormat="1" ht="19.5">
      <c r="A225" s="30"/>
      <c r="B225" s="31"/>
      <c r="C225" s="32"/>
      <c r="D225" s="163" t="s">
        <v>178</v>
      </c>
      <c r="E225" s="32"/>
      <c r="F225" s="179" t="s">
        <v>405</v>
      </c>
      <c r="G225" s="32"/>
      <c r="H225" s="32"/>
      <c r="I225" s="165"/>
      <c r="J225" s="32"/>
      <c r="K225" s="32"/>
      <c r="L225" s="35"/>
      <c r="M225" s="166"/>
      <c r="N225" s="167"/>
      <c r="O225" s="60"/>
      <c r="P225" s="60"/>
      <c r="Q225" s="60"/>
      <c r="R225" s="60"/>
      <c r="S225" s="60"/>
      <c r="T225" s="61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3" t="s">
        <v>178</v>
      </c>
      <c r="AU225" s="13" t="s">
        <v>75</v>
      </c>
    </row>
    <row r="226" spans="1:65" s="10" customFormat="1" ht="11.25">
      <c r="B226" s="168"/>
      <c r="C226" s="169"/>
      <c r="D226" s="163" t="s">
        <v>173</v>
      </c>
      <c r="E226" s="170" t="s">
        <v>34</v>
      </c>
      <c r="F226" s="171" t="s">
        <v>406</v>
      </c>
      <c r="G226" s="169"/>
      <c r="H226" s="172">
        <v>4</v>
      </c>
      <c r="I226" s="173"/>
      <c r="J226" s="169"/>
      <c r="K226" s="169"/>
      <c r="L226" s="174"/>
      <c r="M226" s="175"/>
      <c r="N226" s="176"/>
      <c r="O226" s="176"/>
      <c r="P226" s="176"/>
      <c r="Q226" s="176"/>
      <c r="R226" s="176"/>
      <c r="S226" s="176"/>
      <c r="T226" s="177"/>
      <c r="AT226" s="178" t="s">
        <v>173</v>
      </c>
      <c r="AU226" s="178" t="s">
        <v>75</v>
      </c>
      <c r="AV226" s="10" t="s">
        <v>84</v>
      </c>
      <c r="AW226" s="10" t="s">
        <v>36</v>
      </c>
      <c r="AX226" s="10" t="s">
        <v>82</v>
      </c>
      <c r="AY226" s="178" t="s">
        <v>169</v>
      </c>
    </row>
    <row r="227" spans="1:65" s="2" customFormat="1" ht="16.5" customHeight="1">
      <c r="A227" s="30"/>
      <c r="B227" s="31"/>
      <c r="C227" s="180" t="s">
        <v>407</v>
      </c>
      <c r="D227" s="180" t="s">
        <v>252</v>
      </c>
      <c r="E227" s="181" t="s">
        <v>408</v>
      </c>
      <c r="F227" s="182" t="s">
        <v>409</v>
      </c>
      <c r="G227" s="183" t="s">
        <v>247</v>
      </c>
      <c r="H227" s="184">
        <v>2</v>
      </c>
      <c r="I227" s="185"/>
      <c r="J227" s="186">
        <f>ROUND(I227*H227,2)</f>
        <v>0</v>
      </c>
      <c r="K227" s="187"/>
      <c r="L227" s="35"/>
      <c r="M227" s="188" t="s">
        <v>34</v>
      </c>
      <c r="N227" s="189" t="s">
        <v>46</v>
      </c>
      <c r="O227" s="60"/>
      <c r="P227" s="159">
        <f>O227*H227</f>
        <v>0</v>
      </c>
      <c r="Q227" s="159">
        <v>0</v>
      </c>
      <c r="R227" s="159">
        <f>Q227*H227</f>
        <v>0</v>
      </c>
      <c r="S227" s="159">
        <v>0</v>
      </c>
      <c r="T227" s="160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61" t="s">
        <v>170</v>
      </c>
      <c r="AT227" s="161" t="s">
        <v>252</v>
      </c>
      <c r="AU227" s="161" t="s">
        <v>75</v>
      </c>
      <c r="AY227" s="13" t="s">
        <v>169</v>
      </c>
      <c r="BE227" s="162">
        <f>IF(N227="základní",J227,0)</f>
        <v>0</v>
      </c>
      <c r="BF227" s="162">
        <f>IF(N227="snížená",J227,0)</f>
        <v>0</v>
      </c>
      <c r="BG227" s="162">
        <f>IF(N227="zákl. přenesená",J227,0)</f>
        <v>0</v>
      </c>
      <c r="BH227" s="162">
        <f>IF(N227="sníž. přenesená",J227,0)</f>
        <v>0</v>
      </c>
      <c r="BI227" s="162">
        <f>IF(N227="nulová",J227,0)</f>
        <v>0</v>
      </c>
      <c r="BJ227" s="13" t="s">
        <v>82</v>
      </c>
      <c r="BK227" s="162">
        <f>ROUND(I227*H227,2)</f>
        <v>0</v>
      </c>
      <c r="BL227" s="13" t="s">
        <v>170</v>
      </c>
      <c r="BM227" s="161" t="s">
        <v>410</v>
      </c>
    </row>
    <row r="228" spans="1:65" s="2" customFormat="1" ht="19.5">
      <c r="A228" s="30"/>
      <c r="B228" s="31"/>
      <c r="C228" s="32"/>
      <c r="D228" s="163" t="s">
        <v>172</v>
      </c>
      <c r="E228" s="32"/>
      <c r="F228" s="164" t="s">
        <v>411</v>
      </c>
      <c r="G228" s="32"/>
      <c r="H228" s="32"/>
      <c r="I228" s="165"/>
      <c r="J228" s="32"/>
      <c r="K228" s="32"/>
      <c r="L228" s="35"/>
      <c r="M228" s="166"/>
      <c r="N228" s="167"/>
      <c r="O228" s="60"/>
      <c r="P228" s="60"/>
      <c r="Q228" s="60"/>
      <c r="R228" s="60"/>
      <c r="S228" s="60"/>
      <c r="T228" s="61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T228" s="13" t="s">
        <v>172</v>
      </c>
      <c r="AU228" s="13" t="s">
        <v>75</v>
      </c>
    </row>
    <row r="229" spans="1:65" s="2" customFormat="1" ht="19.5">
      <c r="A229" s="30"/>
      <c r="B229" s="31"/>
      <c r="C229" s="32"/>
      <c r="D229" s="163" t="s">
        <v>178</v>
      </c>
      <c r="E229" s="32"/>
      <c r="F229" s="179" t="s">
        <v>412</v>
      </c>
      <c r="G229" s="32"/>
      <c r="H229" s="32"/>
      <c r="I229" s="165"/>
      <c r="J229" s="32"/>
      <c r="K229" s="32"/>
      <c r="L229" s="35"/>
      <c r="M229" s="166"/>
      <c r="N229" s="167"/>
      <c r="O229" s="60"/>
      <c r="P229" s="60"/>
      <c r="Q229" s="60"/>
      <c r="R229" s="60"/>
      <c r="S229" s="60"/>
      <c r="T229" s="61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3" t="s">
        <v>178</v>
      </c>
      <c r="AU229" s="13" t="s">
        <v>75</v>
      </c>
    </row>
    <row r="230" spans="1:65" s="10" customFormat="1" ht="11.25">
      <c r="B230" s="168"/>
      <c r="C230" s="169"/>
      <c r="D230" s="163" t="s">
        <v>173</v>
      </c>
      <c r="E230" s="170" t="s">
        <v>34</v>
      </c>
      <c r="F230" s="171" t="s">
        <v>199</v>
      </c>
      <c r="G230" s="169"/>
      <c r="H230" s="172">
        <v>2</v>
      </c>
      <c r="I230" s="173"/>
      <c r="J230" s="169"/>
      <c r="K230" s="169"/>
      <c r="L230" s="174"/>
      <c r="M230" s="175"/>
      <c r="N230" s="176"/>
      <c r="O230" s="176"/>
      <c r="P230" s="176"/>
      <c r="Q230" s="176"/>
      <c r="R230" s="176"/>
      <c r="S230" s="176"/>
      <c r="T230" s="177"/>
      <c r="AT230" s="178" t="s">
        <v>173</v>
      </c>
      <c r="AU230" s="178" t="s">
        <v>75</v>
      </c>
      <c r="AV230" s="10" t="s">
        <v>84</v>
      </c>
      <c r="AW230" s="10" t="s">
        <v>36</v>
      </c>
      <c r="AX230" s="10" t="s">
        <v>82</v>
      </c>
      <c r="AY230" s="178" t="s">
        <v>169</v>
      </c>
    </row>
    <row r="231" spans="1:65" s="2" customFormat="1" ht="16.5" customHeight="1">
      <c r="A231" s="30"/>
      <c r="B231" s="31"/>
      <c r="C231" s="180" t="s">
        <v>413</v>
      </c>
      <c r="D231" s="180" t="s">
        <v>252</v>
      </c>
      <c r="E231" s="181" t="s">
        <v>414</v>
      </c>
      <c r="F231" s="182" t="s">
        <v>415</v>
      </c>
      <c r="G231" s="183" t="s">
        <v>247</v>
      </c>
      <c r="H231" s="184">
        <v>10</v>
      </c>
      <c r="I231" s="185"/>
      <c r="J231" s="186">
        <f>ROUND(I231*H231,2)</f>
        <v>0</v>
      </c>
      <c r="K231" s="187"/>
      <c r="L231" s="35"/>
      <c r="M231" s="188" t="s">
        <v>34</v>
      </c>
      <c r="N231" s="189" t="s">
        <v>46</v>
      </c>
      <c r="O231" s="60"/>
      <c r="P231" s="159">
        <f>O231*H231</f>
        <v>0</v>
      </c>
      <c r="Q231" s="159">
        <v>0</v>
      </c>
      <c r="R231" s="159">
        <f>Q231*H231</f>
        <v>0</v>
      </c>
      <c r="S231" s="159">
        <v>0</v>
      </c>
      <c r="T231" s="160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61" t="s">
        <v>170</v>
      </c>
      <c r="AT231" s="161" t="s">
        <v>252</v>
      </c>
      <c r="AU231" s="161" t="s">
        <v>75</v>
      </c>
      <c r="AY231" s="13" t="s">
        <v>169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13" t="s">
        <v>82</v>
      </c>
      <c r="BK231" s="162">
        <f>ROUND(I231*H231,2)</f>
        <v>0</v>
      </c>
      <c r="BL231" s="13" t="s">
        <v>170</v>
      </c>
      <c r="BM231" s="161" t="s">
        <v>416</v>
      </c>
    </row>
    <row r="232" spans="1:65" s="2" customFormat="1" ht="29.25">
      <c r="A232" s="30"/>
      <c r="B232" s="31"/>
      <c r="C232" s="32"/>
      <c r="D232" s="163" t="s">
        <v>172</v>
      </c>
      <c r="E232" s="32"/>
      <c r="F232" s="164" t="s">
        <v>417</v>
      </c>
      <c r="G232" s="32"/>
      <c r="H232" s="32"/>
      <c r="I232" s="165"/>
      <c r="J232" s="32"/>
      <c r="K232" s="32"/>
      <c r="L232" s="35"/>
      <c r="M232" s="166"/>
      <c r="N232" s="167"/>
      <c r="O232" s="60"/>
      <c r="P232" s="60"/>
      <c r="Q232" s="60"/>
      <c r="R232" s="60"/>
      <c r="S232" s="60"/>
      <c r="T232" s="61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3" t="s">
        <v>172</v>
      </c>
      <c r="AU232" s="13" t="s">
        <v>75</v>
      </c>
    </row>
    <row r="233" spans="1:65" s="10" customFormat="1" ht="11.25">
      <c r="B233" s="168"/>
      <c r="C233" s="169"/>
      <c r="D233" s="163" t="s">
        <v>173</v>
      </c>
      <c r="E233" s="170" t="s">
        <v>34</v>
      </c>
      <c r="F233" s="171" t="s">
        <v>418</v>
      </c>
      <c r="G233" s="169"/>
      <c r="H233" s="172">
        <v>10</v>
      </c>
      <c r="I233" s="173"/>
      <c r="J233" s="169"/>
      <c r="K233" s="169"/>
      <c r="L233" s="174"/>
      <c r="M233" s="175"/>
      <c r="N233" s="176"/>
      <c r="O233" s="176"/>
      <c r="P233" s="176"/>
      <c r="Q233" s="176"/>
      <c r="R233" s="176"/>
      <c r="S233" s="176"/>
      <c r="T233" s="177"/>
      <c r="AT233" s="178" t="s">
        <v>173</v>
      </c>
      <c r="AU233" s="178" t="s">
        <v>75</v>
      </c>
      <c r="AV233" s="10" t="s">
        <v>84</v>
      </c>
      <c r="AW233" s="10" t="s">
        <v>36</v>
      </c>
      <c r="AX233" s="10" t="s">
        <v>82</v>
      </c>
      <c r="AY233" s="178" t="s">
        <v>169</v>
      </c>
    </row>
    <row r="234" spans="1:65" s="2" customFormat="1" ht="16.5" customHeight="1">
      <c r="A234" s="30"/>
      <c r="B234" s="31"/>
      <c r="C234" s="180" t="s">
        <v>419</v>
      </c>
      <c r="D234" s="180" t="s">
        <v>252</v>
      </c>
      <c r="E234" s="181" t="s">
        <v>420</v>
      </c>
      <c r="F234" s="182" t="s">
        <v>421</v>
      </c>
      <c r="G234" s="183" t="s">
        <v>190</v>
      </c>
      <c r="H234" s="184">
        <v>5.4</v>
      </c>
      <c r="I234" s="185"/>
      <c r="J234" s="186">
        <f>ROUND(I234*H234,2)</f>
        <v>0</v>
      </c>
      <c r="K234" s="187"/>
      <c r="L234" s="35"/>
      <c r="M234" s="188" t="s">
        <v>34</v>
      </c>
      <c r="N234" s="189" t="s">
        <v>46</v>
      </c>
      <c r="O234" s="60"/>
      <c r="P234" s="159">
        <f>O234*H234</f>
        <v>0</v>
      </c>
      <c r="Q234" s="159">
        <v>0</v>
      </c>
      <c r="R234" s="159">
        <f>Q234*H234</f>
        <v>0</v>
      </c>
      <c r="S234" s="159">
        <v>0</v>
      </c>
      <c r="T234" s="160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61" t="s">
        <v>170</v>
      </c>
      <c r="AT234" s="161" t="s">
        <v>252</v>
      </c>
      <c r="AU234" s="161" t="s">
        <v>75</v>
      </c>
      <c r="AY234" s="13" t="s">
        <v>169</v>
      </c>
      <c r="BE234" s="162">
        <f>IF(N234="základní",J234,0)</f>
        <v>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13" t="s">
        <v>82</v>
      </c>
      <c r="BK234" s="162">
        <f>ROUND(I234*H234,2)</f>
        <v>0</v>
      </c>
      <c r="BL234" s="13" t="s">
        <v>170</v>
      </c>
      <c r="BM234" s="161" t="s">
        <v>422</v>
      </c>
    </row>
    <row r="235" spans="1:65" s="2" customFormat="1" ht="19.5">
      <c r="A235" s="30"/>
      <c r="B235" s="31"/>
      <c r="C235" s="32"/>
      <c r="D235" s="163" t="s">
        <v>172</v>
      </c>
      <c r="E235" s="32"/>
      <c r="F235" s="164" t="s">
        <v>423</v>
      </c>
      <c r="G235" s="32"/>
      <c r="H235" s="32"/>
      <c r="I235" s="165"/>
      <c r="J235" s="32"/>
      <c r="K235" s="32"/>
      <c r="L235" s="35"/>
      <c r="M235" s="166"/>
      <c r="N235" s="167"/>
      <c r="O235" s="60"/>
      <c r="P235" s="60"/>
      <c r="Q235" s="60"/>
      <c r="R235" s="60"/>
      <c r="S235" s="60"/>
      <c r="T235" s="61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3" t="s">
        <v>172</v>
      </c>
      <c r="AU235" s="13" t="s">
        <v>75</v>
      </c>
    </row>
    <row r="236" spans="1:65" s="10" customFormat="1" ht="11.25">
      <c r="B236" s="168"/>
      <c r="C236" s="169"/>
      <c r="D236" s="163" t="s">
        <v>173</v>
      </c>
      <c r="E236" s="170" t="s">
        <v>34</v>
      </c>
      <c r="F236" s="171" t="s">
        <v>193</v>
      </c>
      <c r="G236" s="169"/>
      <c r="H236" s="172">
        <v>5.4</v>
      </c>
      <c r="I236" s="173"/>
      <c r="J236" s="169"/>
      <c r="K236" s="169"/>
      <c r="L236" s="174"/>
      <c r="M236" s="175"/>
      <c r="N236" s="176"/>
      <c r="O236" s="176"/>
      <c r="P236" s="176"/>
      <c r="Q236" s="176"/>
      <c r="R236" s="176"/>
      <c r="S236" s="176"/>
      <c r="T236" s="177"/>
      <c r="AT236" s="178" t="s">
        <v>173</v>
      </c>
      <c r="AU236" s="178" t="s">
        <v>75</v>
      </c>
      <c r="AV236" s="10" t="s">
        <v>84</v>
      </c>
      <c r="AW236" s="10" t="s">
        <v>36</v>
      </c>
      <c r="AX236" s="10" t="s">
        <v>82</v>
      </c>
      <c r="AY236" s="178" t="s">
        <v>169</v>
      </c>
    </row>
    <row r="237" spans="1:65" s="2" customFormat="1" ht="16.5" customHeight="1">
      <c r="A237" s="30"/>
      <c r="B237" s="31"/>
      <c r="C237" s="180" t="s">
        <v>424</v>
      </c>
      <c r="D237" s="180" t="s">
        <v>252</v>
      </c>
      <c r="E237" s="181" t="s">
        <v>425</v>
      </c>
      <c r="F237" s="182" t="s">
        <v>426</v>
      </c>
      <c r="G237" s="183" t="s">
        <v>247</v>
      </c>
      <c r="H237" s="184">
        <v>2</v>
      </c>
      <c r="I237" s="185"/>
      <c r="J237" s="186">
        <f>ROUND(I237*H237,2)</f>
        <v>0</v>
      </c>
      <c r="K237" s="187"/>
      <c r="L237" s="35"/>
      <c r="M237" s="188" t="s">
        <v>34</v>
      </c>
      <c r="N237" s="189" t="s">
        <v>46</v>
      </c>
      <c r="O237" s="60"/>
      <c r="P237" s="159">
        <f>O237*H237</f>
        <v>0</v>
      </c>
      <c r="Q237" s="159">
        <v>0</v>
      </c>
      <c r="R237" s="159">
        <f>Q237*H237</f>
        <v>0</v>
      </c>
      <c r="S237" s="159">
        <v>0</v>
      </c>
      <c r="T237" s="160">
        <f>S237*H237</f>
        <v>0</v>
      </c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R237" s="161" t="s">
        <v>170</v>
      </c>
      <c r="AT237" s="161" t="s">
        <v>252</v>
      </c>
      <c r="AU237" s="161" t="s">
        <v>75</v>
      </c>
      <c r="AY237" s="13" t="s">
        <v>169</v>
      </c>
      <c r="BE237" s="162">
        <f>IF(N237="základní",J237,0)</f>
        <v>0</v>
      </c>
      <c r="BF237" s="162">
        <f>IF(N237="snížená",J237,0)</f>
        <v>0</v>
      </c>
      <c r="BG237" s="162">
        <f>IF(N237="zákl. přenesená",J237,0)</f>
        <v>0</v>
      </c>
      <c r="BH237" s="162">
        <f>IF(N237="sníž. přenesená",J237,0)</f>
        <v>0</v>
      </c>
      <c r="BI237" s="162">
        <f>IF(N237="nulová",J237,0)</f>
        <v>0</v>
      </c>
      <c r="BJ237" s="13" t="s">
        <v>82</v>
      </c>
      <c r="BK237" s="162">
        <f>ROUND(I237*H237,2)</f>
        <v>0</v>
      </c>
      <c r="BL237" s="13" t="s">
        <v>170</v>
      </c>
      <c r="BM237" s="161" t="s">
        <v>427</v>
      </c>
    </row>
    <row r="238" spans="1:65" s="2" customFormat="1" ht="19.5">
      <c r="A238" s="30"/>
      <c r="B238" s="31"/>
      <c r="C238" s="32"/>
      <c r="D238" s="163" t="s">
        <v>172</v>
      </c>
      <c r="E238" s="32"/>
      <c r="F238" s="164" t="s">
        <v>428</v>
      </c>
      <c r="G238" s="32"/>
      <c r="H238" s="32"/>
      <c r="I238" s="165"/>
      <c r="J238" s="32"/>
      <c r="K238" s="32"/>
      <c r="L238" s="35"/>
      <c r="M238" s="166"/>
      <c r="N238" s="167"/>
      <c r="O238" s="60"/>
      <c r="P238" s="60"/>
      <c r="Q238" s="60"/>
      <c r="R238" s="60"/>
      <c r="S238" s="60"/>
      <c r="T238" s="61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T238" s="13" t="s">
        <v>172</v>
      </c>
      <c r="AU238" s="13" t="s">
        <v>75</v>
      </c>
    </row>
    <row r="239" spans="1:65" s="2" customFormat="1" ht="19.5">
      <c r="A239" s="30"/>
      <c r="B239" s="31"/>
      <c r="C239" s="32"/>
      <c r="D239" s="163" t="s">
        <v>178</v>
      </c>
      <c r="E239" s="32"/>
      <c r="F239" s="179" t="s">
        <v>429</v>
      </c>
      <c r="G239" s="32"/>
      <c r="H239" s="32"/>
      <c r="I239" s="165"/>
      <c r="J239" s="32"/>
      <c r="K239" s="32"/>
      <c r="L239" s="35"/>
      <c r="M239" s="166"/>
      <c r="N239" s="167"/>
      <c r="O239" s="60"/>
      <c r="P239" s="60"/>
      <c r="Q239" s="60"/>
      <c r="R239" s="60"/>
      <c r="S239" s="60"/>
      <c r="T239" s="61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3" t="s">
        <v>178</v>
      </c>
      <c r="AU239" s="13" t="s">
        <v>75</v>
      </c>
    </row>
    <row r="240" spans="1:65" s="10" customFormat="1" ht="11.25">
      <c r="B240" s="168"/>
      <c r="C240" s="169"/>
      <c r="D240" s="163" t="s">
        <v>173</v>
      </c>
      <c r="E240" s="170" t="s">
        <v>34</v>
      </c>
      <c r="F240" s="171" t="s">
        <v>199</v>
      </c>
      <c r="G240" s="169"/>
      <c r="H240" s="172">
        <v>2</v>
      </c>
      <c r="I240" s="173"/>
      <c r="J240" s="169"/>
      <c r="K240" s="169"/>
      <c r="L240" s="174"/>
      <c r="M240" s="175"/>
      <c r="N240" s="176"/>
      <c r="O240" s="176"/>
      <c r="P240" s="176"/>
      <c r="Q240" s="176"/>
      <c r="R240" s="176"/>
      <c r="S240" s="176"/>
      <c r="T240" s="177"/>
      <c r="AT240" s="178" t="s">
        <v>173</v>
      </c>
      <c r="AU240" s="178" t="s">
        <v>75</v>
      </c>
      <c r="AV240" s="10" t="s">
        <v>84</v>
      </c>
      <c r="AW240" s="10" t="s">
        <v>36</v>
      </c>
      <c r="AX240" s="10" t="s">
        <v>82</v>
      </c>
      <c r="AY240" s="178" t="s">
        <v>169</v>
      </c>
    </row>
    <row r="241" spans="1:65" s="2" customFormat="1" ht="16.5" customHeight="1">
      <c r="A241" s="30"/>
      <c r="B241" s="31"/>
      <c r="C241" s="180" t="s">
        <v>430</v>
      </c>
      <c r="D241" s="180" t="s">
        <v>252</v>
      </c>
      <c r="E241" s="181" t="s">
        <v>431</v>
      </c>
      <c r="F241" s="182" t="s">
        <v>432</v>
      </c>
      <c r="G241" s="183" t="s">
        <v>184</v>
      </c>
      <c r="H241" s="184">
        <v>2</v>
      </c>
      <c r="I241" s="185"/>
      <c r="J241" s="186">
        <f>ROUND(I241*H241,2)</f>
        <v>0</v>
      </c>
      <c r="K241" s="187"/>
      <c r="L241" s="35"/>
      <c r="M241" s="188" t="s">
        <v>34</v>
      </c>
      <c r="N241" s="189" t="s">
        <v>46</v>
      </c>
      <c r="O241" s="60"/>
      <c r="P241" s="159">
        <f>O241*H241</f>
        <v>0</v>
      </c>
      <c r="Q241" s="159">
        <v>0</v>
      </c>
      <c r="R241" s="159">
        <f>Q241*H241</f>
        <v>0</v>
      </c>
      <c r="S241" s="159">
        <v>0</v>
      </c>
      <c r="T241" s="160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61" t="s">
        <v>170</v>
      </c>
      <c r="AT241" s="161" t="s">
        <v>252</v>
      </c>
      <c r="AU241" s="161" t="s">
        <v>75</v>
      </c>
      <c r="AY241" s="13" t="s">
        <v>169</v>
      </c>
      <c r="BE241" s="162">
        <f>IF(N241="základní",J241,0)</f>
        <v>0</v>
      </c>
      <c r="BF241" s="162">
        <f>IF(N241="snížená",J241,0)</f>
        <v>0</v>
      </c>
      <c r="BG241" s="162">
        <f>IF(N241="zákl. přenesená",J241,0)</f>
        <v>0</v>
      </c>
      <c r="BH241" s="162">
        <f>IF(N241="sníž. přenesená",J241,0)</f>
        <v>0</v>
      </c>
      <c r="BI241" s="162">
        <f>IF(N241="nulová",J241,0)</f>
        <v>0</v>
      </c>
      <c r="BJ241" s="13" t="s">
        <v>82</v>
      </c>
      <c r="BK241" s="162">
        <f>ROUND(I241*H241,2)</f>
        <v>0</v>
      </c>
      <c r="BL241" s="13" t="s">
        <v>170</v>
      </c>
      <c r="BM241" s="161" t="s">
        <v>433</v>
      </c>
    </row>
    <row r="242" spans="1:65" s="2" customFormat="1" ht="19.5">
      <c r="A242" s="30"/>
      <c r="B242" s="31"/>
      <c r="C242" s="32"/>
      <c r="D242" s="163" t="s">
        <v>172</v>
      </c>
      <c r="E242" s="32"/>
      <c r="F242" s="164" t="s">
        <v>434</v>
      </c>
      <c r="G242" s="32"/>
      <c r="H242" s="32"/>
      <c r="I242" s="165"/>
      <c r="J242" s="32"/>
      <c r="K242" s="32"/>
      <c r="L242" s="35"/>
      <c r="M242" s="166"/>
      <c r="N242" s="167"/>
      <c r="O242" s="60"/>
      <c r="P242" s="60"/>
      <c r="Q242" s="60"/>
      <c r="R242" s="60"/>
      <c r="S242" s="60"/>
      <c r="T242" s="61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3" t="s">
        <v>172</v>
      </c>
      <c r="AU242" s="13" t="s">
        <v>75</v>
      </c>
    </row>
    <row r="243" spans="1:65" s="10" customFormat="1" ht="11.25">
      <c r="B243" s="168"/>
      <c r="C243" s="169"/>
      <c r="D243" s="163" t="s">
        <v>173</v>
      </c>
      <c r="E243" s="170" t="s">
        <v>34</v>
      </c>
      <c r="F243" s="171" t="s">
        <v>199</v>
      </c>
      <c r="G243" s="169"/>
      <c r="H243" s="172">
        <v>2</v>
      </c>
      <c r="I243" s="173"/>
      <c r="J243" s="169"/>
      <c r="K243" s="169"/>
      <c r="L243" s="174"/>
      <c r="M243" s="175"/>
      <c r="N243" s="176"/>
      <c r="O243" s="176"/>
      <c r="P243" s="176"/>
      <c r="Q243" s="176"/>
      <c r="R243" s="176"/>
      <c r="S243" s="176"/>
      <c r="T243" s="177"/>
      <c r="AT243" s="178" t="s">
        <v>173</v>
      </c>
      <c r="AU243" s="178" t="s">
        <v>75</v>
      </c>
      <c r="AV243" s="10" t="s">
        <v>84</v>
      </c>
      <c r="AW243" s="10" t="s">
        <v>36</v>
      </c>
      <c r="AX243" s="10" t="s">
        <v>82</v>
      </c>
      <c r="AY243" s="178" t="s">
        <v>169</v>
      </c>
    </row>
    <row r="244" spans="1:65" s="2" customFormat="1" ht="16.5" customHeight="1">
      <c r="A244" s="30"/>
      <c r="B244" s="31"/>
      <c r="C244" s="180" t="s">
        <v>435</v>
      </c>
      <c r="D244" s="180" t="s">
        <v>252</v>
      </c>
      <c r="E244" s="181" t="s">
        <v>436</v>
      </c>
      <c r="F244" s="182" t="s">
        <v>437</v>
      </c>
      <c r="G244" s="183" t="s">
        <v>184</v>
      </c>
      <c r="H244" s="184">
        <v>2</v>
      </c>
      <c r="I244" s="185"/>
      <c r="J244" s="186">
        <f>ROUND(I244*H244,2)</f>
        <v>0</v>
      </c>
      <c r="K244" s="187"/>
      <c r="L244" s="35"/>
      <c r="M244" s="188" t="s">
        <v>34</v>
      </c>
      <c r="N244" s="189" t="s">
        <v>46</v>
      </c>
      <c r="O244" s="60"/>
      <c r="P244" s="159">
        <f>O244*H244</f>
        <v>0</v>
      </c>
      <c r="Q244" s="159">
        <v>0</v>
      </c>
      <c r="R244" s="159">
        <f>Q244*H244</f>
        <v>0</v>
      </c>
      <c r="S244" s="159">
        <v>0</v>
      </c>
      <c r="T244" s="160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61" t="s">
        <v>170</v>
      </c>
      <c r="AT244" s="161" t="s">
        <v>252</v>
      </c>
      <c r="AU244" s="161" t="s">
        <v>75</v>
      </c>
      <c r="AY244" s="13" t="s">
        <v>169</v>
      </c>
      <c r="BE244" s="162">
        <f>IF(N244="základní",J244,0)</f>
        <v>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13" t="s">
        <v>82</v>
      </c>
      <c r="BK244" s="162">
        <f>ROUND(I244*H244,2)</f>
        <v>0</v>
      </c>
      <c r="BL244" s="13" t="s">
        <v>170</v>
      </c>
      <c r="BM244" s="161" t="s">
        <v>438</v>
      </c>
    </row>
    <row r="245" spans="1:65" s="2" customFormat="1" ht="29.25">
      <c r="A245" s="30"/>
      <c r="B245" s="31"/>
      <c r="C245" s="32"/>
      <c r="D245" s="163" t="s">
        <v>172</v>
      </c>
      <c r="E245" s="32"/>
      <c r="F245" s="164" t="s">
        <v>439</v>
      </c>
      <c r="G245" s="32"/>
      <c r="H245" s="32"/>
      <c r="I245" s="165"/>
      <c r="J245" s="32"/>
      <c r="K245" s="32"/>
      <c r="L245" s="35"/>
      <c r="M245" s="166"/>
      <c r="N245" s="167"/>
      <c r="O245" s="60"/>
      <c r="P245" s="60"/>
      <c r="Q245" s="60"/>
      <c r="R245" s="60"/>
      <c r="S245" s="60"/>
      <c r="T245" s="61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T245" s="13" t="s">
        <v>172</v>
      </c>
      <c r="AU245" s="13" t="s">
        <v>75</v>
      </c>
    </row>
    <row r="246" spans="1:65" s="2" customFormat="1" ht="39">
      <c r="A246" s="30"/>
      <c r="B246" s="31"/>
      <c r="C246" s="32"/>
      <c r="D246" s="163" t="s">
        <v>178</v>
      </c>
      <c r="E246" s="32"/>
      <c r="F246" s="179" t="s">
        <v>440</v>
      </c>
      <c r="G246" s="32"/>
      <c r="H246" s="32"/>
      <c r="I246" s="165"/>
      <c r="J246" s="32"/>
      <c r="K246" s="32"/>
      <c r="L246" s="35"/>
      <c r="M246" s="166"/>
      <c r="N246" s="167"/>
      <c r="O246" s="60"/>
      <c r="P246" s="60"/>
      <c r="Q246" s="60"/>
      <c r="R246" s="60"/>
      <c r="S246" s="60"/>
      <c r="T246" s="61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3" t="s">
        <v>178</v>
      </c>
      <c r="AU246" s="13" t="s">
        <v>75</v>
      </c>
    </row>
    <row r="247" spans="1:65" s="10" customFormat="1" ht="11.25">
      <c r="B247" s="168"/>
      <c r="C247" s="169"/>
      <c r="D247" s="163" t="s">
        <v>173</v>
      </c>
      <c r="E247" s="170" t="s">
        <v>34</v>
      </c>
      <c r="F247" s="171" t="s">
        <v>199</v>
      </c>
      <c r="G247" s="169"/>
      <c r="H247" s="172">
        <v>2</v>
      </c>
      <c r="I247" s="173"/>
      <c r="J247" s="169"/>
      <c r="K247" s="169"/>
      <c r="L247" s="174"/>
      <c r="M247" s="175"/>
      <c r="N247" s="176"/>
      <c r="O247" s="176"/>
      <c r="P247" s="176"/>
      <c r="Q247" s="176"/>
      <c r="R247" s="176"/>
      <c r="S247" s="176"/>
      <c r="T247" s="177"/>
      <c r="AT247" s="178" t="s">
        <v>173</v>
      </c>
      <c r="AU247" s="178" t="s">
        <v>75</v>
      </c>
      <c r="AV247" s="10" t="s">
        <v>84</v>
      </c>
      <c r="AW247" s="10" t="s">
        <v>36</v>
      </c>
      <c r="AX247" s="10" t="s">
        <v>82</v>
      </c>
      <c r="AY247" s="178" t="s">
        <v>169</v>
      </c>
    </row>
    <row r="248" spans="1:65" s="2" customFormat="1" ht="16.5" customHeight="1">
      <c r="A248" s="30"/>
      <c r="B248" s="31"/>
      <c r="C248" s="180" t="s">
        <v>441</v>
      </c>
      <c r="D248" s="180" t="s">
        <v>252</v>
      </c>
      <c r="E248" s="181" t="s">
        <v>442</v>
      </c>
      <c r="F248" s="182" t="s">
        <v>443</v>
      </c>
      <c r="G248" s="183" t="s">
        <v>184</v>
      </c>
      <c r="H248" s="184">
        <v>4</v>
      </c>
      <c r="I248" s="185"/>
      <c r="J248" s="186">
        <f>ROUND(I248*H248,2)</f>
        <v>0</v>
      </c>
      <c r="K248" s="187"/>
      <c r="L248" s="35"/>
      <c r="M248" s="188" t="s">
        <v>34</v>
      </c>
      <c r="N248" s="189" t="s">
        <v>46</v>
      </c>
      <c r="O248" s="60"/>
      <c r="P248" s="159">
        <f>O248*H248</f>
        <v>0</v>
      </c>
      <c r="Q248" s="159">
        <v>0</v>
      </c>
      <c r="R248" s="159">
        <f>Q248*H248</f>
        <v>0</v>
      </c>
      <c r="S248" s="159">
        <v>0</v>
      </c>
      <c r="T248" s="160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61" t="s">
        <v>170</v>
      </c>
      <c r="AT248" s="161" t="s">
        <v>252</v>
      </c>
      <c r="AU248" s="161" t="s">
        <v>75</v>
      </c>
      <c r="AY248" s="13" t="s">
        <v>169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13" t="s">
        <v>82</v>
      </c>
      <c r="BK248" s="162">
        <f>ROUND(I248*H248,2)</f>
        <v>0</v>
      </c>
      <c r="BL248" s="13" t="s">
        <v>170</v>
      </c>
      <c r="BM248" s="161" t="s">
        <v>444</v>
      </c>
    </row>
    <row r="249" spans="1:65" s="2" customFormat="1" ht="29.25">
      <c r="A249" s="30"/>
      <c r="B249" s="31"/>
      <c r="C249" s="32"/>
      <c r="D249" s="163" t="s">
        <v>172</v>
      </c>
      <c r="E249" s="32"/>
      <c r="F249" s="164" t="s">
        <v>445</v>
      </c>
      <c r="G249" s="32"/>
      <c r="H249" s="32"/>
      <c r="I249" s="165"/>
      <c r="J249" s="32"/>
      <c r="K249" s="32"/>
      <c r="L249" s="35"/>
      <c r="M249" s="166"/>
      <c r="N249" s="167"/>
      <c r="O249" s="60"/>
      <c r="P249" s="60"/>
      <c r="Q249" s="60"/>
      <c r="R249" s="60"/>
      <c r="S249" s="60"/>
      <c r="T249" s="61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3" t="s">
        <v>172</v>
      </c>
      <c r="AU249" s="13" t="s">
        <v>75</v>
      </c>
    </row>
    <row r="250" spans="1:65" s="2" customFormat="1" ht="29.25">
      <c r="A250" s="30"/>
      <c r="B250" s="31"/>
      <c r="C250" s="32"/>
      <c r="D250" s="163" t="s">
        <v>178</v>
      </c>
      <c r="E250" s="32"/>
      <c r="F250" s="179" t="s">
        <v>446</v>
      </c>
      <c r="G250" s="32"/>
      <c r="H250" s="32"/>
      <c r="I250" s="165"/>
      <c r="J250" s="32"/>
      <c r="K250" s="32"/>
      <c r="L250" s="35"/>
      <c r="M250" s="166"/>
      <c r="N250" s="167"/>
      <c r="O250" s="60"/>
      <c r="P250" s="60"/>
      <c r="Q250" s="60"/>
      <c r="R250" s="60"/>
      <c r="S250" s="60"/>
      <c r="T250" s="61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3" t="s">
        <v>178</v>
      </c>
      <c r="AU250" s="13" t="s">
        <v>75</v>
      </c>
    </row>
    <row r="251" spans="1:65" s="10" customFormat="1" ht="11.25">
      <c r="B251" s="168"/>
      <c r="C251" s="169"/>
      <c r="D251" s="163" t="s">
        <v>173</v>
      </c>
      <c r="E251" s="170" t="s">
        <v>34</v>
      </c>
      <c r="F251" s="171" t="s">
        <v>447</v>
      </c>
      <c r="G251" s="169"/>
      <c r="H251" s="172">
        <v>4</v>
      </c>
      <c r="I251" s="173"/>
      <c r="J251" s="169"/>
      <c r="K251" s="169"/>
      <c r="L251" s="174"/>
      <c r="M251" s="175"/>
      <c r="N251" s="176"/>
      <c r="O251" s="176"/>
      <c r="P251" s="176"/>
      <c r="Q251" s="176"/>
      <c r="R251" s="176"/>
      <c r="S251" s="176"/>
      <c r="T251" s="177"/>
      <c r="AT251" s="178" t="s">
        <v>173</v>
      </c>
      <c r="AU251" s="178" t="s">
        <v>75</v>
      </c>
      <c r="AV251" s="10" t="s">
        <v>84</v>
      </c>
      <c r="AW251" s="10" t="s">
        <v>36</v>
      </c>
      <c r="AX251" s="10" t="s">
        <v>82</v>
      </c>
      <c r="AY251" s="178" t="s">
        <v>169</v>
      </c>
    </row>
    <row r="252" spans="1:65" s="2" customFormat="1" ht="16.5" customHeight="1">
      <c r="A252" s="30"/>
      <c r="B252" s="31"/>
      <c r="C252" s="180" t="s">
        <v>448</v>
      </c>
      <c r="D252" s="180" t="s">
        <v>252</v>
      </c>
      <c r="E252" s="181" t="s">
        <v>449</v>
      </c>
      <c r="F252" s="182" t="s">
        <v>450</v>
      </c>
      <c r="G252" s="183" t="s">
        <v>184</v>
      </c>
      <c r="H252" s="184">
        <v>2</v>
      </c>
      <c r="I252" s="185"/>
      <c r="J252" s="186">
        <f>ROUND(I252*H252,2)</f>
        <v>0</v>
      </c>
      <c r="K252" s="187"/>
      <c r="L252" s="35"/>
      <c r="M252" s="188" t="s">
        <v>34</v>
      </c>
      <c r="N252" s="189" t="s">
        <v>46</v>
      </c>
      <c r="O252" s="60"/>
      <c r="P252" s="159">
        <f>O252*H252</f>
        <v>0</v>
      </c>
      <c r="Q252" s="159">
        <v>0</v>
      </c>
      <c r="R252" s="159">
        <f>Q252*H252</f>
        <v>0</v>
      </c>
      <c r="S252" s="159">
        <v>0</v>
      </c>
      <c r="T252" s="160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61" t="s">
        <v>170</v>
      </c>
      <c r="AT252" s="161" t="s">
        <v>252</v>
      </c>
      <c r="AU252" s="161" t="s">
        <v>75</v>
      </c>
      <c r="AY252" s="13" t="s">
        <v>169</v>
      </c>
      <c r="BE252" s="162">
        <f>IF(N252="základní",J252,0)</f>
        <v>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13" t="s">
        <v>82</v>
      </c>
      <c r="BK252" s="162">
        <f>ROUND(I252*H252,2)</f>
        <v>0</v>
      </c>
      <c r="BL252" s="13" t="s">
        <v>170</v>
      </c>
      <c r="BM252" s="161" t="s">
        <v>451</v>
      </c>
    </row>
    <row r="253" spans="1:65" s="2" customFormat="1" ht="29.25">
      <c r="A253" s="30"/>
      <c r="B253" s="31"/>
      <c r="C253" s="32"/>
      <c r="D253" s="163" t="s">
        <v>172</v>
      </c>
      <c r="E253" s="32"/>
      <c r="F253" s="164" t="s">
        <v>452</v>
      </c>
      <c r="G253" s="32"/>
      <c r="H253" s="32"/>
      <c r="I253" s="165"/>
      <c r="J253" s="32"/>
      <c r="K253" s="32"/>
      <c r="L253" s="35"/>
      <c r="M253" s="166"/>
      <c r="N253" s="167"/>
      <c r="O253" s="60"/>
      <c r="P253" s="60"/>
      <c r="Q253" s="60"/>
      <c r="R253" s="60"/>
      <c r="S253" s="60"/>
      <c r="T253" s="61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T253" s="13" t="s">
        <v>172</v>
      </c>
      <c r="AU253" s="13" t="s">
        <v>75</v>
      </c>
    </row>
    <row r="254" spans="1:65" s="2" customFormat="1" ht="29.25">
      <c r="A254" s="30"/>
      <c r="B254" s="31"/>
      <c r="C254" s="32"/>
      <c r="D254" s="163" t="s">
        <v>178</v>
      </c>
      <c r="E254" s="32"/>
      <c r="F254" s="179" t="s">
        <v>446</v>
      </c>
      <c r="G254" s="32"/>
      <c r="H254" s="32"/>
      <c r="I254" s="165"/>
      <c r="J254" s="32"/>
      <c r="K254" s="32"/>
      <c r="L254" s="35"/>
      <c r="M254" s="166"/>
      <c r="N254" s="167"/>
      <c r="O254" s="60"/>
      <c r="P254" s="60"/>
      <c r="Q254" s="60"/>
      <c r="R254" s="60"/>
      <c r="S254" s="60"/>
      <c r="T254" s="61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3" t="s">
        <v>178</v>
      </c>
      <c r="AU254" s="13" t="s">
        <v>75</v>
      </c>
    </row>
    <row r="255" spans="1:65" s="10" customFormat="1" ht="11.25">
      <c r="B255" s="168"/>
      <c r="C255" s="169"/>
      <c r="D255" s="163" t="s">
        <v>173</v>
      </c>
      <c r="E255" s="170" t="s">
        <v>34</v>
      </c>
      <c r="F255" s="171" t="s">
        <v>199</v>
      </c>
      <c r="G255" s="169"/>
      <c r="H255" s="172">
        <v>2</v>
      </c>
      <c r="I255" s="173"/>
      <c r="J255" s="169"/>
      <c r="K255" s="169"/>
      <c r="L255" s="174"/>
      <c r="M255" s="175"/>
      <c r="N255" s="176"/>
      <c r="O255" s="176"/>
      <c r="P255" s="176"/>
      <c r="Q255" s="176"/>
      <c r="R255" s="176"/>
      <c r="S255" s="176"/>
      <c r="T255" s="177"/>
      <c r="AT255" s="178" t="s">
        <v>173</v>
      </c>
      <c r="AU255" s="178" t="s">
        <v>75</v>
      </c>
      <c r="AV255" s="10" t="s">
        <v>84</v>
      </c>
      <c r="AW255" s="10" t="s">
        <v>36</v>
      </c>
      <c r="AX255" s="10" t="s">
        <v>82</v>
      </c>
      <c r="AY255" s="178" t="s">
        <v>169</v>
      </c>
    </row>
    <row r="256" spans="1:65" s="2" customFormat="1" ht="24.2" customHeight="1">
      <c r="A256" s="30"/>
      <c r="B256" s="31"/>
      <c r="C256" s="180" t="s">
        <v>287</v>
      </c>
      <c r="D256" s="180" t="s">
        <v>252</v>
      </c>
      <c r="E256" s="181" t="s">
        <v>453</v>
      </c>
      <c r="F256" s="182" t="s">
        <v>454</v>
      </c>
      <c r="G256" s="183" t="s">
        <v>167</v>
      </c>
      <c r="H256" s="184">
        <v>381.476</v>
      </c>
      <c r="I256" s="185"/>
      <c r="J256" s="186">
        <f>ROUND(I256*H256,2)</f>
        <v>0</v>
      </c>
      <c r="K256" s="187"/>
      <c r="L256" s="35"/>
      <c r="M256" s="188" t="s">
        <v>34</v>
      </c>
      <c r="N256" s="189" t="s">
        <v>46</v>
      </c>
      <c r="O256" s="60"/>
      <c r="P256" s="159">
        <f>O256*H256</f>
        <v>0</v>
      </c>
      <c r="Q256" s="159">
        <v>0</v>
      </c>
      <c r="R256" s="159">
        <f>Q256*H256</f>
        <v>0</v>
      </c>
      <c r="S256" s="159">
        <v>0</v>
      </c>
      <c r="T256" s="160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61" t="s">
        <v>170</v>
      </c>
      <c r="AT256" s="161" t="s">
        <v>252</v>
      </c>
      <c r="AU256" s="161" t="s">
        <v>75</v>
      </c>
      <c r="AY256" s="13" t="s">
        <v>169</v>
      </c>
      <c r="BE256" s="162">
        <f>IF(N256="základní",J256,0)</f>
        <v>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13" t="s">
        <v>82</v>
      </c>
      <c r="BK256" s="162">
        <f>ROUND(I256*H256,2)</f>
        <v>0</v>
      </c>
      <c r="BL256" s="13" t="s">
        <v>170</v>
      </c>
      <c r="BM256" s="161" t="s">
        <v>455</v>
      </c>
    </row>
    <row r="257" spans="1:65" s="2" customFormat="1" ht="29.25">
      <c r="A257" s="30"/>
      <c r="B257" s="31"/>
      <c r="C257" s="32"/>
      <c r="D257" s="163" t="s">
        <v>172</v>
      </c>
      <c r="E257" s="32"/>
      <c r="F257" s="164" t="s">
        <v>456</v>
      </c>
      <c r="G257" s="32"/>
      <c r="H257" s="32"/>
      <c r="I257" s="165"/>
      <c r="J257" s="32"/>
      <c r="K257" s="32"/>
      <c r="L257" s="35"/>
      <c r="M257" s="166"/>
      <c r="N257" s="167"/>
      <c r="O257" s="60"/>
      <c r="P257" s="60"/>
      <c r="Q257" s="60"/>
      <c r="R257" s="60"/>
      <c r="S257" s="60"/>
      <c r="T257" s="61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T257" s="13" t="s">
        <v>172</v>
      </c>
      <c r="AU257" s="13" t="s">
        <v>75</v>
      </c>
    </row>
    <row r="258" spans="1:65" s="2" customFormat="1" ht="19.5">
      <c r="A258" s="30"/>
      <c r="B258" s="31"/>
      <c r="C258" s="32"/>
      <c r="D258" s="163" t="s">
        <v>178</v>
      </c>
      <c r="E258" s="32"/>
      <c r="F258" s="179" t="s">
        <v>457</v>
      </c>
      <c r="G258" s="32"/>
      <c r="H258" s="32"/>
      <c r="I258" s="165"/>
      <c r="J258" s="32"/>
      <c r="K258" s="32"/>
      <c r="L258" s="35"/>
      <c r="M258" s="166"/>
      <c r="N258" s="167"/>
      <c r="O258" s="60"/>
      <c r="P258" s="60"/>
      <c r="Q258" s="60"/>
      <c r="R258" s="60"/>
      <c r="S258" s="60"/>
      <c r="T258" s="61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3" t="s">
        <v>178</v>
      </c>
      <c r="AU258" s="13" t="s">
        <v>75</v>
      </c>
    </row>
    <row r="259" spans="1:65" s="10" customFormat="1" ht="11.25">
      <c r="B259" s="168"/>
      <c r="C259" s="169"/>
      <c r="D259" s="163" t="s">
        <v>173</v>
      </c>
      <c r="E259" s="170" t="s">
        <v>34</v>
      </c>
      <c r="F259" s="171" t="s">
        <v>458</v>
      </c>
      <c r="G259" s="169"/>
      <c r="H259" s="172">
        <v>381.476</v>
      </c>
      <c r="I259" s="173"/>
      <c r="J259" s="169"/>
      <c r="K259" s="169"/>
      <c r="L259" s="174"/>
      <c r="M259" s="175"/>
      <c r="N259" s="176"/>
      <c r="O259" s="176"/>
      <c r="P259" s="176"/>
      <c r="Q259" s="176"/>
      <c r="R259" s="176"/>
      <c r="S259" s="176"/>
      <c r="T259" s="177"/>
      <c r="AT259" s="178" t="s">
        <v>173</v>
      </c>
      <c r="AU259" s="178" t="s">
        <v>75</v>
      </c>
      <c r="AV259" s="10" t="s">
        <v>84</v>
      </c>
      <c r="AW259" s="10" t="s">
        <v>36</v>
      </c>
      <c r="AX259" s="10" t="s">
        <v>82</v>
      </c>
      <c r="AY259" s="178" t="s">
        <v>169</v>
      </c>
    </row>
    <row r="260" spans="1:65" s="2" customFormat="1" ht="33" customHeight="1">
      <c r="A260" s="30"/>
      <c r="B260" s="31"/>
      <c r="C260" s="180" t="s">
        <v>459</v>
      </c>
      <c r="D260" s="180" t="s">
        <v>252</v>
      </c>
      <c r="E260" s="181" t="s">
        <v>460</v>
      </c>
      <c r="F260" s="182" t="s">
        <v>461</v>
      </c>
      <c r="G260" s="183" t="s">
        <v>167</v>
      </c>
      <c r="H260" s="184">
        <v>381.476</v>
      </c>
      <c r="I260" s="185"/>
      <c r="J260" s="186">
        <f>ROUND(I260*H260,2)</f>
        <v>0</v>
      </c>
      <c r="K260" s="187"/>
      <c r="L260" s="35"/>
      <c r="M260" s="188" t="s">
        <v>34</v>
      </c>
      <c r="N260" s="189" t="s">
        <v>46</v>
      </c>
      <c r="O260" s="60"/>
      <c r="P260" s="159">
        <f>O260*H260</f>
        <v>0</v>
      </c>
      <c r="Q260" s="159">
        <v>0</v>
      </c>
      <c r="R260" s="159">
        <f>Q260*H260</f>
        <v>0</v>
      </c>
      <c r="S260" s="159">
        <v>0</v>
      </c>
      <c r="T260" s="160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61" t="s">
        <v>170</v>
      </c>
      <c r="AT260" s="161" t="s">
        <v>252</v>
      </c>
      <c r="AU260" s="161" t="s">
        <v>75</v>
      </c>
      <c r="AY260" s="13" t="s">
        <v>169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3" t="s">
        <v>82</v>
      </c>
      <c r="BK260" s="162">
        <f>ROUND(I260*H260,2)</f>
        <v>0</v>
      </c>
      <c r="BL260" s="13" t="s">
        <v>170</v>
      </c>
      <c r="BM260" s="161" t="s">
        <v>462</v>
      </c>
    </row>
    <row r="261" spans="1:65" s="2" customFormat="1" ht="29.25">
      <c r="A261" s="30"/>
      <c r="B261" s="31"/>
      <c r="C261" s="32"/>
      <c r="D261" s="163" t="s">
        <v>172</v>
      </c>
      <c r="E261" s="32"/>
      <c r="F261" s="164" t="s">
        <v>463</v>
      </c>
      <c r="G261" s="32"/>
      <c r="H261" s="32"/>
      <c r="I261" s="165"/>
      <c r="J261" s="32"/>
      <c r="K261" s="32"/>
      <c r="L261" s="35"/>
      <c r="M261" s="166"/>
      <c r="N261" s="167"/>
      <c r="O261" s="60"/>
      <c r="P261" s="60"/>
      <c r="Q261" s="60"/>
      <c r="R261" s="60"/>
      <c r="S261" s="60"/>
      <c r="T261" s="61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3" t="s">
        <v>172</v>
      </c>
      <c r="AU261" s="13" t="s">
        <v>75</v>
      </c>
    </row>
    <row r="262" spans="1:65" s="2" customFormat="1" ht="19.5">
      <c r="A262" s="30"/>
      <c r="B262" s="31"/>
      <c r="C262" s="32"/>
      <c r="D262" s="163" t="s">
        <v>178</v>
      </c>
      <c r="E262" s="32"/>
      <c r="F262" s="179" t="s">
        <v>457</v>
      </c>
      <c r="G262" s="32"/>
      <c r="H262" s="32"/>
      <c r="I262" s="165"/>
      <c r="J262" s="32"/>
      <c r="K262" s="32"/>
      <c r="L262" s="35"/>
      <c r="M262" s="166"/>
      <c r="N262" s="167"/>
      <c r="O262" s="60"/>
      <c r="P262" s="60"/>
      <c r="Q262" s="60"/>
      <c r="R262" s="60"/>
      <c r="S262" s="60"/>
      <c r="T262" s="61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T262" s="13" t="s">
        <v>178</v>
      </c>
      <c r="AU262" s="13" t="s">
        <v>75</v>
      </c>
    </row>
    <row r="263" spans="1:65" s="10" customFormat="1" ht="11.25">
      <c r="B263" s="168"/>
      <c r="C263" s="169"/>
      <c r="D263" s="163" t="s">
        <v>173</v>
      </c>
      <c r="E263" s="170" t="s">
        <v>34</v>
      </c>
      <c r="F263" s="171" t="s">
        <v>464</v>
      </c>
      <c r="G263" s="169"/>
      <c r="H263" s="172">
        <v>381.476</v>
      </c>
      <c r="I263" s="173"/>
      <c r="J263" s="169"/>
      <c r="K263" s="169"/>
      <c r="L263" s="174"/>
      <c r="M263" s="175"/>
      <c r="N263" s="176"/>
      <c r="O263" s="176"/>
      <c r="P263" s="176"/>
      <c r="Q263" s="176"/>
      <c r="R263" s="176"/>
      <c r="S263" s="176"/>
      <c r="T263" s="177"/>
      <c r="AT263" s="178" t="s">
        <v>173</v>
      </c>
      <c r="AU263" s="178" t="s">
        <v>75</v>
      </c>
      <c r="AV263" s="10" t="s">
        <v>84</v>
      </c>
      <c r="AW263" s="10" t="s">
        <v>36</v>
      </c>
      <c r="AX263" s="10" t="s">
        <v>82</v>
      </c>
      <c r="AY263" s="178" t="s">
        <v>169</v>
      </c>
    </row>
    <row r="264" spans="1:65" s="2" customFormat="1" ht="16.5" customHeight="1">
      <c r="A264" s="30"/>
      <c r="B264" s="31"/>
      <c r="C264" s="180" t="s">
        <v>465</v>
      </c>
      <c r="D264" s="180" t="s">
        <v>252</v>
      </c>
      <c r="E264" s="181" t="s">
        <v>466</v>
      </c>
      <c r="F264" s="182" t="s">
        <v>467</v>
      </c>
      <c r="G264" s="183" t="s">
        <v>167</v>
      </c>
      <c r="H264" s="184">
        <v>34.152999999999999</v>
      </c>
      <c r="I264" s="185"/>
      <c r="J264" s="186">
        <f>ROUND(I264*H264,2)</f>
        <v>0</v>
      </c>
      <c r="K264" s="187"/>
      <c r="L264" s="35"/>
      <c r="M264" s="188" t="s">
        <v>34</v>
      </c>
      <c r="N264" s="189" t="s">
        <v>46</v>
      </c>
      <c r="O264" s="60"/>
      <c r="P264" s="159">
        <f>O264*H264</f>
        <v>0</v>
      </c>
      <c r="Q264" s="159">
        <v>0</v>
      </c>
      <c r="R264" s="159">
        <f>Q264*H264</f>
        <v>0</v>
      </c>
      <c r="S264" s="159">
        <v>0</v>
      </c>
      <c r="T264" s="160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61" t="s">
        <v>170</v>
      </c>
      <c r="AT264" s="161" t="s">
        <v>252</v>
      </c>
      <c r="AU264" s="161" t="s">
        <v>75</v>
      </c>
      <c r="AY264" s="13" t="s">
        <v>169</v>
      </c>
      <c r="BE264" s="162">
        <f>IF(N264="základní",J264,0)</f>
        <v>0</v>
      </c>
      <c r="BF264" s="162">
        <f>IF(N264="snížená",J264,0)</f>
        <v>0</v>
      </c>
      <c r="BG264" s="162">
        <f>IF(N264="zákl. přenesená",J264,0)</f>
        <v>0</v>
      </c>
      <c r="BH264" s="162">
        <f>IF(N264="sníž. přenesená",J264,0)</f>
        <v>0</v>
      </c>
      <c r="BI264" s="162">
        <f>IF(N264="nulová",J264,0)</f>
        <v>0</v>
      </c>
      <c r="BJ264" s="13" t="s">
        <v>82</v>
      </c>
      <c r="BK264" s="162">
        <f>ROUND(I264*H264,2)</f>
        <v>0</v>
      </c>
      <c r="BL264" s="13" t="s">
        <v>170</v>
      </c>
      <c r="BM264" s="161" t="s">
        <v>468</v>
      </c>
    </row>
    <row r="265" spans="1:65" s="2" customFormat="1" ht="29.25">
      <c r="A265" s="30"/>
      <c r="B265" s="31"/>
      <c r="C265" s="32"/>
      <c r="D265" s="163" t="s">
        <v>172</v>
      </c>
      <c r="E265" s="32"/>
      <c r="F265" s="164" t="s">
        <v>469</v>
      </c>
      <c r="G265" s="32"/>
      <c r="H265" s="32"/>
      <c r="I265" s="165"/>
      <c r="J265" s="32"/>
      <c r="K265" s="32"/>
      <c r="L265" s="35"/>
      <c r="M265" s="166"/>
      <c r="N265" s="167"/>
      <c r="O265" s="60"/>
      <c r="P265" s="60"/>
      <c r="Q265" s="60"/>
      <c r="R265" s="60"/>
      <c r="S265" s="60"/>
      <c r="T265" s="61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T265" s="13" t="s">
        <v>172</v>
      </c>
      <c r="AU265" s="13" t="s">
        <v>75</v>
      </c>
    </row>
    <row r="266" spans="1:65" s="2" customFormat="1" ht="29.25">
      <c r="A266" s="30"/>
      <c r="B266" s="31"/>
      <c r="C266" s="32"/>
      <c r="D266" s="163" t="s">
        <v>178</v>
      </c>
      <c r="E266" s="32"/>
      <c r="F266" s="179" t="s">
        <v>470</v>
      </c>
      <c r="G266" s="32"/>
      <c r="H266" s="32"/>
      <c r="I266" s="165"/>
      <c r="J266" s="32"/>
      <c r="K266" s="32"/>
      <c r="L266" s="35"/>
      <c r="M266" s="166"/>
      <c r="N266" s="167"/>
      <c r="O266" s="60"/>
      <c r="P266" s="60"/>
      <c r="Q266" s="60"/>
      <c r="R266" s="60"/>
      <c r="S266" s="60"/>
      <c r="T266" s="61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T266" s="13" t="s">
        <v>178</v>
      </c>
      <c r="AU266" s="13" t="s">
        <v>75</v>
      </c>
    </row>
    <row r="267" spans="1:65" s="10" customFormat="1" ht="11.25">
      <c r="B267" s="168"/>
      <c r="C267" s="169"/>
      <c r="D267" s="163" t="s">
        <v>173</v>
      </c>
      <c r="E267" s="170" t="s">
        <v>34</v>
      </c>
      <c r="F267" s="171" t="s">
        <v>471</v>
      </c>
      <c r="G267" s="169"/>
      <c r="H267" s="172">
        <v>34.152999999999999</v>
      </c>
      <c r="I267" s="173"/>
      <c r="J267" s="169"/>
      <c r="K267" s="169"/>
      <c r="L267" s="174"/>
      <c r="M267" s="175"/>
      <c r="N267" s="176"/>
      <c r="O267" s="176"/>
      <c r="P267" s="176"/>
      <c r="Q267" s="176"/>
      <c r="R267" s="176"/>
      <c r="S267" s="176"/>
      <c r="T267" s="177"/>
      <c r="AT267" s="178" t="s">
        <v>173</v>
      </c>
      <c r="AU267" s="178" t="s">
        <v>75</v>
      </c>
      <c r="AV267" s="10" t="s">
        <v>84</v>
      </c>
      <c r="AW267" s="10" t="s">
        <v>36</v>
      </c>
      <c r="AX267" s="10" t="s">
        <v>82</v>
      </c>
      <c r="AY267" s="178" t="s">
        <v>169</v>
      </c>
    </row>
    <row r="268" spans="1:65" s="2" customFormat="1" ht="24.2" customHeight="1">
      <c r="A268" s="30"/>
      <c r="B268" s="31"/>
      <c r="C268" s="180" t="s">
        <v>472</v>
      </c>
      <c r="D268" s="180" t="s">
        <v>252</v>
      </c>
      <c r="E268" s="181" t="s">
        <v>453</v>
      </c>
      <c r="F268" s="182" t="s">
        <v>454</v>
      </c>
      <c r="G268" s="183" t="s">
        <v>167</v>
      </c>
      <c r="H268" s="184">
        <v>34.152999999999999</v>
      </c>
      <c r="I268" s="185"/>
      <c r="J268" s="186">
        <f>ROUND(I268*H268,2)</f>
        <v>0</v>
      </c>
      <c r="K268" s="187"/>
      <c r="L268" s="35"/>
      <c r="M268" s="188" t="s">
        <v>34</v>
      </c>
      <c r="N268" s="189" t="s">
        <v>46</v>
      </c>
      <c r="O268" s="60"/>
      <c r="P268" s="159">
        <f>O268*H268</f>
        <v>0</v>
      </c>
      <c r="Q268" s="159">
        <v>0</v>
      </c>
      <c r="R268" s="159">
        <f>Q268*H268</f>
        <v>0</v>
      </c>
      <c r="S268" s="159">
        <v>0</v>
      </c>
      <c r="T268" s="160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61" t="s">
        <v>170</v>
      </c>
      <c r="AT268" s="161" t="s">
        <v>252</v>
      </c>
      <c r="AU268" s="161" t="s">
        <v>75</v>
      </c>
      <c r="AY268" s="13" t="s">
        <v>169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3" t="s">
        <v>82</v>
      </c>
      <c r="BK268" s="162">
        <f>ROUND(I268*H268,2)</f>
        <v>0</v>
      </c>
      <c r="BL268" s="13" t="s">
        <v>170</v>
      </c>
      <c r="BM268" s="161" t="s">
        <v>473</v>
      </c>
    </row>
    <row r="269" spans="1:65" s="2" customFormat="1" ht="29.25">
      <c r="A269" s="30"/>
      <c r="B269" s="31"/>
      <c r="C269" s="32"/>
      <c r="D269" s="163" t="s">
        <v>172</v>
      </c>
      <c r="E269" s="32"/>
      <c r="F269" s="164" t="s">
        <v>456</v>
      </c>
      <c r="G269" s="32"/>
      <c r="H269" s="32"/>
      <c r="I269" s="165"/>
      <c r="J269" s="32"/>
      <c r="K269" s="32"/>
      <c r="L269" s="35"/>
      <c r="M269" s="166"/>
      <c r="N269" s="167"/>
      <c r="O269" s="60"/>
      <c r="P269" s="60"/>
      <c r="Q269" s="60"/>
      <c r="R269" s="60"/>
      <c r="S269" s="60"/>
      <c r="T269" s="61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T269" s="13" t="s">
        <v>172</v>
      </c>
      <c r="AU269" s="13" t="s">
        <v>75</v>
      </c>
    </row>
    <row r="270" spans="1:65" s="2" customFormat="1" ht="29.25">
      <c r="A270" s="30"/>
      <c r="B270" s="31"/>
      <c r="C270" s="32"/>
      <c r="D270" s="163" t="s">
        <v>178</v>
      </c>
      <c r="E270" s="32"/>
      <c r="F270" s="179" t="s">
        <v>474</v>
      </c>
      <c r="G270" s="32"/>
      <c r="H270" s="32"/>
      <c r="I270" s="165"/>
      <c r="J270" s="32"/>
      <c r="K270" s="32"/>
      <c r="L270" s="35"/>
      <c r="M270" s="166"/>
      <c r="N270" s="167"/>
      <c r="O270" s="60"/>
      <c r="P270" s="60"/>
      <c r="Q270" s="60"/>
      <c r="R270" s="60"/>
      <c r="S270" s="60"/>
      <c r="T270" s="61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3" t="s">
        <v>178</v>
      </c>
      <c r="AU270" s="13" t="s">
        <v>75</v>
      </c>
    </row>
    <row r="271" spans="1:65" s="10" customFormat="1" ht="11.25">
      <c r="B271" s="168"/>
      <c r="C271" s="169"/>
      <c r="D271" s="163" t="s">
        <v>173</v>
      </c>
      <c r="E271" s="170" t="s">
        <v>34</v>
      </c>
      <c r="F271" s="171" t="s">
        <v>475</v>
      </c>
      <c r="G271" s="169"/>
      <c r="H271" s="172">
        <v>34.152999999999999</v>
      </c>
      <c r="I271" s="173"/>
      <c r="J271" s="169"/>
      <c r="K271" s="169"/>
      <c r="L271" s="174"/>
      <c r="M271" s="175"/>
      <c r="N271" s="176"/>
      <c r="O271" s="176"/>
      <c r="P271" s="176"/>
      <c r="Q271" s="176"/>
      <c r="R271" s="176"/>
      <c r="S271" s="176"/>
      <c r="T271" s="177"/>
      <c r="AT271" s="178" t="s">
        <v>173</v>
      </c>
      <c r="AU271" s="178" t="s">
        <v>75</v>
      </c>
      <c r="AV271" s="10" t="s">
        <v>84</v>
      </c>
      <c r="AW271" s="10" t="s">
        <v>36</v>
      </c>
      <c r="AX271" s="10" t="s">
        <v>82</v>
      </c>
      <c r="AY271" s="178" t="s">
        <v>169</v>
      </c>
    </row>
    <row r="272" spans="1:65" s="2" customFormat="1" ht="33" customHeight="1">
      <c r="A272" s="30"/>
      <c r="B272" s="31"/>
      <c r="C272" s="180" t="s">
        <v>476</v>
      </c>
      <c r="D272" s="180" t="s">
        <v>252</v>
      </c>
      <c r="E272" s="181" t="s">
        <v>460</v>
      </c>
      <c r="F272" s="182" t="s">
        <v>461</v>
      </c>
      <c r="G272" s="183" t="s">
        <v>167</v>
      </c>
      <c r="H272" s="184">
        <v>307.37700000000001</v>
      </c>
      <c r="I272" s="185"/>
      <c r="J272" s="186">
        <f>ROUND(I272*H272,2)</f>
        <v>0</v>
      </c>
      <c r="K272" s="187"/>
      <c r="L272" s="35"/>
      <c r="M272" s="188" t="s">
        <v>34</v>
      </c>
      <c r="N272" s="189" t="s">
        <v>46</v>
      </c>
      <c r="O272" s="60"/>
      <c r="P272" s="159">
        <f>O272*H272</f>
        <v>0</v>
      </c>
      <c r="Q272" s="159">
        <v>0</v>
      </c>
      <c r="R272" s="159">
        <f>Q272*H272</f>
        <v>0</v>
      </c>
      <c r="S272" s="159">
        <v>0</v>
      </c>
      <c r="T272" s="160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61" t="s">
        <v>170</v>
      </c>
      <c r="AT272" s="161" t="s">
        <v>252</v>
      </c>
      <c r="AU272" s="161" t="s">
        <v>75</v>
      </c>
      <c r="AY272" s="13" t="s">
        <v>169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3" t="s">
        <v>82</v>
      </c>
      <c r="BK272" s="162">
        <f>ROUND(I272*H272,2)</f>
        <v>0</v>
      </c>
      <c r="BL272" s="13" t="s">
        <v>170</v>
      </c>
      <c r="BM272" s="161" t="s">
        <v>477</v>
      </c>
    </row>
    <row r="273" spans="1:65" s="2" customFormat="1" ht="29.25">
      <c r="A273" s="30"/>
      <c r="B273" s="31"/>
      <c r="C273" s="32"/>
      <c r="D273" s="163" t="s">
        <v>172</v>
      </c>
      <c r="E273" s="32"/>
      <c r="F273" s="164" t="s">
        <v>463</v>
      </c>
      <c r="G273" s="32"/>
      <c r="H273" s="32"/>
      <c r="I273" s="165"/>
      <c r="J273" s="32"/>
      <c r="K273" s="32"/>
      <c r="L273" s="35"/>
      <c r="M273" s="166"/>
      <c r="N273" s="167"/>
      <c r="O273" s="60"/>
      <c r="P273" s="60"/>
      <c r="Q273" s="60"/>
      <c r="R273" s="60"/>
      <c r="S273" s="60"/>
      <c r="T273" s="61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T273" s="13" t="s">
        <v>172</v>
      </c>
      <c r="AU273" s="13" t="s">
        <v>75</v>
      </c>
    </row>
    <row r="274" spans="1:65" s="2" customFormat="1" ht="29.25">
      <c r="A274" s="30"/>
      <c r="B274" s="31"/>
      <c r="C274" s="32"/>
      <c r="D274" s="163" t="s">
        <v>178</v>
      </c>
      <c r="E274" s="32"/>
      <c r="F274" s="179" t="s">
        <v>474</v>
      </c>
      <c r="G274" s="32"/>
      <c r="H274" s="32"/>
      <c r="I274" s="165"/>
      <c r="J274" s="32"/>
      <c r="K274" s="32"/>
      <c r="L274" s="35"/>
      <c r="M274" s="166"/>
      <c r="N274" s="167"/>
      <c r="O274" s="60"/>
      <c r="P274" s="60"/>
      <c r="Q274" s="60"/>
      <c r="R274" s="60"/>
      <c r="S274" s="60"/>
      <c r="T274" s="61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T274" s="13" t="s">
        <v>178</v>
      </c>
      <c r="AU274" s="13" t="s">
        <v>75</v>
      </c>
    </row>
    <row r="275" spans="1:65" s="10" customFormat="1" ht="11.25">
      <c r="B275" s="168"/>
      <c r="C275" s="169"/>
      <c r="D275" s="163" t="s">
        <v>173</v>
      </c>
      <c r="E275" s="170" t="s">
        <v>34</v>
      </c>
      <c r="F275" s="171" t="s">
        <v>478</v>
      </c>
      <c r="G275" s="169"/>
      <c r="H275" s="172">
        <v>307.37700000000001</v>
      </c>
      <c r="I275" s="173"/>
      <c r="J275" s="169"/>
      <c r="K275" s="169"/>
      <c r="L275" s="174"/>
      <c r="M275" s="175"/>
      <c r="N275" s="176"/>
      <c r="O275" s="176"/>
      <c r="P275" s="176"/>
      <c r="Q275" s="176"/>
      <c r="R275" s="176"/>
      <c r="S275" s="176"/>
      <c r="T275" s="177"/>
      <c r="AT275" s="178" t="s">
        <v>173</v>
      </c>
      <c r="AU275" s="178" t="s">
        <v>75</v>
      </c>
      <c r="AV275" s="10" t="s">
        <v>84</v>
      </c>
      <c r="AW275" s="10" t="s">
        <v>36</v>
      </c>
      <c r="AX275" s="10" t="s">
        <v>82</v>
      </c>
      <c r="AY275" s="178" t="s">
        <v>169</v>
      </c>
    </row>
    <row r="276" spans="1:65" s="2" customFormat="1" ht="24.2" customHeight="1">
      <c r="A276" s="30"/>
      <c r="B276" s="31"/>
      <c r="C276" s="180" t="s">
        <v>479</v>
      </c>
      <c r="D276" s="180" t="s">
        <v>252</v>
      </c>
      <c r="E276" s="181" t="s">
        <v>453</v>
      </c>
      <c r="F276" s="182" t="s">
        <v>454</v>
      </c>
      <c r="G276" s="183" t="s">
        <v>167</v>
      </c>
      <c r="H276" s="184">
        <v>178.084</v>
      </c>
      <c r="I276" s="185"/>
      <c r="J276" s="186">
        <f>ROUND(I276*H276,2)</f>
        <v>0</v>
      </c>
      <c r="K276" s="187"/>
      <c r="L276" s="35"/>
      <c r="M276" s="188" t="s">
        <v>34</v>
      </c>
      <c r="N276" s="189" t="s">
        <v>46</v>
      </c>
      <c r="O276" s="60"/>
      <c r="P276" s="159">
        <f>O276*H276</f>
        <v>0</v>
      </c>
      <c r="Q276" s="159">
        <v>0</v>
      </c>
      <c r="R276" s="159">
        <f>Q276*H276</f>
        <v>0</v>
      </c>
      <c r="S276" s="159">
        <v>0</v>
      </c>
      <c r="T276" s="160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61" t="s">
        <v>170</v>
      </c>
      <c r="AT276" s="161" t="s">
        <v>252</v>
      </c>
      <c r="AU276" s="161" t="s">
        <v>75</v>
      </c>
      <c r="AY276" s="13" t="s">
        <v>169</v>
      </c>
      <c r="BE276" s="162">
        <f>IF(N276="základní",J276,0)</f>
        <v>0</v>
      </c>
      <c r="BF276" s="162">
        <f>IF(N276="snížená",J276,0)</f>
        <v>0</v>
      </c>
      <c r="BG276" s="162">
        <f>IF(N276="zákl. přenesená",J276,0)</f>
        <v>0</v>
      </c>
      <c r="BH276" s="162">
        <f>IF(N276="sníž. přenesená",J276,0)</f>
        <v>0</v>
      </c>
      <c r="BI276" s="162">
        <f>IF(N276="nulová",J276,0)</f>
        <v>0</v>
      </c>
      <c r="BJ276" s="13" t="s">
        <v>82</v>
      </c>
      <c r="BK276" s="162">
        <f>ROUND(I276*H276,2)</f>
        <v>0</v>
      </c>
      <c r="BL276" s="13" t="s">
        <v>170</v>
      </c>
      <c r="BM276" s="161" t="s">
        <v>480</v>
      </c>
    </row>
    <row r="277" spans="1:65" s="2" customFormat="1" ht="29.25">
      <c r="A277" s="30"/>
      <c r="B277" s="31"/>
      <c r="C277" s="32"/>
      <c r="D277" s="163" t="s">
        <v>172</v>
      </c>
      <c r="E277" s="32"/>
      <c r="F277" s="164" t="s">
        <v>456</v>
      </c>
      <c r="G277" s="32"/>
      <c r="H277" s="32"/>
      <c r="I277" s="165"/>
      <c r="J277" s="32"/>
      <c r="K277" s="32"/>
      <c r="L277" s="35"/>
      <c r="M277" s="166"/>
      <c r="N277" s="167"/>
      <c r="O277" s="60"/>
      <c r="P277" s="60"/>
      <c r="Q277" s="60"/>
      <c r="R277" s="60"/>
      <c r="S277" s="60"/>
      <c r="T277" s="61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T277" s="13" t="s">
        <v>172</v>
      </c>
      <c r="AU277" s="13" t="s">
        <v>75</v>
      </c>
    </row>
    <row r="278" spans="1:65" s="2" customFormat="1" ht="19.5">
      <c r="A278" s="30"/>
      <c r="B278" s="31"/>
      <c r="C278" s="32"/>
      <c r="D278" s="163" t="s">
        <v>178</v>
      </c>
      <c r="E278" s="32"/>
      <c r="F278" s="179" t="s">
        <v>481</v>
      </c>
      <c r="G278" s="32"/>
      <c r="H278" s="32"/>
      <c r="I278" s="165"/>
      <c r="J278" s="32"/>
      <c r="K278" s="32"/>
      <c r="L278" s="35"/>
      <c r="M278" s="166"/>
      <c r="N278" s="167"/>
      <c r="O278" s="60"/>
      <c r="P278" s="60"/>
      <c r="Q278" s="60"/>
      <c r="R278" s="60"/>
      <c r="S278" s="60"/>
      <c r="T278" s="61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T278" s="13" t="s">
        <v>178</v>
      </c>
      <c r="AU278" s="13" t="s">
        <v>75</v>
      </c>
    </row>
    <row r="279" spans="1:65" s="10" customFormat="1" ht="11.25">
      <c r="B279" s="168"/>
      <c r="C279" s="169"/>
      <c r="D279" s="163" t="s">
        <v>173</v>
      </c>
      <c r="E279" s="170" t="s">
        <v>34</v>
      </c>
      <c r="F279" s="171" t="s">
        <v>482</v>
      </c>
      <c r="G279" s="169"/>
      <c r="H279" s="172">
        <v>178.084</v>
      </c>
      <c r="I279" s="173"/>
      <c r="J279" s="169"/>
      <c r="K279" s="169"/>
      <c r="L279" s="174"/>
      <c r="M279" s="175"/>
      <c r="N279" s="176"/>
      <c r="O279" s="176"/>
      <c r="P279" s="176"/>
      <c r="Q279" s="176"/>
      <c r="R279" s="176"/>
      <c r="S279" s="176"/>
      <c r="T279" s="177"/>
      <c r="AT279" s="178" t="s">
        <v>173</v>
      </c>
      <c r="AU279" s="178" t="s">
        <v>75</v>
      </c>
      <c r="AV279" s="10" t="s">
        <v>84</v>
      </c>
      <c r="AW279" s="10" t="s">
        <v>36</v>
      </c>
      <c r="AX279" s="10" t="s">
        <v>82</v>
      </c>
      <c r="AY279" s="178" t="s">
        <v>169</v>
      </c>
    </row>
    <row r="280" spans="1:65" s="2" customFormat="1" ht="24.2" customHeight="1">
      <c r="A280" s="30"/>
      <c r="B280" s="31"/>
      <c r="C280" s="180" t="s">
        <v>483</v>
      </c>
      <c r="D280" s="180" t="s">
        <v>252</v>
      </c>
      <c r="E280" s="181" t="s">
        <v>453</v>
      </c>
      <c r="F280" s="182" t="s">
        <v>454</v>
      </c>
      <c r="G280" s="183" t="s">
        <v>167</v>
      </c>
      <c r="H280" s="184">
        <v>1.5</v>
      </c>
      <c r="I280" s="185"/>
      <c r="J280" s="186">
        <f>ROUND(I280*H280,2)</f>
        <v>0</v>
      </c>
      <c r="K280" s="187"/>
      <c r="L280" s="35"/>
      <c r="M280" s="188" t="s">
        <v>34</v>
      </c>
      <c r="N280" s="189" t="s">
        <v>46</v>
      </c>
      <c r="O280" s="60"/>
      <c r="P280" s="159">
        <f>O280*H280</f>
        <v>0</v>
      </c>
      <c r="Q280" s="159">
        <v>0</v>
      </c>
      <c r="R280" s="159">
        <f>Q280*H280</f>
        <v>0</v>
      </c>
      <c r="S280" s="159">
        <v>0</v>
      </c>
      <c r="T280" s="160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61" t="s">
        <v>170</v>
      </c>
      <c r="AT280" s="161" t="s">
        <v>252</v>
      </c>
      <c r="AU280" s="161" t="s">
        <v>75</v>
      </c>
      <c r="AY280" s="13" t="s">
        <v>169</v>
      </c>
      <c r="BE280" s="162">
        <f>IF(N280="základní",J280,0)</f>
        <v>0</v>
      </c>
      <c r="BF280" s="162">
        <f>IF(N280="snížená",J280,0)</f>
        <v>0</v>
      </c>
      <c r="BG280" s="162">
        <f>IF(N280="zákl. přenesená",J280,0)</f>
        <v>0</v>
      </c>
      <c r="BH280" s="162">
        <f>IF(N280="sníž. přenesená",J280,0)</f>
        <v>0</v>
      </c>
      <c r="BI280" s="162">
        <f>IF(N280="nulová",J280,0)</f>
        <v>0</v>
      </c>
      <c r="BJ280" s="13" t="s">
        <v>82</v>
      </c>
      <c r="BK280" s="162">
        <f>ROUND(I280*H280,2)</f>
        <v>0</v>
      </c>
      <c r="BL280" s="13" t="s">
        <v>170</v>
      </c>
      <c r="BM280" s="161" t="s">
        <v>484</v>
      </c>
    </row>
    <row r="281" spans="1:65" s="2" customFormat="1" ht="29.25">
      <c r="A281" s="30"/>
      <c r="B281" s="31"/>
      <c r="C281" s="32"/>
      <c r="D281" s="163" t="s">
        <v>172</v>
      </c>
      <c r="E281" s="32"/>
      <c r="F281" s="164" t="s">
        <v>456</v>
      </c>
      <c r="G281" s="32"/>
      <c r="H281" s="32"/>
      <c r="I281" s="165"/>
      <c r="J281" s="32"/>
      <c r="K281" s="32"/>
      <c r="L281" s="35"/>
      <c r="M281" s="166"/>
      <c r="N281" s="167"/>
      <c r="O281" s="60"/>
      <c r="P281" s="60"/>
      <c r="Q281" s="60"/>
      <c r="R281" s="60"/>
      <c r="S281" s="60"/>
      <c r="T281" s="61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T281" s="13" t="s">
        <v>172</v>
      </c>
      <c r="AU281" s="13" t="s">
        <v>75</v>
      </c>
    </row>
    <row r="282" spans="1:65" s="2" customFormat="1" ht="19.5">
      <c r="A282" s="30"/>
      <c r="B282" s="31"/>
      <c r="C282" s="32"/>
      <c r="D282" s="163" t="s">
        <v>178</v>
      </c>
      <c r="E282" s="32"/>
      <c r="F282" s="179" t="s">
        <v>485</v>
      </c>
      <c r="G282" s="32"/>
      <c r="H282" s="32"/>
      <c r="I282" s="165"/>
      <c r="J282" s="32"/>
      <c r="K282" s="32"/>
      <c r="L282" s="35"/>
      <c r="M282" s="166"/>
      <c r="N282" s="167"/>
      <c r="O282" s="60"/>
      <c r="P282" s="60"/>
      <c r="Q282" s="60"/>
      <c r="R282" s="60"/>
      <c r="S282" s="60"/>
      <c r="T282" s="61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T282" s="13" t="s">
        <v>178</v>
      </c>
      <c r="AU282" s="13" t="s">
        <v>75</v>
      </c>
    </row>
    <row r="283" spans="1:65" s="10" customFormat="1" ht="11.25">
      <c r="B283" s="168"/>
      <c r="C283" s="169"/>
      <c r="D283" s="163" t="s">
        <v>173</v>
      </c>
      <c r="E283" s="170" t="s">
        <v>34</v>
      </c>
      <c r="F283" s="171" t="s">
        <v>486</v>
      </c>
      <c r="G283" s="169"/>
      <c r="H283" s="172">
        <v>1.5</v>
      </c>
      <c r="I283" s="173"/>
      <c r="J283" s="169"/>
      <c r="K283" s="169"/>
      <c r="L283" s="174"/>
      <c r="M283" s="175"/>
      <c r="N283" s="176"/>
      <c r="O283" s="176"/>
      <c r="P283" s="176"/>
      <c r="Q283" s="176"/>
      <c r="R283" s="176"/>
      <c r="S283" s="176"/>
      <c r="T283" s="177"/>
      <c r="AT283" s="178" t="s">
        <v>173</v>
      </c>
      <c r="AU283" s="178" t="s">
        <v>75</v>
      </c>
      <c r="AV283" s="10" t="s">
        <v>84</v>
      </c>
      <c r="AW283" s="10" t="s">
        <v>36</v>
      </c>
      <c r="AX283" s="10" t="s">
        <v>82</v>
      </c>
      <c r="AY283" s="178" t="s">
        <v>169</v>
      </c>
    </row>
    <row r="284" spans="1:65" s="2" customFormat="1" ht="33" customHeight="1">
      <c r="A284" s="30"/>
      <c r="B284" s="31"/>
      <c r="C284" s="180" t="s">
        <v>487</v>
      </c>
      <c r="D284" s="180" t="s">
        <v>252</v>
      </c>
      <c r="E284" s="181" t="s">
        <v>460</v>
      </c>
      <c r="F284" s="182" t="s">
        <v>461</v>
      </c>
      <c r="G284" s="183" t="s">
        <v>167</v>
      </c>
      <c r="H284" s="184">
        <v>36</v>
      </c>
      <c r="I284" s="185"/>
      <c r="J284" s="186">
        <f>ROUND(I284*H284,2)</f>
        <v>0</v>
      </c>
      <c r="K284" s="187"/>
      <c r="L284" s="35"/>
      <c r="M284" s="188" t="s">
        <v>34</v>
      </c>
      <c r="N284" s="189" t="s">
        <v>46</v>
      </c>
      <c r="O284" s="60"/>
      <c r="P284" s="159">
        <f>O284*H284</f>
        <v>0</v>
      </c>
      <c r="Q284" s="159">
        <v>0</v>
      </c>
      <c r="R284" s="159">
        <f>Q284*H284</f>
        <v>0</v>
      </c>
      <c r="S284" s="159">
        <v>0</v>
      </c>
      <c r="T284" s="160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61" t="s">
        <v>170</v>
      </c>
      <c r="AT284" s="161" t="s">
        <v>252</v>
      </c>
      <c r="AU284" s="161" t="s">
        <v>75</v>
      </c>
      <c r="AY284" s="13" t="s">
        <v>169</v>
      </c>
      <c r="BE284" s="162">
        <f>IF(N284="základní",J284,0)</f>
        <v>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13" t="s">
        <v>82</v>
      </c>
      <c r="BK284" s="162">
        <f>ROUND(I284*H284,2)</f>
        <v>0</v>
      </c>
      <c r="BL284" s="13" t="s">
        <v>170</v>
      </c>
      <c r="BM284" s="161" t="s">
        <v>488</v>
      </c>
    </row>
    <row r="285" spans="1:65" s="2" customFormat="1" ht="29.25">
      <c r="A285" s="30"/>
      <c r="B285" s="31"/>
      <c r="C285" s="32"/>
      <c r="D285" s="163" t="s">
        <v>172</v>
      </c>
      <c r="E285" s="32"/>
      <c r="F285" s="164" t="s">
        <v>463</v>
      </c>
      <c r="G285" s="32"/>
      <c r="H285" s="32"/>
      <c r="I285" s="165"/>
      <c r="J285" s="32"/>
      <c r="K285" s="32"/>
      <c r="L285" s="35"/>
      <c r="M285" s="166"/>
      <c r="N285" s="167"/>
      <c r="O285" s="60"/>
      <c r="P285" s="60"/>
      <c r="Q285" s="60"/>
      <c r="R285" s="60"/>
      <c r="S285" s="60"/>
      <c r="T285" s="61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T285" s="13" t="s">
        <v>172</v>
      </c>
      <c r="AU285" s="13" t="s">
        <v>75</v>
      </c>
    </row>
    <row r="286" spans="1:65" s="2" customFormat="1" ht="19.5">
      <c r="A286" s="30"/>
      <c r="B286" s="31"/>
      <c r="C286" s="32"/>
      <c r="D286" s="163" t="s">
        <v>178</v>
      </c>
      <c r="E286" s="32"/>
      <c r="F286" s="179" t="s">
        <v>485</v>
      </c>
      <c r="G286" s="32"/>
      <c r="H286" s="32"/>
      <c r="I286" s="165"/>
      <c r="J286" s="32"/>
      <c r="K286" s="32"/>
      <c r="L286" s="35"/>
      <c r="M286" s="166"/>
      <c r="N286" s="167"/>
      <c r="O286" s="60"/>
      <c r="P286" s="60"/>
      <c r="Q286" s="60"/>
      <c r="R286" s="60"/>
      <c r="S286" s="60"/>
      <c r="T286" s="61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T286" s="13" t="s">
        <v>178</v>
      </c>
      <c r="AU286" s="13" t="s">
        <v>75</v>
      </c>
    </row>
    <row r="287" spans="1:65" s="10" customFormat="1" ht="11.25">
      <c r="B287" s="168"/>
      <c r="C287" s="169"/>
      <c r="D287" s="163" t="s">
        <v>173</v>
      </c>
      <c r="E287" s="170" t="s">
        <v>34</v>
      </c>
      <c r="F287" s="171" t="s">
        <v>489</v>
      </c>
      <c r="G287" s="169"/>
      <c r="H287" s="172">
        <v>36</v>
      </c>
      <c r="I287" s="173"/>
      <c r="J287" s="169"/>
      <c r="K287" s="169"/>
      <c r="L287" s="174"/>
      <c r="M287" s="175"/>
      <c r="N287" s="176"/>
      <c r="O287" s="176"/>
      <c r="P287" s="176"/>
      <c r="Q287" s="176"/>
      <c r="R287" s="176"/>
      <c r="S287" s="176"/>
      <c r="T287" s="177"/>
      <c r="AT287" s="178" t="s">
        <v>173</v>
      </c>
      <c r="AU287" s="178" t="s">
        <v>75</v>
      </c>
      <c r="AV287" s="10" t="s">
        <v>84</v>
      </c>
      <c r="AW287" s="10" t="s">
        <v>36</v>
      </c>
      <c r="AX287" s="10" t="s">
        <v>82</v>
      </c>
      <c r="AY287" s="178" t="s">
        <v>169</v>
      </c>
    </row>
    <row r="288" spans="1:65" s="2" customFormat="1" ht="24.2" customHeight="1">
      <c r="A288" s="30"/>
      <c r="B288" s="31"/>
      <c r="C288" s="180" t="s">
        <v>490</v>
      </c>
      <c r="D288" s="180" t="s">
        <v>252</v>
      </c>
      <c r="E288" s="181" t="s">
        <v>491</v>
      </c>
      <c r="F288" s="182" t="s">
        <v>492</v>
      </c>
      <c r="G288" s="183" t="s">
        <v>184</v>
      </c>
      <c r="H288" s="184">
        <v>1</v>
      </c>
      <c r="I288" s="185"/>
      <c r="J288" s="186">
        <f>ROUND(I288*H288,2)</f>
        <v>0</v>
      </c>
      <c r="K288" s="187"/>
      <c r="L288" s="35"/>
      <c r="M288" s="188" t="s">
        <v>34</v>
      </c>
      <c r="N288" s="189" t="s">
        <v>46</v>
      </c>
      <c r="O288" s="60"/>
      <c r="P288" s="159">
        <f>O288*H288</f>
        <v>0</v>
      </c>
      <c r="Q288" s="159">
        <v>0</v>
      </c>
      <c r="R288" s="159">
        <f>Q288*H288</f>
        <v>0</v>
      </c>
      <c r="S288" s="159">
        <v>0</v>
      </c>
      <c r="T288" s="160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61" t="s">
        <v>170</v>
      </c>
      <c r="AT288" s="161" t="s">
        <v>252</v>
      </c>
      <c r="AU288" s="161" t="s">
        <v>75</v>
      </c>
      <c r="AY288" s="13" t="s">
        <v>169</v>
      </c>
      <c r="BE288" s="162">
        <f>IF(N288="základní",J288,0)</f>
        <v>0</v>
      </c>
      <c r="BF288" s="162">
        <f>IF(N288="snížená",J288,0)</f>
        <v>0</v>
      </c>
      <c r="BG288" s="162">
        <f>IF(N288="zákl. přenesená",J288,0)</f>
        <v>0</v>
      </c>
      <c r="BH288" s="162">
        <f>IF(N288="sníž. přenesená",J288,0)</f>
        <v>0</v>
      </c>
      <c r="BI288" s="162">
        <f>IF(N288="nulová",J288,0)</f>
        <v>0</v>
      </c>
      <c r="BJ288" s="13" t="s">
        <v>82</v>
      </c>
      <c r="BK288" s="162">
        <f>ROUND(I288*H288,2)</f>
        <v>0</v>
      </c>
      <c r="BL288" s="13" t="s">
        <v>170</v>
      </c>
      <c r="BM288" s="161" t="s">
        <v>493</v>
      </c>
    </row>
    <row r="289" spans="1:65" s="2" customFormat="1" ht="29.25">
      <c r="A289" s="30"/>
      <c r="B289" s="31"/>
      <c r="C289" s="32"/>
      <c r="D289" s="163" t="s">
        <v>172</v>
      </c>
      <c r="E289" s="32"/>
      <c r="F289" s="164" t="s">
        <v>494</v>
      </c>
      <c r="G289" s="32"/>
      <c r="H289" s="32"/>
      <c r="I289" s="165"/>
      <c r="J289" s="32"/>
      <c r="K289" s="32"/>
      <c r="L289" s="35"/>
      <c r="M289" s="166"/>
      <c r="N289" s="167"/>
      <c r="O289" s="60"/>
      <c r="P289" s="60"/>
      <c r="Q289" s="60"/>
      <c r="R289" s="60"/>
      <c r="S289" s="60"/>
      <c r="T289" s="61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T289" s="13" t="s">
        <v>172</v>
      </c>
      <c r="AU289" s="13" t="s">
        <v>75</v>
      </c>
    </row>
    <row r="290" spans="1:65" s="2" customFormat="1" ht="19.5">
      <c r="A290" s="30"/>
      <c r="B290" s="31"/>
      <c r="C290" s="32"/>
      <c r="D290" s="163" t="s">
        <v>178</v>
      </c>
      <c r="E290" s="32"/>
      <c r="F290" s="179" t="s">
        <v>495</v>
      </c>
      <c r="G290" s="32"/>
      <c r="H290" s="32"/>
      <c r="I290" s="165"/>
      <c r="J290" s="32"/>
      <c r="K290" s="32"/>
      <c r="L290" s="35"/>
      <c r="M290" s="166"/>
      <c r="N290" s="167"/>
      <c r="O290" s="60"/>
      <c r="P290" s="60"/>
      <c r="Q290" s="60"/>
      <c r="R290" s="60"/>
      <c r="S290" s="60"/>
      <c r="T290" s="61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T290" s="13" t="s">
        <v>178</v>
      </c>
      <c r="AU290" s="13" t="s">
        <v>75</v>
      </c>
    </row>
    <row r="291" spans="1:65" s="10" customFormat="1" ht="11.25">
      <c r="B291" s="168"/>
      <c r="C291" s="169"/>
      <c r="D291" s="163" t="s">
        <v>173</v>
      </c>
      <c r="E291" s="170" t="s">
        <v>34</v>
      </c>
      <c r="F291" s="171" t="s">
        <v>496</v>
      </c>
      <c r="G291" s="169"/>
      <c r="H291" s="172">
        <v>1</v>
      </c>
      <c r="I291" s="173"/>
      <c r="J291" s="169"/>
      <c r="K291" s="169"/>
      <c r="L291" s="174"/>
      <c r="M291" s="175"/>
      <c r="N291" s="176"/>
      <c r="O291" s="176"/>
      <c r="P291" s="176"/>
      <c r="Q291" s="176"/>
      <c r="R291" s="176"/>
      <c r="S291" s="176"/>
      <c r="T291" s="177"/>
      <c r="AT291" s="178" t="s">
        <v>173</v>
      </c>
      <c r="AU291" s="178" t="s">
        <v>75</v>
      </c>
      <c r="AV291" s="10" t="s">
        <v>84</v>
      </c>
      <c r="AW291" s="10" t="s">
        <v>36</v>
      </c>
      <c r="AX291" s="10" t="s">
        <v>82</v>
      </c>
      <c r="AY291" s="178" t="s">
        <v>169</v>
      </c>
    </row>
    <row r="292" spans="1:65" s="2" customFormat="1" ht="24.2" customHeight="1">
      <c r="A292" s="30"/>
      <c r="B292" s="31"/>
      <c r="C292" s="180" t="s">
        <v>497</v>
      </c>
      <c r="D292" s="180" t="s">
        <v>252</v>
      </c>
      <c r="E292" s="181" t="s">
        <v>498</v>
      </c>
      <c r="F292" s="182" t="s">
        <v>499</v>
      </c>
      <c r="G292" s="183" t="s">
        <v>184</v>
      </c>
      <c r="H292" s="184">
        <v>9</v>
      </c>
      <c r="I292" s="185"/>
      <c r="J292" s="186">
        <f>ROUND(I292*H292,2)</f>
        <v>0</v>
      </c>
      <c r="K292" s="187"/>
      <c r="L292" s="35"/>
      <c r="M292" s="188" t="s">
        <v>34</v>
      </c>
      <c r="N292" s="189" t="s">
        <v>46</v>
      </c>
      <c r="O292" s="60"/>
      <c r="P292" s="159">
        <f>O292*H292</f>
        <v>0</v>
      </c>
      <c r="Q292" s="159">
        <v>0</v>
      </c>
      <c r="R292" s="159">
        <f>Q292*H292</f>
        <v>0</v>
      </c>
      <c r="S292" s="159">
        <v>0</v>
      </c>
      <c r="T292" s="160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61" t="s">
        <v>170</v>
      </c>
      <c r="AT292" s="161" t="s">
        <v>252</v>
      </c>
      <c r="AU292" s="161" t="s">
        <v>75</v>
      </c>
      <c r="AY292" s="13" t="s">
        <v>169</v>
      </c>
      <c r="BE292" s="162">
        <f>IF(N292="základní",J292,0)</f>
        <v>0</v>
      </c>
      <c r="BF292" s="162">
        <f>IF(N292="snížená",J292,0)</f>
        <v>0</v>
      </c>
      <c r="BG292" s="162">
        <f>IF(N292="zákl. přenesená",J292,0)</f>
        <v>0</v>
      </c>
      <c r="BH292" s="162">
        <f>IF(N292="sníž. přenesená",J292,0)</f>
        <v>0</v>
      </c>
      <c r="BI292" s="162">
        <f>IF(N292="nulová",J292,0)</f>
        <v>0</v>
      </c>
      <c r="BJ292" s="13" t="s">
        <v>82</v>
      </c>
      <c r="BK292" s="162">
        <f>ROUND(I292*H292,2)</f>
        <v>0</v>
      </c>
      <c r="BL292" s="13" t="s">
        <v>170</v>
      </c>
      <c r="BM292" s="161" t="s">
        <v>500</v>
      </c>
    </row>
    <row r="293" spans="1:65" s="2" customFormat="1" ht="29.25">
      <c r="A293" s="30"/>
      <c r="B293" s="31"/>
      <c r="C293" s="32"/>
      <c r="D293" s="163" t="s">
        <v>172</v>
      </c>
      <c r="E293" s="32"/>
      <c r="F293" s="164" t="s">
        <v>501</v>
      </c>
      <c r="G293" s="32"/>
      <c r="H293" s="32"/>
      <c r="I293" s="165"/>
      <c r="J293" s="32"/>
      <c r="K293" s="32"/>
      <c r="L293" s="35"/>
      <c r="M293" s="166"/>
      <c r="N293" s="167"/>
      <c r="O293" s="60"/>
      <c r="P293" s="60"/>
      <c r="Q293" s="60"/>
      <c r="R293" s="60"/>
      <c r="S293" s="60"/>
      <c r="T293" s="61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T293" s="13" t="s">
        <v>172</v>
      </c>
      <c r="AU293" s="13" t="s">
        <v>75</v>
      </c>
    </row>
    <row r="294" spans="1:65" s="2" customFormat="1" ht="19.5">
      <c r="A294" s="30"/>
      <c r="B294" s="31"/>
      <c r="C294" s="32"/>
      <c r="D294" s="163" t="s">
        <v>178</v>
      </c>
      <c r="E294" s="32"/>
      <c r="F294" s="179" t="s">
        <v>495</v>
      </c>
      <c r="G294" s="32"/>
      <c r="H294" s="32"/>
      <c r="I294" s="165"/>
      <c r="J294" s="32"/>
      <c r="K294" s="32"/>
      <c r="L294" s="35"/>
      <c r="M294" s="166"/>
      <c r="N294" s="167"/>
      <c r="O294" s="60"/>
      <c r="P294" s="60"/>
      <c r="Q294" s="60"/>
      <c r="R294" s="60"/>
      <c r="S294" s="60"/>
      <c r="T294" s="61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T294" s="13" t="s">
        <v>178</v>
      </c>
      <c r="AU294" s="13" t="s">
        <v>75</v>
      </c>
    </row>
    <row r="295" spans="1:65" s="10" customFormat="1" ht="11.25">
      <c r="B295" s="168"/>
      <c r="C295" s="169"/>
      <c r="D295" s="163" t="s">
        <v>173</v>
      </c>
      <c r="E295" s="170" t="s">
        <v>34</v>
      </c>
      <c r="F295" s="171" t="s">
        <v>502</v>
      </c>
      <c r="G295" s="169"/>
      <c r="H295" s="172">
        <v>9</v>
      </c>
      <c r="I295" s="173"/>
      <c r="J295" s="169"/>
      <c r="K295" s="169"/>
      <c r="L295" s="174"/>
      <c r="M295" s="175"/>
      <c r="N295" s="176"/>
      <c r="O295" s="176"/>
      <c r="P295" s="176"/>
      <c r="Q295" s="176"/>
      <c r="R295" s="176"/>
      <c r="S295" s="176"/>
      <c r="T295" s="177"/>
      <c r="AT295" s="178" t="s">
        <v>173</v>
      </c>
      <c r="AU295" s="178" t="s">
        <v>75</v>
      </c>
      <c r="AV295" s="10" t="s">
        <v>84</v>
      </c>
      <c r="AW295" s="10" t="s">
        <v>36</v>
      </c>
      <c r="AX295" s="10" t="s">
        <v>82</v>
      </c>
      <c r="AY295" s="178" t="s">
        <v>169</v>
      </c>
    </row>
    <row r="296" spans="1:65" s="2" customFormat="1" ht="24.2" customHeight="1">
      <c r="A296" s="30"/>
      <c r="B296" s="31"/>
      <c r="C296" s="180" t="s">
        <v>503</v>
      </c>
      <c r="D296" s="180" t="s">
        <v>252</v>
      </c>
      <c r="E296" s="181" t="s">
        <v>491</v>
      </c>
      <c r="F296" s="182" t="s">
        <v>492</v>
      </c>
      <c r="G296" s="183" t="s">
        <v>184</v>
      </c>
      <c r="H296" s="184">
        <v>1</v>
      </c>
      <c r="I296" s="185"/>
      <c r="J296" s="186">
        <f>ROUND(I296*H296,2)</f>
        <v>0</v>
      </c>
      <c r="K296" s="187"/>
      <c r="L296" s="35"/>
      <c r="M296" s="188" t="s">
        <v>34</v>
      </c>
      <c r="N296" s="189" t="s">
        <v>46</v>
      </c>
      <c r="O296" s="60"/>
      <c r="P296" s="159">
        <f>O296*H296</f>
        <v>0</v>
      </c>
      <c r="Q296" s="159">
        <v>0</v>
      </c>
      <c r="R296" s="159">
        <f>Q296*H296</f>
        <v>0</v>
      </c>
      <c r="S296" s="159">
        <v>0</v>
      </c>
      <c r="T296" s="160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61" t="s">
        <v>170</v>
      </c>
      <c r="AT296" s="161" t="s">
        <v>252</v>
      </c>
      <c r="AU296" s="161" t="s">
        <v>75</v>
      </c>
      <c r="AY296" s="13" t="s">
        <v>169</v>
      </c>
      <c r="BE296" s="162">
        <f>IF(N296="základní",J296,0)</f>
        <v>0</v>
      </c>
      <c r="BF296" s="162">
        <f>IF(N296="snížená",J296,0)</f>
        <v>0</v>
      </c>
      <c r="BG296" s="162">
        <f>IF(N296="zákl. přenesená",J296,0)</f>
        <v>0</v>
      </c>
      <c r="BH296" s="162">
        <f>IF(N296="sníž. přenesená",J296,0)</f>
        <v>0</v>
      </c>
      <c r="BI296" s="162">
        <f>IF(N296="nulová",J296,0)</f>
        <v>0</v>
      </c>
      <c r="BJ296" s="13" t="s">
        <v>82</v>
      </c>
      <c r="BK296" s="162">
        <f>ROUND(I296*H296,2)</f>
        <v>0</v>
      </c>
      <c r="BL296" s="13" t="s">
        <v>170</v>
      </c>
      <c r="BM296" s="161" t="s">
        <v>504</v>
      </c>
    </row>
    <row r="297" spans="1:65" s="2" customFormat="1" ht="29.25">
      <c r="A297" s="30"/>
      <c r="B297" s="31"/>
      <c r="C297" s="32"/>
      <c r="D297" s="163" t="s">
        <v>172</v>
      </c>
      <c r="E297" s="32"/>
      <c r="F297" s="164" t="s">
        <v>494</v>
      </c>
      <c r="G297" s="32"/>
      <c r="H297" s="32"/>
      <c r="I297" s="165"/>
      <c r="J297" s="32"/>
      <c r="K297" s="32"/>
      <c r="L297" s="35"/>
      <c r="M297" s="166"/>
      <c r="N297" s="167"/>
      <c r="O297" s="60"/>
      <c r="P297" s="60"/>
      <c r="Q297" s="60"/>
      <c r="R297" s="60"/>
      <c r="S297" s="60"/>
      <c r="T297" s="61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T297" s="13" t="s">
        <v>172</v>
      </c>
      <c r="AU297" s="13" t="s">
        <v>75</v>
      </c>
    </row>
    <row r="298" spans="1:65" s="2" customFormat="1" ht="19.5">
      <c r="A298" s="30"/>
      <c r="B298" s="31"/>
      <c r="C298" s="32"/>
      <c r="D298" s="163" t="s">
        <v>178</v>
      </c>
      <c r="E298" s="32"/>
      <c r="F298" s="179" t="s">
        <v>505</v>
      </c>
      <c r="G298" s="32"/>
      <c r="H298" s="32"/>
      <c r="I298" s="165"/>
      <c r="J298" s="32"/>
      <c r="K298" s="32"/>
      <c r="L298" s="35"/>
      <c r="M298" s="166"/>
      <c r="N298" s="167"/>
      <c r="O298" s="60"/>
      <c r="P298" s="60"/>
      <c r="Q298" s="60"/>
      <c r="R298" s="60"/>
      <c r="S298" s="60"/>
      <c r="T298" s="61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T298" s="13" t="s">
        <v>178</v>
      </c>
      <c r="AU298" s="13" t="s">
        <v>75</v>
      </c>
    </row>
    <row r="299" spans="1:65" s="10" customFormat="1" ht="11.25">
      <c r="B299" s="168"/>
      <c r="C299" s="169"/>
      <c r="D299" s="163" t="s">
        <v>173</v>
      </c>
      <c r="E299" s="170" t="s">
        <v>34</v>
      </c>
      <c r="F299" s="171" t="s">
        <v>496</v>
      </c>
      <c r="G299" s="169"/>
      <c r="H299" s="172">
        <v>1</v>
      </c>
      <c r="I299" s="173"/>
      <c r="J299" s="169"/>
      <c r="K299" s="169"/>
      <c r="L299" s="174"/>
      <c r="M299" s="175"/>
      <c r="N299" s="176"/>
      <c r="O299" s="176"/>
      <c r="P299" s="176"/>
      <c r="Q299" s="176"/>
      <c r="R299" s="176"/>
      <c r="S299" s="176"/>
      <c r="T299" s="177"/>
      <c r="AT299" s="178" t="s">
        <v>173</v>
      </c>
      <c r="AU299" s="178" t="s">
        <v>75</v>
      </c>
      <c r="AV299" s="10" t="s">
        <v>84</v>
      </c>
      <c r="AW299" s="10" t="s">
        <v>36</v>
      </c>
      <c r="AX299" s="10" t="s">
        <v>82</v>
      </c>
      <c r="AY299" s="178" t="s">
        <v>169</v>
      </c>
    </row>
    <row r="300" spans="1:65" s="2" customFormat="1" ht="24.2" customHeight="1">
      <c r="A300" s="30"/>
      <c r="B300" s="31"/>
      <c r="C300" s="180" t="s">
        <v>506</v>
      </c>
      <c r="D300" s="180" t="s">
        <v>252</v>
      </c>
      <c r="E300" s="181" t="s">
        <v>498</v>
      </c>
      <c r="F300" s="182" t="s">
        <v>499</v>
      </c>
      <c r="G300" s="183" t="s">
        <v>184</v>
      </c>
      <c r="H300" s="184">
        <v>24</v>
      </c>
      <c r="I300" s="185"/>
      <c r="J300" s="186">
        <f>ROUND(I300*H300,2)</f>
        <v>0</v>
      </c>
      <c r="K300" s="187"/>
      <c r="L300" s="35"/>
      <c r="M300" s="188" t="s">
        <v>34</v>
      </c>
      <c r="N300" s="189" t="s">
        <v>46</v>
      </c>
      <c r="O300" s="60"/>
      <c r="P300" s="159">
        <f>O300*H300</f>
        <v>0</v>
      </c>
      <c r="Q300" s="159">
        <v>0</v>
      </c>
      <c r="R300" s="159">
        <f>Q300*H300</f>
        <v>0</v>
      </c>
      <c r="S300" s="159">
        <v>0</v>
      </c>
      <c r="T300" s="160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61" t="s">
        <v>170</v>
      </c>
      <c r="AT300" s="161" t="s">
        <v>252</v>
      </c>
      <c r="AU300" s="161" t="s">
        <v>75</v>
      </c>
      <c r="AY300" s="13" t="s">
        <v>169</v>
      </c>
      <c r="BE300" s="162">
        <f>IF(N300="základní",J300,0)</f>
        <v>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13" t="s">
        <v>82</v>
      </c>
      <c r="BK300" s="162">
        <f>ROUND(I300*H300,2)</f>
        <v>0</v>
      </c>
      <c r="BL300" s="13" t="s">
        <v>170</v>
      </c>
      <c r="BM300" s="161" t="s">
        <v>507</v>
      </c>
    </row>
    <row r="301" spans="1:65" s="2" customFormat="1" ht="29.25">
      <c r="A301" s="30"/>
      <c r="B301" s="31"/>
      <c r="C301" s="32"/>
      <c r="D301" s="163" t="s">
        <v>172</v>
      </c>
      <c r="E301" s="32"/>
      <c r="F301" s="164" t="s">
        <v>501</v>
      </c>
      <c r="G301" s="32"/>
      <c r="H301" s="32"/>
      <c r="I301" s="165"/>
      <c r="J301" s="32"/>
      <c r="K301" s="32"/>
      <c r="L301" s="35"/>
      <c r="M301" s="166"/>
      <c r="N301" s="167"/>
      <c r="O301" s="60"/>
      <c r="P301" s="60"/>
      <c r="Q301" s="60"/>
      <c r="R301" s="60"/>
      <c r="S301" s="60"/>
      <c r="T301" s="61"/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T301" s="13" t="s">
        <v>172</v>
      </c>
      <c r="AU301" s="13" t="s">
        <v>75</v>
      </c>
    </row>
    <row r="302" spans="1:65" s="2" customFormat="1" ht="19.5">
      <c r="A302" s="30"/>
      <c r="B302" s="31"/>
      <c r="C302" s="32"/>
      <c r="D302" s="163" t="s">
        <v>178</v>
      </c>
      <c r="E302" s="32"/>
      <c r="F302" s="179" t="s">
        <v>505</v>
      </c>
      <c r="G302" s="32"/>
      <c r="H302" s="32"/>
      <c r="I302" s="165"/>
      <c r="J302" s="32"/>
      <c r="K302" s="32"/>
      <c r="L302" s="35"/>
      <c r="M302" s="166"/>
      <c r="N302" s="167"/>
      <c r="O302" s="60"/>
      <c r="P302" s="60"/>
      <c r="Q302" s="60"/>
      <c r="R302" s="60"/>
      <c r="S302" s="60"/>
      <c r="T302" s="61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T302" s="13" t="s">
        <v>178</v>
      </c>
      <c r="AU302" s="13" t="s">
        <v>75</v>
      </c>
    </row>
    <row r="303" spans="1:65" s="10" customFormat="1" ht="11.25">
      <c r="B303" s="168"/>
      <c r="C303" s="169"/>
      <c r="D303" s="163" t="s">
        <v>173</v>
      </c>
      <c r="E303" s="170" t="s">
        <v>34</v>
      </c>
      <c r="F303" s="171" t="s">
        <v>508</v>
      </c>
      <c r="G303" s="169"/>
      <c r="H303" s="172">
        <v>24</v>
      </c>
      <c r="I303" s="173"/>
      <c r="J303" s="169"/>
      <c r="K303" s="169"/>
      <c r="L303" s="174"/>
      <c r="M303" s="175"/>
      <c r="N303" s="176"/>
      <c r="O303" s="176"/>
      <c r="P303" s="176"/>
      <c r="Q303" s="176"/>
      <c r="R303" s="176"/>
      <c r="S303" s="176"/>
      <c r="T303" s="177"/>
      <c r="AT303" s="178" t="s">
        <v>173</v>
      </c>
      <c r="AU303" s="178" t="s">
        <v>75</v>
      </c>
      <c r="AV303" s="10" t="s">
        <v>84</v>
      </c>
      <c r="AW303" s="10" t="s">
        <v>36</v>
      </c>
      <c r="AX303" s="10" t="s">
        <v>82</v>
      </c>
      <c r="AY303" s="178" t="s">
        <v>169</v>
      </c>
    </row>
    <row r="304" spans="1:65" s="2" customFormat="1" ht="24.2" customHeight="1">
      <c r="A304" s="30"/>
      <c r="B304" s="31"/>
      <c r="C304" s="180" t="s">
        <v>509</v>
      </c>
      <c r="D304" s="180" t="s">
        <v>252</v>
      </c>
      <c r="E304" s="181" t="s">
        <v>510</v>
      </c>
      <c r="F304" s="182" t="s">
        <v>511</v>
      </c>
      <c r="G304" s="183" t="s">
        <v>167</v>
      </c>
      <c r="H304" s="184">
        <v>0.72899999999999998</v>
      </c>
      <c r="I304" s="185"/>
      <c r="J304" s="186">
        <f>ROUND(I304*H304,2)</f>
        <v>0</v>
      </c>
      <c r="K304" s="187"/>
      <c r="L304" s="35"/>
      <c r="M304" s="188" t="s">
        <v>34</v>
      </c>
      <c r="N304" s="189" t="s">
        <v>46</v>
      </c>
      <c r="O304" s="60"/>
      <c r="P304" s="159">
        <f>O304*H304</f>
        <v>0</v>
      </c>
      <c r="Q304" s="159">
        <v>0</v>
      </c>
      <c r="R304" s="159">
        <f>Q304*H304</f>
        <v>0</v>
      </c>
      <c r="S304" s="159">
        <v>0</v>
      </c>
      <c r="T304" s="160">
        <f>S304*H304</f>
        <v>0</v>
      </c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R304" s="161" t="s">
        <v>170</v>
      </c>
      <c r="AT304" s="161" t="s">
        <v>252</v>
      </c>
      <c r="AU304" s="161" t="s">
        <v>75</v>
      </c>
      <c r="AY304" s="13" t="s">
        <v>169</v>
      </c>
      <c r="BE304" s="162">
        <f>IF(N304="základní",J304,0)</f>
        <v>0</v>
      </c>
      <c r="BF304" s="162">
        <f>IF(N304="snížená",J304,0)</f>
        <v>0</v>
      </c>
      <c r="BG304" s="162">
        <f>IF(N304="zákl. přenesená",J304,0)</f>
        <v>0</v>
      </c>
      <c r="BH304" s="162">
        <f>IF(N304="sníž. přenesená",J304,0)</f>
        <v>0</v>
      </c>
      <c r="BI304" s="162">
        <f>IF(N304="nulová",J304,0)</f>
        <v>0</v>
      </c>
      <c r="BJ304" s="13" t="s">
        <v>82</v>
      </c>
      <c r="BK304" s="162">
        <f>ROUND(I304*H304,2)</f>
        <v>0</v>
      </c>
      <c r="BL304" s="13" t="s">
        <v>170</v>
      </c>
      <c r="BM304" s="161" t="s">
        <v>512</v>
      </c>
    </row>
    <row r="305" spans="1:65" s="2" customFormat="1" ht="29.25">
      <c r="A305" s="30"/>
      <c r="B305" s="31"/>
      <c r="C305" s="32"/>
      <c r="D305" s="163" t="s">
        <v>172</v>
      </c>
      <c r="E305" s="32"/>
      <c r="F305" s="164" t="s">
        <v>513</v>
      </c>
      <c r="G305" s="32"/>
      <c r="H305" s="32"/>
      <c r="I305" s="165"/>
      <c r="J305" s="32"/>
      <c r="K305" s="32"/>
      <c r="L305" s="35"/>
      <c r="M305" s="166"/>
      <c r="N305" s="167"/>
      <c r="O305" s="60"/>
      <c r="P305" s="60"/>
      <c r="Q305" s="60"/>
      <c r="R305" s="60"/>
      <c r="S305" s="60"/>
      <c r="T305" s="61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T305" s="13" t="s">
        <v>172</v>
      </c>
      <c r="AU305" s="13" t="s">
        <v>75</v>
      </c>
    </row>
    <row r="306" spans="1:65" s="2" customFormat="1" ht="19.5">
      <c r="A306" s="30"/>
      <c r="B306" s="31"/>
      <c r="C306" s="32"/>
      <c r="D306" s="163" t="s">
        <v>178</v>
      </c>
      <c r="E306" s="32"/>
      <c r="F306" s="179" t="s">
        <v>514</v>
      </c>
      <c r="G306" s="32"/>
      <c r="H306" s="32"/>
      <c r="I306" s="165"/>
      <c r="J306" s="32"/>
      <c r="K306" s="32"/>
      <c r="L306" s="35"/>
      <c r="M306" s="166"/>
      <c r="N306" s="167"/>
      <c r="O306" s="60"/>
      <c r="P306" s="60"/>
      <c r="Q306" s="60"/>
      <c r="R306" s="60"/>
      <c r="S306" s="60"/>
      <c r="T306" s="61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T306" s="13" t="s">
        <v>178</v>
      </c>
      <c r="AU306" s="13" t="s">
        <v>75</v>
      </c>
    </row>
    <row r="307" spans="1:65" s="10" customFormat="1" ht="11.25">
      <c r="B307" s="168"/>
      <c r="C307" s="169"/>
      <c r="D307" s="163" t="s">
        <v>173</v>
      </c>
      <c r="E307" s="170" t="s">
        <v>34</v>
      </c>
      <c r="F307" s="171" t="s">
        <v>515</v>
      </c>
      <c r="G307" s="169"/>
      <c r="H307" s="172">
        <v>0.72899999999999998</v>
      </c>
      <c r="I307" s="173"/>
      <c r="J307" s="169"/>
      <c r="K307" s="169"/>
      <c r="L307" s="174"/>
      <c r="M307" s="175"/>
      <c r="N307" s="176"/>
      <c r="O307" s="176"/>
      <c r="P307" s="176"/>
      <c r="Q307" s="176"/>
      <c r="R307" s="176"/>
      <c r="S307" s="176"/>
      <c r="T307" s="177"/>
      <c r="AT307" s="178" t="s">
        <v>173</v>
      </c>
      <c r="AU307" s="178" t="s">
        <v>75</v>
      </c>
      <c r="AV307" s="10" t="s">
        <v>84</v>
      </c>
      <c r="AW307" s="10" t="s">
        <v>36</v>
      </c>
      <c r="AX307" s="10" t="s">
        <v>82</v>
      </c>
      <c r="AY307" s="178" t="s">
        <v>169</v>
      </c>
    </row>
    <row r="308" spans="1:65" s="2" customFormat="1" ht="24.2" customHeight="1">
      <c r="A308" s="30"/>
      <c r="B308" s="31"/>
      <c r="C308" s="180" t="s">
        <v>516</v>
      </c>
      <c r="D308" s="180" t="s">
        <v>252</v>
      </c>
      <c r="E308" s="181" t="s">
        <v>517</v>
      </c>
      <c r="F308" s="182" t="s">
        <v>518</v>
      </c>
      <c r="G308" s="183" t="s">
        <v>167</v>
      </c>
      <c r="H308" s="184">
        <v>1.458</v>
      </c>
      <c r="I308" s="185"/>
      <c r="J308" s="186">
        <f>ROUND(I308*H308,2)</f>
        <v>0</v>
      </c>
      <c r="K308" s="187"/>
      <c r="L308" s="35"/>
      <c r="M308" s="188" t="s">
        <v>34</v>
      </c>
      <c r="N308" s="189" t="s">
        <v>46</v>
      </c>
      <c r="O308" s="60"/>
      <c r="P308" s="159">
        <f>O308*H308</f>
        <v>0</v>
      </c>
      <c r="Q308" s="159">
        <v>0</v>
      </c>
      <c r="R308" s="159">
        <f>Q308*H308</f>
        <v>0</v>
      </c>
      <c r="S308" s="159">
        <v>0</v>
      </c>
      <c r="T308" s="160">
        <f>S308*H308</f>
        <v>0</v>
      </c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R308" s="161" t="s">
        <v>170</v>
      </c>
      <c r="AT308" s="161" t="s">
        <v>252</v>
      </c>
      <c r="AU308" s="161" t="s">
        <v>75</v>
      </c>
      <c r="AY308" s="13" t="s">
        <v>169</v>
      </c>
      <c r="BE308" s="162">
        <f>IF(N308="základní",J308,0)</f>
        <v>0</v>
      </c>
      <c r="BF308" s="162">
        <f>IF(N308="snížená",J308,0)</f>
        <v>0</v>
      </c>
      <c r="BG308" s="162">
        <f>IF(N308="zákl. přenesená",J308,0)</f>
        <v>0</v>
      </c>
      <c r="BH308" s="162">
        <f>IF(N308="sníž. přenesená",J308,0)</f>
        <v>0</v>
      </c>
      <c r="BI308" s="162">
        <f>IF(N308="nulová",J308,0)</f>
        <v>0</v>
      </c>
      <c r="BJ308" s="13" t="s">
        <v>82</v>
      </c>
      <c r="BK308" s="162">
        <f>ROUND(I308*H308,2)</f>
        <v>0</v>
      </c>
      <c r="BL308" s="13" t="s">
        <v>170</v>
      </c>
      <c r="BM308" s="161" t="s">
        <v>519</v>
      </c>
    </row>
    <row r="309" spans="1:65" s="2" customFormat="1" ht="29.25">
      <c r="A309" s="30"/>
      <c r="B309" s="31"/>
      <c r="C309" s="32"/>
      <c r="D309" s="163" t="s">
        <v>172</v>
      </c>
      <c r="E309" s="32"/>
      <c r="F309" s="164" t="s">
        <v>520</v>
      </c>
      <c r="G309" s="32"/>
      <c r="H309" s="32"/>
      <c r="I309" s="165"/>
      <c r="J309" s="32"/>
      <c r="K309" s="32"/>
      <c r="L309" s="35"/>
      <c r="M309" s="166"/>
      <c r="N309" s="167"/>
      <c r="O309" s="60"/>
      <c r="P309" s="60"/>
      <c r="Q309" s="60"/>
      <c r="R309" s="60"/>
      <c r="S309" s="60"/>
      <c r="T309" s="61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T309" s="13" t="s">
        <v>172</v>
      </c>
      <c r="AU309" s="13" t="s">
        <v>75</v>
      </c>
    </row>
    <row r="310" spans="1:65" s="2" customFormat="1" ht="19.5">
      <c r="A310" s="30"/>
      <c r="B310" s="31"/>
      <c r="C310" s="32"/>
      <c r="D310" s="163" t="s">
        <v>178</v>
      </c>
      <c r="E310" s="32"/>
      <c r="F310" s="179" t="s">
        <v>514</v>
      </c>
      <c r="G310" s="32"/>
      <c r="H310" s="32"/>
      <c r="I310" s="165"/>
      <c r="J310" s="32"/>
      <c r="K310" s="32"/>
      <c r="L310" s="35"/>
      <c r="M310" s="166"/>
      <c r="N310" s="167"/>
      <c r="O310" s="60"/>
      <c r="P310" s="60"/>
      <c r="Q310" s="60"/>
      <c r="R310" s="60"/>
      <c r="S310" s="60"/>
      <c r="T310" s="61"/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T310" s="13" t="s">
        <v>178</v>
      </c>
      <c r="AU310" s="13" t="s">
        <v>75</v>
      </c>
    </row>
    <row r="311" spans="1:65" s="10" customFormat="1" ht="11.25">
      <c r="B311" s="168"/>
      <c r="C311" s="169"/>
      <c r="D311" s="163" t="s">
        <v>173</v>
      </c>
      <c r="E311" s="170" t="s">
        <v>34</v>
      </c>
      <c r="F311" s="171" t="s">
        <v>521</v>
      </c>
      <c r="G311" s="169"/>
      <c r="H311" s="172">
        <v>1.458</v>
      </c>
      <c r="I311" s="173"/>
      <c r="J311" s="169"/>
      <c r="K311" s="169"/>
      <c r="L311" s="174"/>
      <c r="M311" s="175"/>
      <c r="N311" s="176"/>
      <c r="O311" s="176"/>
      <c r="P311" s="176"/>
      <c r="Q311" s="176"/>
      <c r="R311" s="176"/>
      <c r="S311" s="176"/>
      <c r="T311" s="177"/>
      <c r="AT311" s="178" t="s">
        <v>173</v>
      </c>
      <c r="AU311" s="178" t="s">
        <v>75</v>
      </c>
      <c r="AV311" s="10" t="s">
        <v>84</v>
      </c>
      <c r="AW311" s="10" t="s">
        <v>36</v>
      </c>
      <c r="AX311" s="10" t="s">
        <v>82</v>
      </c>
      <c r="AY311" s="178" t="s">
        <v>169</v>
      </c>
    </row>
    <row r="312" spans="1:65" s="2" customFormat="1" ht="24.2" customHeight="1">
      <c r="A312" s="30"/>
      <c r="B312" s="31"/>
      <c r="C312" s="180" t="s">
        <v>522</v>
      </c>
      <c r="D312" s="180" t="s">
        <v>252</v>
      </c>
      <c r="E312" s="181" t="s">
        <v>510</v>
      </c>
      <c r="F312" s="182" t="s">
        <v>511</v>
      </c>
      <c r="G312" s="183" t="s">
        <v>167</v>
      </c>
      <c r="H312" s="184">
        <v>435.6</v>
      </c>
      <c r="I312" s="185"/>
      <c r="J312" s="186">
        <f>ROUND(I312*H312,2)</f>
        <v>0</v>
      </c>
      <c r="K312" s="187"/>
      <c r="L312" s="35"/>
      <c r="M312" s="188" t="s">
        <v>34</v>
      </c>
      <c r="N312" s="189" t="s">
        <v>46</v>
      </c>
      <c r="O312" s="60"/>
      <c r="P312" s="159">
        <f>O312*H312</f>
        <v>0</v>
      </c>
      <c r="Q312" s="159">
        <v>0</v>
      </c>
      <c r="R312" s="159">
        <f>Q312*H312</f>
        <v>0</v>
      </c>
      <c r="S312" s="159">
        <v>0</v>
      </c>
      <c r="T312" s="160">
        <f>S312*H312</f>
        <v>0</v>
      </c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R312" s="161" t="s">
        <v>170</v>
      </c>
      <c r="AT312" s="161" t="s">
        <v>252</v>
      </c>
      <c r="AU312" s="161" t="s">
        <v>75</v>
      </c>
      <c r="AY312" s="13" t="s">
        <v>169</v>
      </c>
      <c r="BE312" s="162">
        <f>IF(N312="základní",J312,0)</f>
        <v>0</v>
      </c>
      <c r="BF312" s="162">
        <f>IF(N312="snížená",J312,0)</f>
        <v>0</v>
      </c>
      <c r="BG312" s="162">
        <f>IF(N312="zákl. přenesená",J312,0)</f>
        <v>0</v>
      </c>
      <c r="BH312" s="162">
        <f>IF(N312="sníž. přenesená",J312,0)</f>
        <v>0</v>
      </c>
      <c r="BI312" s="162">
        <f>IF(N312="nulová",J312,0)</f>
        <v>0</v>
      </c>
      <c r="BJ312" s="13" t="s">
        <v>82</v>
      </c>
      <c r="BK312" s="162">
        <f>ROUND(I312*H312,2)</f>
        <v>0</v>
      </c>
      <c r="BL312" s="13" t="s">
        <v>170</v>
      </c>
      <c r="BM312" s="161" t="s">
        <v>523</v>
      </c>
    </row>
    <row r="313" spans="1:65" s="2" customFormat="1" ht="29.25">
      <c r="A313" s="30"/>
      <c r="B313" s="31"/>
      <c r="C313" s="32"/>
      <c r="D313" s="163" t="s">
        <v>172</v>
      </c>
      <c r="E313" s="32"/>
      <c r="F313" s="164" t="s">
        <v>513</v>
      </c>
      <c r="G313" s="32"/>
      <c r="H313" s="32"/>
      <c r="I313" s="165"/>
      <c r="J313" s="32"/>
      <c r="K313" s="32"/>
      <c r="L313" s="35"/>
      <c r="M313" s="166"/>
      <c r="N313" s="167"/>
      <c r="O313" s="60"/>
      <c r="P313" s="60"/>
      <c r="Q313" s="60"/>
      <c r="R313" s="60"/>
      <c r="S313" s="60"/>
      <c r="T313" s="61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T313" s="13" t="s">
        <v>172</v>
      </c>
      <c r="AU313" s="13" t="s">
        <v>75</v>
      </c>
    </row>
    <row r="314" spans="1:65" s="2" customFormat="1" ht="19.5">
      <c r="A314" s="30"/>
      <c r="B314" s="31"/>
      <c r="C314" s="32"/>
      <c r="D314" s="163" t="s">
        <v>178</v>
      </c>
      <c r="E314" s="32"/>
      <c r="F314" s="179" t="s">
        <v>524</v>
      </c>
      <c r="G314" s="32"/>
      <c r="H314" s="32"/>
      <c r="I314" s="165"/>
      <c r="J314" s="32"/>
      <c r="K314" s="32"/>
      <c r="L314" s="35"/>
      <c r="M314" s="166"/>
      <c r="N314" s="167"/>
      <c r="O314" s="60"/>
      <c r="P314" s="60"/>
      <c r="Q314" s="60"/>
      <c r="R314" s="60"/>
      <c r="S314" s="60"/>
      <c r="T314" s="61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T314" s="13" t="s">
        <v>178</v>
      </c>
      <c r="AU314" s="13" t="s">
        <v>75</v>
      </c>
    </row>
    <row r="315" spans="1:65" s="10" customFormat="1" ht="11.25">
      <c r="B315" s="168"/>
      <c r="C315" s="169"/>
      <c r="D315" s="163" t="s">
        <v>173</v>
      </c>
      <c r="E315" s="170" t="s">
        <v>34</v>
      </c>
      <c r="F315" s="171" t="s">
        <v>525</v>
      </c>
      <c r="G315" s="169"/>
      <c r="H315" s="172">
        <v>435.6</v>
      </c>
      <c r="I315" s="173"/>
      <c r="J315" s="169"/>
      <c r="K315" s="169"/>
      <c r="L315" s="174"/>
      <c r="M315" s="175"/>
      <c r="N315" s="176"/>
      <c r="O315" s="176"/>
      <c r="P315" s="176"/>
      <c r="Q315" s="176"/>
      <c r="R315" s="176"/>
      <c r="S315" s="176"/>
      <c r="T315" s="177"/>
      <c r="AT315" s="178" t="s">
        <v>173</v>
      </c>
      <c r="AU315" s="178" t="s">
        <v>75</v>
      </c>
      <c r="AV315" s="10" t="s">
        <v>84</v>
      </c>
      <c r="AW315" s="10" t="s">
        <v>36</v>
      </c>
      <c r="AX315" s="10" t="s">
        <v>82</v>
      </c>
      <c r="AY315" s="178" t="s">
        <v>169</v>
      </c>
    </row>
    <row r="316" spans="1:65" s="2" customFormat="1" ht="16.5" customHeight="1">
      <c r="A316" s="30"/>
      <c r="B316" s="31"/>
      <c r="C316" s="180" t="s">
        <v>526</v>
      </c>
      <c r="D316" s="180" t="s">
        <v>252</v>
      </c>
      <c r="E316" s="181" t="s">
        <v>466</v>
      </c>
      <c r="F316" s="182" t="s">
        <v>467</v>
      </c>
      <c r="G316" s="183" t="s">
        <v>167</v>
      </c>
      <c r="H316" s="184">
        <v>98.078000000000003</v>
      </c>
      <c r="I316" s="185"/>
      <c r="J316" s="186">
        <f>ROUND(I316*H316,2)</f>
        <v>0</v>
      </c>
      <c r="K316" s="187"/>
      <c r="L316" s="35"/>
      <c r="M316" s="188" t="s">
        <v>34</v>
      </c>
      <c r="N316" s="189" t="s">
        <v>46</v>
      </c>
      <c r="O316" s="60"/>
      <c r="P316" s="159">
        <f>O316*H316</f>
        <v>0</v>
      </c>
      <c r="Q316" s="159">
        <v>0</v>
      </c>
      <c r="R316" s="159">
        <f>Q316*H316</f>
        <v>0</v>
      </c>
      <c r="S316" s="159">
        <v>0</v>
      </c>
      <c r="T316" s="160">
        <f>S316*H316</f>
        <v>0</v>
      </c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R316" s="161" t="s">
        <v>170</v>
      </c>
      <c r="AT316" s="161" t="s">
        <v>252</v>
      </c>
      <c r="AU316" s="161" t="s">
        <v>75</v>
      </c>
      <c r="AY316" s="13" t="s">
        <v>169</v>
      </c>
      <c r="BE316" s="162">
        <f>IF(N316="základní",J316,0)</f>
        <v>0</v>
      </c>
      <c r="BF316" s="162">
        <f>IF(N316="snížená",J316,0)</f>
        <v>0</v>
      </c>
      <c r="BG316" s="162">
        <f>IF(N316="zákl. přenesená",J316,0)</f>
        <v>0</v>
      </c>
      <c r="BH316" s="162">
        <f>IF(N316="sníž. přenesená",J316,0)</f>
        <v>0</v>
      </c>
      <c r="BI316" s="162">
        <f>IF(N316="nulová",J316,0)</f>
        <v>0</v>
      </c>
      <c r="BJ316" s="13" t="s">
        <v>82</v>
      </c>
      <c r="BK316" s="162">
        <f>ROUND(I316*H316,2)</f>
        <v>0</v>
      </c>
      <c r="BL316" s="13" t="s">
        <v>170</v>
      </c>
      <c r="BM316" s="161" t="s">
        <v>527</v>
      </c>
    </row>
    <row r="317" spans="1:65" s="2" customFormat="1" ht="29.25">
      <c r="A317" s="30"/>
      <c r="B317" s="31"/>
      <c r="C317" s="32"/>
      <c r="D317" s="163" t="s">
        <v>172</v>
      </c>
      <c r="E317" s="32"/>
      <c r="F317" s="164" t="s">
        <v>469</v>
      </c>
      <c r="G317" s="32"/>
      <c r="H317" s="32"/>
      <c r="I317" s="165"/>
      <c r="J317" s="32"/>
      <c r="K317" s="32"/>
      <c r="L317" s="35"/>
      <c r="M317" s="166"/>
      <c r="N317" s="167"/>
      <c r="O317" s="60"/>
      <c r="P317" s="60"/>
      <c r="Q317" s="60"/>
      <c r="R317" s="60"/>
      <c r="S317" s="60"/>
      <c r="T317" s="61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T317" s="13" t="s">
        <v>172</v>
      </c>
      <c r="AU317" s="13" t="s">
        <v>75</v>
      </c>
    </row>
    <row r="318" spans="1:65" s="2" customFormat="1" ht="19.5">
      <c r="A318" s="30"/>
      <c r="B318" s="31"/>
      <c r="C318" s="32"/>
      <c r="D318" s="163" t="s">
        <v>178</v>
      </c>
      <c r="E318" s="32"/>
      <c r="F318" s="179" t="s">
        <v>528</v>
      </c>
      <c r="G318" s="32"/>
      <c r="H318" s="32"/>
      <c r="I318" s="165"/>
      <c r="J318" s="32"/>
      <c r="K318" s="32"/>
      <c r="L318" s="35"/>
      <c r="M318" s="166"/>
      <c r="N318" s="167"/>
      <c r="O318" s="60"/>
      <c r="P318" s="60"/>
      <c r="Q318" s="60"/>
      <c r="R318" s="60"/>
      <c r="S318" s="60"/>
      <c r="T318" s="61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T318" s="13" t="s">
        <v>178</v>
      </c>
      <c r="AU318" s="13" t="s">
        <v>75</v>
      </c>
    </row>
    <row r="319" spans="1:65" s="10" customFormat="1" ht="11.25">
      <c r="B319" s="168"/>
      <c r="C319" s="169"/>
      <c r="D319" s="163" t="s">
        <v>173</v>
      </c>
      <c r="E319" s="170" t="s">
        <v>34</v>
      </c>
      <c r="F319" s="171" t="s">
        <v>529</v>
      </c>
      <c r="G319" s="169"/>
      <c r="H319" s="172">
        <v>98.078000000000003</v>
      </c>
      <c r="I319" s="173"/>
      <c r="J319" s="169"/>
      <c r="K319" s="169"/>
      <c r="L319" s="174"/>
      <c r="M319" s="175"/>
      <c r="N319" s="176"/>
      <c r="O319" s="176"/>
      <c r="P319" s="176"/>
      <c r="Q319" s="176"/>
      <c r="R319" s="176"/>
      <c r="S319" s="176"/>
      <c r="T319" s="177"/>
      <c r="AT319" s="178" t="s">
        <v>173</v>
      </c>
      <c r="AU319" s="178" t="s">
        <v>75</v>
      </c>
      <c r="AV319" s="10" t="s">
        <v>84</v>
      </c>
      <c r="AW319" s="10" t="s">
        <v>36</v>
      </c>
      <c r="AX319" s="10" t="s">
        <v>82</v>
      </c>
      <c r="AY319" s="178" t="s">
        <v>169</v>
      </c>
    </row>
    <row r="320" spans="1:65" s="2" customFormat="1" ht="24.2" customHeight="1">
      <c r="A320" s="30"/>
      <c r="B320" s="31"/>
      <c r="C320" s="180" t="s">
        <v>530</v>
      </c>
      <c r="D320" s="180" t="s">
        <v>252</v>
      </c>
      <c r="E320" s="181" t="s">
        <v>453</v>
      </c>
      <c r="F320" s="182" t="s">
        <v>454</v>
      </c>
      <c r="G320" s="183" t="s">
        <v>167</v>
      </c>
      <c r="H320" s="184">
        <v>95.795000000000002</v>
      </c>
      <c r="I320" s="185"/>
      <c r="J320" s="186">
        <f>ROUND(I320*H320,2)</f>
        <v>0</v>
      </c>
      <c r="K320" s="187"/>
      <c r="L320" s="35"/>
      <c r="M320" s="188" t="s">
        <v>34</v>
      </c>
      <c r="N320" s="189" t="s">
        <v>46</v>
      </c>
      <c r="O320" s="60"/>
      <c r="P320" s="159">
        <f>O320*H320</f>
        <v>0</v>
      </c>
      <c r="Q320" s="159">
        <v>0</v>
      </c>
      <c r="R320" s="159">
        <f>Q320*H320</f>
        <v>0</v>
      </c>
      <c r="S320" s="159">
        <v>0</v>
      </c>
      <c r="T320" s="160">
        <f>S320*H320</f>
        <v>0</v>
      </c>
      <c r="U320" s="30"/>
      <c r="V320" s="30"/>
      <c r="W320" s="30"/>
      <c r="X320" s="30"/>
      <c r="Y320" s="30"/>
      <c r="Z320" s="30"/>
      <c r="AA320" s="30"/>
      <c r="AB320" s="30"/>
      <c r="AC320" s="30"/>
      <c r="AD320" s="30"/>
      <c r="AE320" s="30"/>
      <c r="AR320" s="161" t="s">
        <v>170</v>
      </c>
      <c r="AT320" s="161" t="s">
        <v>252</v>
      </c>
      <c r="AU320" s="161" t="s">
        <v>75</v>
      </c>
      <c r="AY320" s="13" t="s">
        <v>169</v>
      </c>
      <c r="BE320" s="162">
        <f>IF(N320="základní",J320,0)</f>
        <v>0</v>
      </c>
      <c r="BF320" s="162">
        <f>IF(N320="snížená",J320,0)</f>
        <v>0</v>
      </c>
      <c r="BG320" s="162">
        <f>IF(N320="zákl. přenesená",J320,0)</f>
        <v>0</v>
      </c>
      <c r="BH320" s="162">
        <f>IF(N320="sníž. přenesená",J320,0)</f>
        <v>0</v>
      </c>
      <c r="BI320" s="162">
        <f>IF(N320="nulová",J320,0)</f>
        <v>0</v>
      </c>
      <c r="BJ320" s="13" t="s">
        <v>82</v>
      </c>
      <c r="BK320" s="162">
        <f>ROUND(I320*H320,2)</f>
        <v>0</v>
      </c>
      <c r="BL320" s="13" t="s">
        <v>170</v>
      </c>
      <c r="BM320" s="161" t="s">
        <v>531</v>
      </c>
    </row>
    <row r="321" spans="1:65" s="2" customFormat="1" ht="29.25">
      <c r="A321" s="30"/>
      <c r="B321" s="31"/>
      <c r="C321" s="32"/>
      <c r="D321" s="163" t="s">
        <v>172</v>
      </c>
      <c r="E321" s="32"/>
      <c r="F321" s="164" t="s">
        <v>456</v>
      </c>
      <c r="G321" s="32"/>
      <c r="H321" s="32"/>
      <c r="I321" s="165"/>
      <c r="J321" s="32"/>
      <c r="K321" s="32"/>
      <c r="L321" s="35"/>
      <c r="M321" s="166"/>
      <c r="N321" s="167"/>
      <c r="O321" s="60"/>
      <c r="P321" s="60"/>
      <c r="Q321" s="60"/>
      <c r="R321" s="60"/>
      <c r="S321" s="60"/>
      <c r="T321" s="61"/>
      <c r="U321" s="30"/>
      <c r="V321" s="30"/>
      <c r="W321" s="30"/>
      <c r="X321" s="30"/>
      <c r="Y321" s="30"/>
      <c r="Z321" s="30"/>
      <c r="AA321" s="30"/>
      <c r="AB321" s="30"/>
      <c r="AC321" s="30"/>
      <c r="AD321" s="30"/>
      <c r="AE321" s="30"/>
      <c r="AT321" s="13" t="s">
        <v>172</v>
      </c>
      <c r="AU321" s="13" t="s">
        <v>75</v>
      </c>
    </row>
    <row r="322" spans="1:65" s="2" customFormat="1" ht="19.5">
      <c r="A322" s="30"/>
      <c r="B322" s="31"/>
      <c r="C322" s="32"/>
      <c r="D322" s="163" t="s">
        <v>178</v>
      </c>
      <c r="E322" s="32"/>
      <c r="F322" s="179" t="s">
        <v>532</v>
      </c>
      <c r="G322" s="32"/>
      <c r="H322" s="32"/>
      <c r="I322" s="165"/>
      <c r="J322" s="32"/>
      <c r="K322" s="32"/>
      <c r="L322" s="35"/>
      <c r="M322" s="166"/>
      <c r="N322" s="167"/>
      <c r="O322" s="60"/>
      <c r="P322" s="60"/>
      <c r="Q322" s="60"/>
      <c r="R322" s="60"/>
      <c r="S322" s="60"/>
      <c r="T322" s="61"/>
      <c r="U322" s="30"/>
      <c r="V322" s="30"/>
      <c r="W322" s="30"/>
      <c r="X322" s="30"/>
      <c r="Y322" s="30"/>
      <c r="Z322" s="30"/>
      <c r="AA322" s="30"/>
      <c r="AB322" s="30"/>
      <c r="AC322" s="30"/>
      <c r="AD322" s="30"/>
      <c r="AE322" s="30"/>
      <c r="AT322" s="13" t="s">
        <v>178</v>
      </c>
      <c r="AU322" s="13" t="s">
        <v>75</v>
      </c>
    </row>
    <row r="323" spans="1:65" s="10" customFormat="1" ht="11.25">
      <c r="B323" s="168"/>
      <c r="C323" s="169"/>
      <c r="D323" s="163" t="s">
        <v>173</v>
      </c>
      <c r="E323" s="170" t="s">
        <v>34</v>
      </c>
      <c r="F323" s="171" t="s">
        <v>533</v>
      </c>
      <c r="G323" s="169"/>
      <c r="H323" s="172">
        <v>95.795000000000002</v>
      </c>
      <c r="I323" s="173"/>
      <c r="J323" s="169"/>
      <c r="K323" s="169"/>
      <c r="L323" s="174"/>
      <c r="M323" s="175"/>
      <c r="N323" s="176"/>
      <c r="O323" s="176"/>
      <c r="P323" s="176"/>
      <c r="Q323" s="176"/>
      <c r="R323" s="176"/>
      <c r="S323" s="176"/>
      <c r="T323" s="177"/>
      <c r="AT323" s="178" t="s">
        <v>173</v>
      </c>
      <c r="AU323" s="178" t="s">
        <v>75</v>
      </c>
      <c r="AV323" s="10" t="s">
        <v>84</v>
      </c>
      <c r="AW323" s="10" t="s">
        <v>36</v>
      </c>
      <c r="AX323" s="10" t="s">
        <v>82</v>
      </c>
      <c r="AY323" s="178" t="s">
        <v>169</v>
      </c>
    </row>
    <row r="324" spans="1:65" s="2" customFormat="1" ht="33" customHeight="1">
      <c r="A324" s="30"/>
      <c r="B324" s="31"/>
      <c r="C324" s="180" t="s">
        <v>534</v>
      </c>
      <c r="D324" s="180" t="s">
        <v>252</v>
      </c>
      <c r="E324" s="181" t="s">
        <v>460</v>
      </c>
      <c r="F324" s="182" t="s">
        <v>461</v>
      </c>
      <c r="G324" s="183" t="s">
        <v>167</v>
      </c>
      <c r="H324" s="184">
        <v>287.38499999999999</v>
      </c>
      <c r="I324" s="185"/>
      <c r="J324" s="186">
        <f>ROUND(I324*H324,2)</f>
        <v>0</v>
      </c>
      <c r="K324" s="187"/>
      <c r="L324" s="35"/>
      <c r="M324" s="188" t="s">
        <v>34</v>
      </c>
      <c r="N324" s="189" t="s">
        <v>46</v>
      </c>
      <c r="O324" s="60"/>
      <c r="P324" s="159">
        <f>O324*H324</f>
        <v>0</v>
      </c>
      <c r="Q324" s="159">
        <v>0</v>
      </c>
      <c r="R324" s="159">
        <f>Q324*H324</f>
        <v>0</v>
      </c>
      <c r="S324" s="159">
        <v>0</v>
      </c>
      <c r="T324" s="160">
        <f>S324*H324</f>
        <v>0</v>
      </c>
      <c r="U324" s="30"/>
      <c r="V324" s="30"/>
      <c r="W324" s="30"/>
      <c r="X324" s="30"/>
      <c r="Y324" s="30"/>
      <c r="Z324" s="30"/>
      <c r="AA324" s="30"/>
      <c r="AB324" s="30"/>
      <c r="AC324" s="30"/>
      <c r="AD324" s="30"/>
      <c r="AE324" s="30"/>
      <c r="AR324" s="161" t="s">
        <v>170</v>
      </c>
      <c r="AT324" s="161" t="s">
        <v>252</v>
      </c>
      <c r="AU324" s="161" t="s">
        <v>75</v>
      </c>
      <c r="AY324" s="13" t="s">
        <v>169</v>
      </c>
      <c r="BE324" s="162">
        <f>IF(N324="základní",J324,0)</f>
        <v>0</v>
      </c>
      <c r="BF324" s="162">
        <f>IF(N324="snížená",J324,0)</f>
        <v>0</v>
      </c>
      <c r="BG324" s="162">
        <f>IF(N324="zákl. přenesená",J324,0)</f>
        <v>0</v>
      </c>
      <c r="BH324" s="162">
        <f>IF(N324="sníž. přenesená",J324,0)</f>
        <v>0</v>
      </c>
      <c r="BI324" s="162">
        <f>IF(N324="nulová",J324,0)</f>
        <v>0</v>
      </c>
      <c r="BJ324" s="13" t="s">
        <v>82</v>
      </c>
      <c r="BK324" s="162">
        <f>ROUND(I324*H324,2)</f>
        <v>0</v>
      </c>
      <c r="BL324" s="13" t="s">
        <v>170</v>
      </c>
      <c r="BM324" s="161" t="s">
        <v>535</v>
      </c>
    </row>
    <row r="325" spans="1:65" s="2" customFormat="1" ht="29.25">
      <c r="A325" s="30"/>
      <c r="B325" s="31"/>
      <c r="C325" s="32"/>
      <c r="D325" s="163" t="s">
        <v>172</v>
      </c>
      <c r="E325" s="32"/>
      <c r="F325" s="164" t="s">
        <v>463</v>
      </c>
      <c r="G325" s="32"/>
      <c r="H325" s="32"/>
      <c r="I325" s="165"/>
      <c r="J325" s="32"/>
      <c r="K325" s="32"/>
      <c r="L325" s="35"/>
      <c r="M325" s="166"/>
      <c r="N325" s="167"/>
      <c r="O325" s="60"/>
      <c r="P325" s="60"/>
      <c r="Q325" s="60"/>
      <c r="R325" s="60"/>
      <c r="S325" s="60"/>
      <c r="T325" s="61"/>
      <c r="U325" s="30"/>
      <c r="V325" s="30"/>
      <c r="W325" s="30"/>
      <c r="X325" s="30"/>
      <c r="Y325" s="30"/>
      <c r="Z325" s="30"/>
      <c r="AA325" s="30"/>
      <c r="AB325" s="30"/>
      <c r="AC325" s="30"/>
      <c r="AD325" s="30"/>
      <c r="AE325" s="30"/>
      <c r="AT325" s="13" t="s">
        <v>172</v>
      </c>
      <c r="AU325" s="13" t="s">
        <v>75</v>
      </c>
    </row>
    <row r="326" spans="1:65" s="2" customFormat="1" ht="19.5">
      <c r="A326" s="30"/>
      <c r="B326" s="31"/>
      <c r="C326" s="32"/>
      <c r="D326" s="163" t="s">
        <v>178</v>
      </c>
      <c r="E326" s="32"/>
      <c r="F326" s="179" t="s">
        <v>532</v>
      </c>
      <c r="G326" s="32"/>
      <c r="H326" s="32"/>
      <c r="I326" s="165"/>
      <c r="J326" s="32"/>
      <c r="K326" s="32"/>
      <c r="L326" s="35"/>
      <c r="M326" s="166"/>
      <c r="N326" s="167"/>
      <c r="O326" s="60"/>
      <c r="P326" s="60"/>
      <c r="Q326" s="60"/>
      <c r="R326" s="60"/>
      <c r="S326" s="60"/>
      <c r="T326" s="61"/>
      <c r="U326" s="30"/>
      <c r="V326" s="30"/>
      <c r="W326" s="30"/>
      <c r="X326" s="30"/>
      <c r="Y326" s="30"/>
      <c r="Z326" s="30"/>
      <c r="AA326" s="30"/>
      <c r="AB326" s="30"/>
      <c r="AC326" s="30"/>
      <c r="AD326" s="30"/>
      <c r="AE326" s="30"/>
      <c r="AT326" s="13" t="s">
        <v>178</v>
      </c>
      <c r="AU326" s="13" t="s">
        <v>75</v>
      </c>
    </row>
    <row r="327" spans="1:65" s="10" customFormat="1" ht="11.25">
      <c r="B327" s="168"/>
      <c r="C327" s="169"/>
      <c r="D327" s="163" t="s">
        <v>173</v>
      </c>
      <c r="E327" s="170" t="s">
        <v>34</v>
      </c>
      <c r="F327" s="171" t="s">
        <v>536</v>
      </c>
      <c r="G327" s="169"/>
      <c r="H327" s="172">
        <v>287.38499999999999</v>
      </c>
      <c r="I327" s="173"/>
      <c r="J327" s="169"/>
      <c r="K327" s="169"/>
      <c r="L327" s="174"/>
      <c r="M327" s="175"/>
      <c r="N327" s="176"/>
      <c r="O327" s="176"/>
      <c r="P327" s="176"/>
      <c r="Q327" s="176"/>
      <c r="R327" s="176"/>
      <c r="S327" s="176"/>
      <c r="T327" s="177"/>
      <c r="AT327" s="178" t="s">
        <v>173</v>
      </c>
      <c r="AU327" s="178" t="s">
        <v>75</v>
      </c>
      <c r="AV327" s="10" t="s">
        <v>84</v>
      </c>
      <c r="AW327" s="10" t="s">
        <v>36</v>
      </c>
      <c r="AX327" s="10" t="s">
        <v>82</v>
      </c>
      <c r="AY327" s="178" t="s">
        <v>169</v>
      </c>
    </row>
    <row r="328" spans="1:65" s="2" customFormat="1" ht="24.2" customHeight="1">
      <c r="A328" s="30"/>
      <c r="B328" s="31"/>
      <c r="C328" s="180" t="s">
        <v>537</v>
      </c>
      <c r="D328" s="180" t="s">
        <v>252</v>
      </c>
      <c r="E328" s="181" t="s">
        <v>453</v>
      </c>
      <c r="F328" s="182" t="s">
        <v>454</v>
      </c>
      <c r="G328" s="183" t="s">
        <v>167</v>
      </c>
      <c r="H328" s="184">
        <v>1.6</v>
      </c>
      <c r="I328" s="185"/>
      <c r="J328" s="186">
        <f>ROUND(I328*H328,2)</f>
        <v>0</v>
      </c>
      <c r="K328" s="187"/>
      <c r="L328" s="35"/>
      <c r="M328" s="188" t="s">
        <v>34</v>
      </c>
      <c r="N328" s="189" t="s">
        <v>46</v>
      </c>
      <c r="O328" s="60"/>
      <c r="P328" s="159">
        <f>O328*H328</f>
        <v>0</v>
      </c>
      <c r="Q328" s="159">
        <v>0</v>
      </c>
      <c r="R328" s="159">
        <f>Q328*H328</f>
        <v>0</v>
      </c>
      <c r="S328" s="159">
        <v>0</v>
      </c>
      <c r="T328" s="160">
        <f>S328*H328</f>
        <v>0</v>
      </c>
      <c r="U328" s="30"/>
      <c r="V328" s="30"/>
      <c r="W328" s="30"/>
      <c r="X328" s="30"/>
      <c r="Y328" s="30"/>
      <c r="Z328" s="30"/>
      <c r="AA328" s="30"/>
      <c r="AB328" s="30"/>
      <c r="AC328" s="30"/>
      <c r="AD328" s="30"/>
      <c r="AE328" s="30"/>
      <c r="AR328" s="161" t="s">
        <v>170</v>
      </c>
      <c r="AT328" s="161" t="s">
        <v>252</v>
      </c>
      <c r="AU328" s="161" t="s">
        <v>75</v>
      </c>
      <c r="AY328" s="13" t="s">
        <v>169</v>
      </c>
      <c r="BE328" s="162">
        <f>IF(N328="základní",J328,0)</f>
        <v>0</v>
      </c>
      <c r="BF328" s="162">
        <f>IF(N328="snížená",J328,0)</f>
        <v>0</v>
      </c>
      <c r="BG328" s="162">
        <f>IF(N328="zákl. přenesená",J328,0)</f>
        <v>0</v>
      </c>
      <c r="BH328" s="162">
        <f>IF(N328="sníž. přenesená",J328,0)</f>
        <v>0</v>
      </c>
      <c r="BI328" s="162">
        <f>IF(N328="nulová",J328,0)</f>
        <v>0</v>
      </c>
      <c r="BJ328" s="13" t="s">
        <v>82</v>
      </c>
      <c r="BK328" s="162">
        <f>ROUND(I328*H328,2)</f>
        <v>0</v>
      </c>
      <c r="BL328" s="13" t="s">
        <v>170</v>
      </c>
      <c r="BM328" s="161" t="s">
        <v>538</v>
      </c>
    </row>
    <row r="329" spans="1:65" s="2" customFormat="1" ht="29.25">
      <c r="A329" s="30"/>
      <c r="B329" s="31"/>
      <c r="C329" s="32"/>
      <c r="D329" s="163" t="s">
        <v>172</v>
      </c>
      <c r="E329" s="32"/>
      <c r="F329" s="164" t="s">
        <v>456</v>
      </c>
      <c r="G329" s="32"/>
      <c r="H329" s="32"/>
      <c r="I329" s="165"/>
      <c r="J329" s="32"/>
      <c r="K329" s="32"/>
      <c r="L329" s="35"/>
      <c r="M329" s="166"/>
      <c r="N329" s="167"/>
      <c r="O329" s="60"/>
      <c r="P329" s="60"/>
      <c r="Q329" s="60"/>
      <c r="R329" s="60"/>
      <c r="S329" s="60"/>
      <c r="T329" s="61"/>
      <c r="U329" s="30"/>
      <c r="V329" s="30"/>
      <c r="W329" s="30"/>
      <c r="X329" s="30"/>
      <c r="Y329" s="30"/>
      <c r="Z329" s="30"/>
      <c r="AA329" s="30"/>
      <c r="AB329" s="30"/>
      <c r="AC329" s="30"/>
      <c r="AD329" s="30"/>
      <c r="AE329" s="30"/>
      <c r="AT329" s="13" t="s">
        <v>172</v>
      </c>
      <c r="AU329" s="13" t="s">
        <v>75</v>
      </c>
    </row>
    <row r="330" spans="1:65" s="2" customFormat="1" ht="19.5">
      <c r="A330" s="30"/>
      <c r="B330" s="31"/>
      <c r="C330" s="32"/>
      <c r="D330" s="163" t="s">
        <v>178</v>
      </c>
      <c r="E330" s="32"/>
      <c r="F330" s="179" t="s">
        <v>539</v>
      </c>
      <c r="G330" s="32"/>
      <c r="H330" s="32"/>
      <c r="I330" s="165"/>
      <c r="J330" s="32"/>
      <c r="K330" s="32"/>
      <c r="L330" s="35"/>
      <c r="M330" s="166"/>
      <c r="N330" s="167"/>
      <c r="O330" s="60"/>
      <c r="P330" s="60"/>
      <c r="Q330" s="60"/>
      <c r="R330" s="60"/>
      <c r="S330" s="60"/>
      <c r="T330" s="61"/>
      <c r="U330" s="30"/>
      <c r="V330" s="30"/>
      <c r="W330" s="30"/>
      <c r="X330" s="30"/>
      <c r="Y330" s="30"/>
      <c r="Z330" s="30"/>
      <c r="AA330" s="30"/>
      <c r="AB330" s="30"/>
      <c r="AC330" s="30"/>
      <c r="AD330" s="30"/>
      <c r="AE330" s="30"/>
      <c r="AT330" s="13" t="s">
        <v>178</v>
      </c>
      <c r="AU330" s="13" t="s">
        <v>75</v>
      </c>
    </row>
    <row r="331" spans="1:65" s="10" customFormat="1" ht="11.25">
      <c r="B331" s="168"/>
      <c r="C331" s="169"/>
      <c r="D331" s="163" t="s">
        <v>173</v>
      </c>
      <c r="E331" s="170" t="s">
        <v>34</v>
      </c>
      <c r="F331" s="171" t="s">
        <v>540</v>
      </c>
      <c r="G331" s="169"/>
      <c r="H331" s="172">
        <v>1.6</v>
      </c>
      <c r="I331" s="173"/>
      <c r="J331" s="169"/>
      <c r="K331" s="169"/>
      <c r="L331" s="174"/>
      <c r="M331" s="175"/>
      <c r="N331" s="176"/>
      <c r="O331" s="176"/>
      <c r="P331" s="176"/>
      <c r="Q331" s="176"/>
      <c r="R331" s="176"/>
      <c r="S331" s="176"/>
      <c r="T331" s="177"/>
      <c r="AT331" s="178" t="s">
        <v>173</v>
      </c>
      <c r="AU331" s="178" t="s">
        <v>75</v>
      </c>
      <c r="AV331" s="10" t="s">
        <v>84</v>
      </c>
      <c r="AW331" s="10" t="s">
        <v>36</v>
      </c>
      <c r="AX331" s="10" t="s">
        <v>82</v>
      </c>
      <c r="AY331" s="178" t="s">
        <v>169</v>
      </c>
    </row>
    <row r="332" spans="1:65" s="2" customFormat="1" ht="33" customHeight="1">
      <c r="A332" s="30"/>
      <c r="B332" s="31"/>
      <c r="C332" s="180" t="s">
        <v>541</v>
      </c>
      <c r="D332" s="180" t="s">
        <v>252</v>
      </c>
      <c r="E332" s="181" t="s">
        <v>460</v>
      </c>
      <c r="F332" s="182" t="s">
        <v>461</v>
      </c>
      <c r="G332" s="183" t="s">
        <v>167</v>
      </c>
      <c r="H332" s="184">
        <v>4.8</v>
      </c>
      <c r="I332" s="185"/>
      <c r="J332" s="186">
        <f>ROUND(I332*H332,2)</f>
        <v>0</v>
      </c>
      <c r="K332" s="187"/>
      <c r="L332" s="35"/>
      <c r="M332" s="188" t="s">
        <v>34</v>
      </c>
      <c r="N332" s="189" t="s">
        <v>46</v>
      </c>
      <c r="O332" s="60"/>
      <c r="P332" s="159">
        <f>O332*H332</f>
        <v>0</v>
      </c>
      <c r="Q332" s="159">
        <v>0</v>
      </c>
      <c r="R332" s="159">
        <f>Q332*H332</f>
        <v>0</v>
      </c>
      <c r="S332" s="159">
        <v>0</v>
      </c>
      <c r="T332" s="160">
        <f>S332*H332</f>
        <v>0</v>
      </c>
      <c r="U332" s="30"/>
      <c r="V332" s="30"/>
      <c r="W332" s="30"/>
      <c r="X332" s="30"/>
      <c r="Y332" s="30"/>
      <c r="Z332" s="30"/>
      <c r="AA332" s="30"/>
      <c r="AB332" s="30"/>
      <c r="AC332" s="30"/>
      <c r="AD332" s="30"/>
      <c r="AE332" s="30"/>
      <c r="AR332" s="161" t="s">
        <v>170</v>
      </c>
      <c r="AT332" s="161" t="s">
        <v>252</v>
      </c>
      <c r="AU332" s="161" t="s">
        <v>75</v>
      </c>
      <c r="AY332" s="13" t="s">
        <v>169</v>
      </c>
      <c r="BE332" s="162">
        <f>IF(N332="základní",J332,0)</f>
        <v>0</v>
      </c>
      <c r="BF332" s="162">
        <f>IF(N332="snížená",J332,0)</f>
        <v>0</v>
      </c>
      <c r="BG332" s="162">
        <f>IF(N332="zákl. přenesená",J332,0)</f>
        <v>0</v>
      </c>
      <c r="BH332" s="162">
        <f>IF(N332="sníž. přenesená",J332,0)</f>
        <v>0</v>
      </c>
      <c r="BI332" s="162">
        <f>IF(N332="nulová",J332,0)</f>
        <v>0</v>
      </c>
      <c r="BJ332" s="13" t="s">
        <v>82</v>
      </c>
      <c r="BK332" s="162">
        <f>ROUND(I332*H332,2)</f>
        <v>0</v>
      </c>
      <c r="BL332" s="13" t="s">
        <v>170</v>
      </c>
      <c r="BM332" s="161" t="s">
        <v>542</v>
      </c>
    </row>
    <row r="333" spans="1:65" s="2" customFormat="1" ht="29.25">
      <c r="A333" s="30"/>
      <c r="B333" s="31"/>
      <c r="C333" s="32"/>
      <c r="D333" s="163" t="s">
        <v>172</v>
      </c>
      <c r="E333" s="32"/>
      <c r="F333" s="164" t="s">
        <v>463</v>
      </c>
      <c r="G333" s="32"/>
      <c r="H333" s="32"/>
      <c r="I333" s="165"/>
      <c r="J333" s="32"/>
      <c r="K333" s="32"/>
      <c r="L333" s="35"/>
      <c r="M333" s="166"/>
      <c r="N333" s="167"/>
      <c r="O333" s="60"/>
      <c r="P333" s="60"/>
      <c r="Q333" s="60"/>
      <c r="R333" s="60"/>
      <c r="S333" s="60"/>
      <c r="T333" s="61"/>
      <c r="U333" s="30"/>
      <c r="V333" s="30"/>
      <c r="W333" s="30"/>
      <c r="X333" s="30"/>
      <c r="Y333" s="30"/>
      <c r="Z333" s="30"/>
      <c r="AA333" s="30"/>
      <c r="AB333" s="30"/>
      <c r="AC333" s="30"/>
      <c r="AD333" s="30"/>
      <c r="AE333" s="30"/>
      <c r="AT333" s="13" t="s">
        <v>172</v>
      </c>
      <c r="AU333" s="13" t="s">
        <v>75</v>
      </c>
    </row>
    <row r="334" spans="1:65" s="2" customFormat="1" ht="19.5">
      <c r="A334" s="30"/>
      <c r="B334" s="31"/>
      <c r="C334" s="32"/>
      <c r="D334" s="163" t="s">
        <v>178</v>
      </c>
      <c r="E334" s="32"/>
      <c r="F334" s="179" t="s">
        <v>539</v>
      </c>
      <c r="G334" s="32"/>
      <c r="H334" s="32"/>
      <c r="I334" s="165"/>
      <c r="J334" s="32"/>
      <c r="K334" s="32"/>
      <c r="L334" s="35"/>
      <c r="M334" s="166"/>
      <c r="N334" s="167"/>
      <c r="O334" s="60"/>
      <c r="P334" s="60"/>
      <c r="Q334" s="60"/>
      <c r="R334" s="60"/>
      <c r="S334" s="60"/>
      <c r="T334" s="61"/>
      <c r="U334" s="30"/>
      <c r="V334" s="30"/>
      <c r="W334" s="30"/>
      <c r="X334" s="30"/>
      <c r="Y334" s="30"/>
      <c r="Z334" s="30"/>
      <c r="AA334" s="30"/>
      <c r="AB334" s="30"/>
      <c r="AC334" s="30"/>
      <c r="AD334" s="30"/>
      <c r="AE334" s="30"/>
      <c r="AT334" s="13" t="s">
        <v>178</v>
      </c>
      <c r="AU334" s="13" t="s">
        <v>75</v>
      </c>
    </row>
    <row r="335" spans="1:65" s="10" customFormat="1" ht="11.25">
      <c r="B335" s="168"/>
      <c r="C335" s="169"/>
      <c r="D335" s="163" t="s">
        <v>173</v>
      </c>
      <c r="E335" s="170" t="s">
        <v>34</v>
      </c>
      <c r="F335" s="171" t="s">
        <v>543</v>
      </c>
      <c r="G335" s="169"/>
      <c r="H335" s="172">
        <v>4.8</v>
      </c>
      <c r="I335" s="173"/>
      <c r="J335" s="169"/>
      <c r="K335" s="169"/>
      <c r="L335" s="174"/>
      <c r="M335" s="175"/>
      <c r="N335" s="176"/>
      <c r="O335" s="176"/>
      <c r="P335" s="176"/>
      <c r="Q335" s="176"/>
      <c r="R335" s="176"/>
      <c r="S335" s="176"/>
      <c r="T335" s="177"/>
      <c r="AT335" s="178" t="s">
        <v>173</v>
      </c>
      <c r="AU335" s="178" t="s">
        <v>75</v>
      </c>
      <c r="AV335" s="10" t="s">
        <v>84</v>
      </c>
      <c r="AW335" s="10" t="s">
        <v>36</v>
      </c>
      <c r="AX335" s="10" t="s">
        <v>82</v>
      </c>
      <c r="AY335" s="178" t="s">
        <v>169</v>
      </c>
    </row>
    <row r="336" spans="1:65" s="2" customFormat="1" ht="24.2" customHeight="1">
      <c r="A336" s="30"/>
      <c r="B336" s="31"/>
      <c r="C336" s="180" t="s">
        <v>544</v>
      </c>
      <c r="D336" s="180" t="s">
        <v>252</v>
      </c>
      <c r="E336" s="181" t="s">
        <v>510</v>
      </c>
      <c r="F336" s="182" t="s">
        <v>511</v>
      </c>
      <c r="G336" s="183" t="s">
        <v>167</v>
      </c>
      <c r="H336" s="184">
        <v>0.68300000000000005</v>
      </c>
      <c r="I336" s="185"/>
      <c r="J336" s="186">
        <f>ROUND(I336*H336,2)</f>
        <v>0</v>
      </c>
      <c r="K336" s="187"/>
      <c r="L336" s="35"/>
      <c r="M336" s="188" t="s">
        <v>34</v>
      </c>
      <c r="N336" s="189" t="s">
        <v>46</v>
      </c>
      <c r="O336" s="60"/>
      <c r="P336" s="159">
        <f>O336*H336</f>
        <v>0</v>
      </c>
      <c r="Q336" s="159">
        <v>0</v>
      </c>
      <c r="R336" s="159">
        <f>Q336*H336</f>
        <v>0</v>
      </c>
      <c r="S336" s="159">
        <v>0</v>
      </c>
      <c r="T336" s="160">
        <f>S336*H336</f>
        <v>0</v>
      </c>
      <c r="U336" s="30"/>
      <c r="V336" s="30"/>
      <c r="W336" s="30"/>
      <c r="X336" s="30"/>
      <c r="Y336" s="30"/>
      <c r="Z336" s="30"/>
      <c r="AA336" s="30"/>
      <c r="AB336" s="30"/>
      <c r="AC336" s="30"/>
      <c r="AD336" s="30"/>
      <c r="AE336" s="30"/>
      <c r="AR336" s="161" t="s">
        <v>170</v>
      </c>
      <c r="AT336" s="161" t="s">
        <v>252</v>
      </c>
      <c r="AU336" s="161" t="s">
        <v>75</v>
      </c>
      <c r="AY336" s="13" t="s">
        <v>169</v>
      </c>
      <c r="BE336" s="162">
        <f>IF(N336="základní",J336,0)</f>
        <v>0</v>
      </c>
      <c r="BF336" s="162">
        <f>IF(N336="snížená",J336,0)</f>
        <v>0</v>
      </c>
      <c r="BG336" s="162">
        <f>IF(N336="zákl. přenesená",J336,0)</f>
        <v>0</v>
      </c>
      <c r="BH336" s="162">
        <f>IF(N336="sníž. přenesená",J336,0)</f>
        <v>0</v>
      </c>
      <c r="BI336" s="162">
        <f>IF(N336="nulová",J336,0)</f>
        <v>0</v>
      </c>
      <c r="BJ336" s="13" t="s">
        <v>82</v>
      </c>
      <c r="BK336" s="162">
        <f>ROUND(I336*H336,2)</f>
        <v>0</v>
      </c>
      <c r="BL336" s="13" t="s">
        <v>170</v>
      </c>
      <c r="BM336" s="161" t="s">
        <v>545</v>
      </c>
    </row>
    <row r="337" spans="1:65" s="2" customFormat="1" ht="29.25">
      <c r="A337" s="30"/>
      <c r="B337" s="31"/>
      <c r="C337" s="32"/>
      <c r="D337" s="163" t="s">
        <v>172</v>
      </c>
      <c r="E337" s="32"/>
      <c r="F337" s="164" t="s">
        <v>513</v>
      </c>
      <c r="G337" s="32"/>
      <c r="H337" s="32"/>
      <c r="I337" s="165"/>
      <c r="J337" s="32"/>
      <c r="K337" s="32"/>
      <c r="L337" s="35"/>
      <c r="M337" s="166"/>
      <c r="N337" s="167"/>
      <c r="O337" s="60"/>
      <c r="P337" s="60"/>
      <c r="Q337" s="60"/>
      <c r="R337" s="60"/>
      <c r="S337" s="60"/>
      <c r="T337" s="61"/>
      <c r="U337" s="30"/>
      <c r="V337" s="30"/>
      <c r="W337" s="30"/>
      <c r="X337" s="30"/>
      <c r="Y337" s="30"/>
      <c r="Z337" s="30"/>
      <c r="AA337" s="30"/>
      <c r="AB337" s="30"/>
      <c r="AC337" s="30"/>
      <c r="AD337" s="30"/>
      <c r="AE337" s="30"/>
      <c r="AT337" s="13" t="s">
        <v>172</v>
      </c>
      <c r="AU337" s="13" t="s">
        <v>75</v>
      </c>
    </row>
    <row r="338" spans="1:65" s="2" customFormat="1" ht="19.5">
      <c r="A338" s="30"/>
      <c r="B338" s="31"/>
      <c r="C338" s="32"/>
      <c r="D338" s="163" t="s">
        <v>178</v>
      </c>
      <c r="E338" s="32"/>
      <c r="F338" s="179" t="s">
        <v>546</v>
      </c>
      <c r="G338" s="32"/>
      <c r="H338" s="32"/>
      <c r="I338" s="165"/>
      <c r="J338" s="32"/>
      <c r="K338" s="32"/>
      <c r="L338" s="35"/>
      <c r="M338" s="166"/>
      <c r="N338" s="167"/>
      <c r="O338" s="60"/>
      <c r="P338" s="60"/>
      <c r="Q338" s="60"/>
      <c r="R338" s="60"/>
      <c r="S338" s="60"/>
      <c r="T338" s="61"/>
      <c r="U338" s="30"/>
      <c r="V338" s="30"/>
      <c r="W338" s="30"/>
      <c r="X338" s="30"/>
      <c r="Y338" s="30"/>
      <c r="Z338" s="30"/>
      <c r="AA338" s="30"/>
      <c r="AB338" s="30"/>
      <c r="AC338" s="30"/>
      <c r="AD338" s="30"/>
      <c r="AE338" s="30"/>
      <c r="AT338" s="13" t="s">
        <v>178</v>
      </c>
      <c r="AU338" s="13" t="s">
        <v>75</v>
      </c>
    </row>
    <row r="339" spans="1:65" s="10" customFormat="1" ht="11.25">
      <c r="B339" s="168"/>
      <c r="C339" s="169"/>
      <c r="D339" s="163" t="s">
        <v>173</v>
      </c>
      <c r="E339" s="170" t="s">
        <v>34</v>
      </c>
      <c r="F339" s="171" t="s">
        <v>547</v>
      </c>
      <c r="G339" s="169"/>
      <c r="H339" s="172">
        <v>0.68300000000000005</v>
      </c>
      <c r="I339" s="173"/>
      <c r="J339" s="169"/>
      <c r="K339" s="169"/>
      <c r="L339" s="174"/>
      <c r="M339" s="175"/>
      <c r="N339" s="176"/>
      <c r="O339" s="176"/>
      <c r="P339" s="176"/>
      <c r="Q339" s="176"/>
      <c r="R339" s="176"/>
      <c r="S339" s="176"/>
      <c r="T339" s="177"/>
      <c r="AT339" s="178" t="s">
        <v>173</v>
      </c>
      <c r="AU339" s="178" t="s">
        <v>75</v>
      </c>
      <c r="AV339" s="10" t="s">
        <v>84</v>
      </c>
      <c r="AW339" s="10" t="s">
        <v>36</v>
      </c>
      <c r="AX339" s="10" t="s">
        <v>82</v>
      </c>
      <c r="AY339" s="178" t="s">
        <v>169</v>
      </c>
    </row>
    <row r="340" spans="1:65" s="2" customFormat="1" ht="24.2" customHeight="1">
      <c r="A340" s="30"/>
      <c r="B340" s="31"/>
      <c r="C340" s="180" t="s">
        <v>548</v>
      </c>
      <c r="D340" s="180" t="s">
        <v>252</v>
      </c>
      <c r="E340" s="181" t="s">
        <v>517</v>
      </c>
      <c r="F340" s="182" t="s">
        <v>518</v>
      </c>
      <c r="G340" s="183" t="s">
        <v>167</v>
      </c>
      <c r="H340" s="184">
        <v>2.0489999999999999</v>
      </c>
      <c r="I340" s="185"/>
      <c r="J340" s="186">
        <f>ROUND(I340*H340,2)</f>
        <v>0</v>
      </c>
      <c r="K340" s="187"/>
      <c r="L340" s="35"/>
      <c r="M340" s="188" t="s">
        <v>34</v>
      </c>
      <c r="N340" s="189" t="s">
        <v>46</v>
      </c>
      <c r="O340" s="60"/>
      <c r="P340" s="159">
        <f>O340*H340</f>
        <v>0</v>
      </c>
      <c r="Q340" s="159">
        <v>0</v>
      </c>
      <c r="R340" s="159">
        <f>Q340*H340</f>
        <v>0</v>
      </c>
      <c r="S340" s="159">
        <v>0</v>
      </c>
      <c r="T340" s="160">
        <f>S340*H340</f>
        <v>0</v>
      </c>
      <c r="U340" s="30"/>
      <c r="V340" s="30"/>
      <c r="W340" s="30"/>
      <c r="X340" s="30"/>
      <c r="Y340" s="30"/>
      <c r="Z340" s="30"/>
      <c r="AA340" s="30"/>
      <c r="AB340" s="30"/>
      <c r="AC340" s="30"/>
      <c r="AD340" s="30"/>
      <c r="AE340" s="30"/>
      <c r="AR340" s="161" t="s">
        <v>170</v>
      </c>
      <c r="AT340" s="161" t="s">
        <v>252</v>
      </c>
      <c r="AU340" s="161" t="s">
        <v>75</v>
      </c>
      <c r="AY340" s="13" t="s">
        <v>169</v>
      </c>
      <c r="BE340" s="162">
        <f>IF(N340="základní",J340,0)</f>
        <v>0</v>
      </c>
      <c r="BF340" s="162">
        <f>IF(N340="snížená",J340,0)</f>
        <v>0</v>
      </c>
      <c r="BG340" s="162">
        <f>IF(N340="zákl. přenesená",J340,0)</f>
        <v>0</v>
      </c>
      <c r="BH340" s="162">
        <f>IF(N340="sníž. přenesená",J340,0)</f>
        <v>0</v>
      </c>
      <c r="BI340" s="162">
        <f>IF(N340="nulová",J340,0)</f>
        <v>0</v>
      </c>
      <c r="BJ340" s="13" t="s">
        <v>82</v>
      </c>
      <c r="BK340" s="162">
        <f>ROUND(I340*H340,2)</f>
        <v>0</v>
      </c>
      <c r="BL340" s="13" t="s">
        <v>170</v>
      </c>
      <c r="BM340" s="161" t="s">
        <v>549</v>
      </c>
    </row>
    <row r="341" spans="1:65" s="2" customFormat="1" ht="29.25">
      <c r="A341" s="30"/>
      <c r="B341" s="31"/>
      <c r="C341" s="32"/>
      <c r="D341" s="163" t="s">
        <v>172</v>
      </c>
      <c r="E341" s="32"/>
      <c r="F341" s="164" t="s">
        <v>520</v>
      </c>
      <c r="G341" s="32"/>
      <c r="H341" s="32"/>
      <c r="I341" s="165"/>
      <c r="J341" s="32"/>
      <c r="K341" s="32"/>
      <c r="L341" s="35"/>
      <c r="M341" s="166"/>
      <c r="N341" s="167"/>
      <c r="O341" s="60"/>
      <c r="P341" s="60"/>
      <c r="Q341" s="60"/>
      <c r="R341" s="60"/>
      <c r="S341" s="60"/>
      <c r="T341" s="61"/>
      <c r="U341" s="30"/>
      <c r="V341" s="30"/>
      <c r="W341" s="30"/>
      <c r="X341" s="30"/>
      <c r="Y341" s="30"/>
      <c r="Z341" s="30"/>
      <c r="AA341" s="30"/>
      <c r="AB341" s="30"/>
      <c r="AC341" s="30"/>
      <c r="AD341" s="30"/>
      <c r="AE341" s="30"/>
      <c r="AT341" s="13" t="s">
        <v>172</v>
      </c>
      <c r="AU341" s="13" t="s">
        <v>75</v>
      </c>
    </row>
    <row r="342" spans="1:65" s="2" customFormat="1" ht="19.5">
      <c r="A342" s="30"/>
      <c r="B342" s="31"/>
      <c r="C342" s="32"/>
      <c r="D342" s="163" t="s">
        <v>178</v>
      </c>
      <c r="E342" s="32"/>
      <c r="F342" s="179" t="s">
        <v>546</v>
      </c>
      <c r="G342" s="32"/>
      <c r="H342" s="32"/>
      <c r="I342" s="165"/>
      <c r="J342" s="32"/>
      <c r="K342" s="32"/>
      <c r="L342" s="35"/>
      <c r="M342" s="166"/>
      <c r="N342" s="167"/>
      <c r="O342" s="60"/>
      <c r="P342" s="60"/>
      <c r="Q342" s="60"/>
      <c r="R342" s="60"/>
      <c r="S342" s="60"/>
      <c r="T342" s="61"/>
      <c r="U342" s="30"/>
      <c r="V342" s="30"/>
      <c r="W342" s="30"/>
      <c r="X342" s="30"/>
      <c r="Y342" s="30"/>
      <c r="Z342" s="30"/>
      <c r="AA342" s="30"/>
      <c r="AB342" s="30"/>
      <c r="AC342" s="30"/>
      <c r="AD342" s="30"/>
      <c r="AE342" s="30"/>
      <c r="AT342" s="13" t="s">
        <v>178</v>
      </c>
      <c r="AU342" s="13" t="s">
        <v>75</v>
      </c>
    </row>
    <row r="343" spans="1:65" s="10" customFormat="1" ht="11.25">
      <c r="B343" s="168"/>
      <c r="C343" s="169"/>
      <c r="D343" s="163" t="s">
        <v>173</v>
      </c>
      <c r="E343" s="170" t="s">
        <v>34</v>
      </c>
      <c r="F343" s="171" t="s">
        <v>550</v>
      </c>
      <c r="G343" s="169"/>
      <c r="H343" s="172">
        <v>2.0489999999999999</v>
      </c>
      <c r="I343" s="173"/>
      <c r="J343" s="169"/>
      <c r="K343" s="169"/>
      <c r="L343" s="174"/>
      <c r="M343" s="175"/>
      <c r="N343" s="176"/>
      <c r="O343" s="176"/>
      <c r="P343" s="176"/>
      <c r="Q343" s="176"/>
      <c r="R343" s="176"/>
      <c r="S343" s="176"/>
      <c r="T343" s="177"/>
      <c r="AT343" s="178" t="s">
        <v>173</v>
      </c>
      <c r="AU343" s="178" t="s">
        <v>75</v>
      </c>
      <c r="AV343" s="10" t="s">
        <v>84</v>
      </c>
      <c r="AW343" s="10" t="s">
        <v>36</v>
      </c>
      <c r="AX343" s="10" t="s">
        <v>82</v>
      </c>
      <c r="AY343" s="178" t="s">
        <v>169</v>
      </c>
    </row>
    <row r="344" spans="1:65" s="2" customFormat="1" ht="16.5" customHeight="1">
      <c r="A344" s="30"/>
      <c r="B344" s="31"/>
      <c r="C344" s="180" t="s">
        <v>551</v>
      </c>
      <c r="D344" s="180" t="s">
        <v>252</v>
      </c>
      <c r="E344" s="181" t="s">
        <v>552</v>
      </c>
      <c r="F344" s="182" t="s">
        <v>553</v>
      </c>
      <c r="G344" s="183" t="s">
        <v>167</v>
      </c>
      <c r="H344" s="184">
        <v>1.6</v>
      </c>
      <c r="I344" s="185"/>
      <c r="J344" s="186">
        <f>ROUND(I344*H344,2)</f>
        <v>0</v>
      </c>
      <c r="K344" s="187"/>
      <c r="L344" s="35"/>
      <c r="M344" s="188" t="s">
        <v>34</v>
      </c>
      <c r="N344" s="189" t="s">
        <v>46</v>
      </c>
      <c r="O344" s="60"/>
      <c r="P344" s="159">
        <f>O344*H344</f>
        <v>0</v>
      </c>
      <c r="Q344" s="159">
        <v>0</v>
      </c>
      <c r="R344" s="159">
        <f>Q344*H344</f>
        <v>0</v>
      </c>
      <c r="S344" s="159">
        <v>0</v>
      </c>
      <c r="T344" s="160">
        <f>S344*H344</f>
        <v>0</v>
      </c>
      <c r="U344" s="30"/>
      <c r="V344" s="30"/>
      <c r="W344" s="30"/>
      <c r="X344" s="30"/>
      <c r="Y344" s="30"/>
      <c r="Z344" s="30"/>
      <c r="AA344" s="30"/>
      <c r="AB344" s="30"/>
      <c r="AC344" s="30"/>
      <c r="AD344" s="30"/>
      <c r="AE344" s="30"/>
      <c r="AR344" s="161" t="s">
        <v>170</v>
      </c>
      <c r="AT344" s="161" t="s">
        <v>252</v>
      </c>
      <c r="AU344" s="161" t="s">
        <v>75</v>
      </c>
      <c r="AY344" s="13" t="s">
        <v>169</v>
      </c>
      <c r="BE344" s="162">
        <f>IF(N344="základní",J344,0)</f>
        <v>0</v>
      </c>
      <c r="BF344" s="162">
        <f>IF(N344="snížená",J344,0)</f>
        <v>0</v>
      </c>
      <c r="BG344" s="162">
        <f>IF(N344="zákl. přenesená",J344,0)</f>
        <v>0</v>
      </c>
      <c r="BH344" s="162">
        <f>IF(N344="sníž. přenesená",J344,0)</f>
        <v>0</v>
      </c>
      <c r="BI344" s="162">
        <f>IF(N344="nulová",J344,0)</f>
        <v>0</v>
      </c>
      <c r="BJ344" s="13" t="s">
        <v>82</v>
      </c>
      <c r="BK344" s="162">
        <f>ROUND(I344*H344,2)</f>
        <v>0</v>
      </c>
      <c r="BL344" s="13" t="s">
        <v>170</v>
      </c>
      <c r="BM344" s="161" t="s">
        <v>554</v>
      </c>
    </row>
    <row r="345" spans="1:65" s="2" customFormat="1" ht="29.25">
      <c r="A345" s="30"/>
      <c r="B345" s="31"/>
      <c r="C345" s="32"/>
      <c r="D345" s="163" t="s">
        <v>172</v>
      </c>
      <c r="E345" s="32"/>
      <c r="F345" s="164" t="s">
        <v>555</v>
      </c>
      <c r="G345" s="32"/>
      <c r="H345" s="32"/>
      <c r="I345" s="165"/>
      <c r="J345" s="32"/>
      <c r="K345" s="32"/>
      <c r="L345" s="35"/>
      <c r="M345" s="166"/>
      <c r="N345" s="167"/>
      <c r="O345" s="60"/>
      <c r="P345" s="60"/>
      <c r="Q345" s="60"/>
      <c r="R345" s="60"/>
      <c r="S345" s="60"/>
      <c r="T345" s="61"/>
      <c r="U345" s="30"/>
      <c r="V345" s="30"/>
      <c r="W345" s="30"/>
      <c r="X345" s="30"/>
      <c r="Y345" s="30"/>
      <c r="Z345" s="30"/>
      <c r="AA345" s="30"/>
      <c r="AB345" s="30"/>
      <c r="AC345" s="30"/>
      <c r="AD345" s="30"/>
      <c r="AE345" s="30"/>
      <c r="AT345" s="13" t="s">
        <v>172</v>
      </c>
      <c r="AU345" s="13" t="s">
        <v>75</v>
      </c>
    </row>
    <row r="346" spans="1:65" s="2" customFormat="1" ht="19.5">
      <c r="A346" s="30"/>
      <c r="B346" s="31"/>
      <c r="C346" s="32"/>
      <c r="D346" s="163" t="s">
        <v>178</v>
      </c>
      <c r="E346" s="32"/>
      <c r="F346" s="179" t="s">
        <v>204</v>
      </c>
      <c r="G346" s="32"/>
      <c r="H346" s="32"/>
      <c r="I346" s="165"/>
      <c r="J346" s="32"/>
      <c r="K346" s="32"/>
      <c r="L346" s="35"/>
      <c r="M346" s="166"/>
      <c r="N346" s="167"/>
      <c r="O346" s="60"/>
      <c r="P346" s="60"/>
      <c r="Q346" s="60"/>
      <c r="R346" s="60"/>
      <c r="S346" s="60"/>
      <c r="T346" s="61"/>
      <c r="U346" s="30"/>
      <c r="V346" s="30"/>
      <c r="W346" s="30"/>
      <c r="X346" s="30"/>
      <c r="Y346" s="30"/>
      <c r="Z346" s="30"/>
      <c r="AA346" s="30"/>
      <c r="AB346" s="30"/>
      <c r="AC346" s="30"/>
      <c r="AD346" s="30"/>
      <c r="AE346" s="30"/>
      <c r="AT346" s="13" t="s">
        <v>178</v>
      </c>
      <c r="AU346" s="13" t="s">
        <v>75</v>
      </c>
    </row>
    <row r="347" spans="1:65" s="10" customFormat="1" ht="11.25">
      <c r="B347" s="168"/>
      <c r="C347" s="169"/>
      <c r="D347" s="163" t="s">
        <v>173</v>
      </c>
      <c r="E347" s="170" t="s">
        <v>34</v>
      </c>
      <c r="F347" s="171" t="s">
        <v>556</v>
      </c>
      <c r="G347" s="169"/>
      <c r="H347" s="172">
        <v>1.6</v>
      </c>
      <c r="I347" s="173"/>
      <c r="J347" s="169"/>
      <c r="K347" s="169"/>
      <c r="L347" s="174"/>
      <c r="M347" s="175"/>
      <c r="N347" s="176"/>
      <c r="O347" s="176"/>
      <c r="P347" s="176"/>
      <c r="Q347" s="176"/>
      <c r="R347" s="176"/>
      <c r="S347" s="176"/>
      <c r="T347" s="177"/>
      <c r="AT347" s="178" t="s">
        <v>173</v>
      </c>
      <c r="AU347" s="178" t="s">
        <v>75</v>
      </c>
      <c r="AV347" s="10" t="s">
        <v>84</v>
      </c>
      <c r="AW347" s="10" t="s">
        <v>36</v>
      </c>
      <c r="AX347" s="10" t="s">
        <v>82</v>
      </c>
      <c r="AY347" s="178" t="s">
        <v>169</v>
      </c>
    </row>
    <row r="348" spans="1:65" s="2" customFormat="1" ht="16.5" customHeight="1">
      <c r="A348" s="30"/>
      <c r="B348" s="31"/>
      <c r="C348" s="180" t="s">
        <v>557</v>
      </c>
      <c r="D348" s="180" t="s">
        <v>252</v>
      </c>
      <c r="E348" s="181" t="s">
        <v>558</v>
      </c>
      <c r="F348" s="182" t="s">
        <v>559</v>
      </c>
      <c r="G348" s="183" t="s">
        <v>167</v>
      </c>
      <c r="H348" s="184">
        <v>95.795000000000002</v>
      </c>
      <c r="I348" s="185"/>
      <c r="J348" s="186">
        <f>ROUND(I348*H348,2)</f>
        <v>0</v>
      </c>
      <c r="K348" s="187"/>
      <c r="L348" s="35"/>
      <c r="M348" s="188" t="s">
        <v>34</v>
      </c>
      <c r="N348" s="189" t="s">
        <v>46</v>
      </c>
      <c r="O348" s="60"/>
      <c r="P348" s="159">
        <f>O348*H348</f>
        <v>0</v>
      </c>
      <c r="Q348" s="159">
        <v>0</v>
      </c>
      <c r="R348" s="159">
        <f>Q348*H348</f>
        <v>0</v>
      </c>
      <c r="S348" s="159">
        <v>0</v>
      </c>
      <c r="T348" s="160">
        <f>S348*H348</f>
        <v>0</v>
      </c>
      <c r="U348" s="30"/>
      <c r="V348" s="30"/>
      <c r="W348" s="30"/>
      <c r="X348" s="30"/>
      <c r="Y348" s="30"/>
      <c r="Z348" s="30"/>
      <c r="AA348" s="30"/>
      <c r="AB348" s="30"/>
      <c r="AC348" s="30"/>
      <c r="AD348" s="30"/>
      <c r="AE348" s="30"/>
      <c r="AR348" s="161" t="s">
        <v>170</v>
      </c>
      <c r="AT348" s="161" t="s">
        <v>252</v>
      </c>
      <c r="AU348" s="161" t="s">
        <v>75</v>
      </c>
      <c r="AY348" s="13" t="s">
        <v>169</v>
      </c>
      <c r="BE348" s="162">
        <f>IF(N348="základní",J348,0)</f>
        <v>0</v>
      </c>
      <c r="BF348" s="162">
        <f>IF(N348="snížená",J348,0)</f>
        <v>0</v>
      </c>
      <c r="BG348" s="162">
        <f>IF(N348="zákl. přenesená",J348,0)</f>
        <v>0</v>
      </c>
      <c r="BH348" s="162">
        <f>IF(N348="sníž. přenesená",J348,0)</f>
        <v>0</v>
      </c>
      <c r="BI348" s="162">
        <f>IF(N348="nulová",J348,0)</f>
        <v>0</v>
      </c>
      <c r="BJ348" s="13" t="s">
        <v>82</v>
      </c>
      <c r="BK348" s="162">
        <f>ROUND(I348*H348,2)</f>
        <v>0</v>
      </c>
      <c r="BL348" s="13" t="s">
        <v>170</v>
      </c>
      <c r="BM348" s="161" t="s">
        <v>560</v>
      </c>
    </row>
    <row r="349" spans="1:65" s="2" customFormat="1" ht="29.25">
      <c r="A349" s="30"/>
      <c r="B349" s="31"/>
      <c r="C349" s="32"/>
      <c r="D349" s="163" t="s">
        <v>172</v>
      </c>
      <c r="E349" s="32"/>
      <c r="F349" s="164" t="s">
        <v>561</v>
      </c>
      <c r="G349" s="32"/>
      <c r="H349" s="32"/>
      <c r="I349" s="165"/>
      <c r="J349" s="32"/>
      <c r="K349" s="32"/>
      <c r="L349" s="35"/>
      <c r="M349" s="166"/>
      <c r="N349" s="167"/>
      <c r="O349" s="60"/>
      <c r="P349" s="60"/>
      <c r="Q349" s="60"/>
      <c r="R349" s="60"/>
      <c r="S349" s="60"/>
      <c r="T349" s="61"/>
      <c r="U349" s="30"/>
      <c r="V349" s="30"/>
      <c r="W349" s="30"/>
      <c r="X349" s="30"/>
      <c r="Y349" s="30"/>
      <c r="Z349" s="30"/>
      <c r="AA349" s="30"/>
      <c r="AB349" s="30"/>
      <c r="AC349" s="30"/>
      <c r="AD349" s="30"/>
      <c r="AE349" s="30"/>
      <c r="AT349" s="13" t="s">
        <v>172</v>
      </c>
      <c r="AU349" s="13" t="s">
        <v>75</v>
      </c>
    </row>
    <row r="350" spans="1:65" s="10" customFormat="1" ht="11.25">
      <c r="B350" s="168"/>
      <c r="C350" s="169"/>
      <c r="D350" s="163" t="s">
        <v>173</v>
      </c>
      <c r="E350" s="170" t="s">
        <v>34</v>
      </c>
      <c r="F350" s="171" t="s">
        <v>562</v>
      </c>
      <c r="G350" s="169"/>
      <c r="H350" s="172">
        <v>95.795000000000002</v>
      </c>
      <c r="I350" s="173"/>
      <c r="J350" s="169"/>
      <c r="K350" s="169"/>
      <c r="L350" s="174"/>
      <c r="M350" s="175"/>
      <c r="N350" s="176"/>
      <c r="O350" s="176"/>
      <c r="P350" s="176"/>
      <c r="Q350" s="176"/>
      <c r="R350" s="176"/>
      <c r="S350" s="176"/>
      <c r="T350" s="177"/>
      <c r="AT350" s="178" t="s">
        <v>173</v>
      </c>
      <c r="AU350" s="178" t="s">
        <v>75</v>
      </c>
      <c r="AV350" s="10" t="s">
        <v>84</v>
      </c>
      <c r="AW350" s="10" t="s">
        <v>36</v>
      </c>
      <c r="AX350" s="10" t="s">
        <v>82</v>
      </c>
      <c r="AY350" s="178" t="s">
        <v>169</v>
      </c>
    </row>
    <row r="351" spans="1:65" s="2" customFormat="1" ht="16.5" customHeight="1">
      <c r="A351" s="30"/>
      <c r="B351" s="31"/>
      <c r="C351" s="180" t="s">
        <v>563</v>
      </c>
      <c r="D351" s="180" t="s">
        <v>252</v>
      </c>
      <c r="E351" s="181" t="s">
        <v>564</v>
      </c>
      <c r="F351" s="182" t="s">
        <v>565</v>
      </c>
      <c r="G351" s="183" t="s">
        <v>167</v>
      </c>
      <c r="H351" s="184">
        <v>0.68300000000000005</v>
      </c>
      <c r="I351" s="185"/>
      <c r="J351" s="186">
        <f>ROUND(I351*H351,2)</f>
        <v>0</v>
      </c>
      <c r="K351" s="187"/>
      <c r="L351" s="35"/>
      <c r="M351" s="188" t="s">
        <v>34</v>
      </c>
      <c r="N351" s="189" t="s">
        <v>46</v>
      </c>
      <c r="O351" s="60"/>
      <c r="P351" s="159">
        <f>O351*H351</f>
        <v>0</v>
      </c>
      <c r="Q351" s="159">
        <v>0</v>
      </c>
      <c r="R351" s="159">
        <f>Q351*H351</f>
        <v>0</v>
      </c>
      <c r="S351" s="159">
        <v>0</v>
      </c>
      <c r="T351" s="160">
        <f>S351*H351</f>
        <v>0</v>
      </c>
      <c r="U351" s="30"/>
      <c r="V351" s="30"/>
      <c r="W351" s="30"/>
      <c r="X351" s="30"/>
      <c r="Y351" s="30"/>
      <c r="Z351" s="30"/>
      <c r="AA351" s="30"/>
      <c r="AB351" s="30"/>
      <c r="AC351" s="30"/>
      <c r="AD351" s="30"/>
      <c r="AE351" s="30"/>
      <c r="AR351" s="161" t="s">
        <v>170</v>
      </c>
      <c r="AT351" s="161" t="s">
        <v>252</v>
      </c>
      <c r="AU351" s="161" t="s">
        <v>75</v>
      </c>
      <c r="AY351" s="13" t="s">
        <v>169</v>
      </c>
      <c r="BE351" s="162">
        <f>IF(N351="základní",J351,0)</f>
        <v>0</v>
      </c>
      <c r="BF351" s="162">
        <f>IF(N351="snížená",J351,0)</f>
        <v>0</v>
      </c>
      <c r="BG351" s="162">
        <f>IF(N351="zákl. přenesená",J351,0)</f>
        <v>0</v>
      </c>
      <c r="BH351" s="162">
        <f>IF(N351="sníž. přenesená",J351,0)</f>
        <v>0</v>
      </c>
      <c r="BI351" s="162">
        <f>IF(N351="nulová",J351,0)</f>
        <v>0</v>
      </c>
      <c r="BJ351" s="13" t="s">
        <v>82</v>
      </c>
      <c r="BK351" s="162">
        <f>ROUND(I351*H351,2)</f>
        <v>0</v>
      </c>
      <c r="BL351" s="13" t="s">
        <v>170</v>
      </c>
      <c r="BM351" s="161" t="s">
        <v>566</v>
      </c>
    </row>
    <row r="352" spans="1:65" s="2" customFormat="1" ht="29.25">
      <c r="A352" s="30"/>
      <c r="B352" s="31"/>
      <c r="C352" s="32"/>
      <c r="D352" s="163" t="s">
        <v>172</v>
      </c>
      <c r="E352" s="32"/>
      <c r="F352" s="164" t="s">
        <v>567</v>
      </c>
      <c r="G352" s="32"/>
      <c r="H352" s="32"/>
      <c r="I352" s="165"/>
      <c r="J352" s="32"/>
      <c r="K352" s="32"/>
      <c r="L352" s="35"/>
      <c r="M352" s="166"/>
      <c r="N352" s="167"/>
      <c r="O352" s="60"/>
      <c r="P352" s="60"/>
      <c r="Q352" s="60"/>
      <c r="R352" s="60"/>
      <c r="S352" s="60"/>
      <c r="T352" s="61"/>
      <c r="U352" s="30"/>
      <c r="V352" s="30"/>
      <c r="W352" s="30"/>
      <c r="X352" s="30"/>
      <c r="Y352" s="30"/>
      <c r="Z352" s="30"/>
      <c r="AA352" s="30"/>
      <c r="AB352" s="30"/>
      <c r="AC352" s="30"/>
      <c r="AD352" s="30"/>
      <c r="AE352" s="30"/>
      <c r="AT352" s="13" t="s">
        <v>172</v>
      </c>
      <c r="AU352" s="13" t="s">
        <v>75</v>
      </c>
    </row>
    <row r="353" spans="1:51" s="10" customFormat="1" ht="11.25">
      <c r="B353" s="168"/>
      <c r="C353" s="169"/>
      <c r="D353" s="163" t="s">
        <v>173</v>
      </c>
      <c r="E353" s="170" t="s">
        <v>34</v>
      </c>
      <c r="F353" s="171" t="s">
        <v>568</v>
      </c>
      <c r="G353" s="169"/>
      <c r="H353" s="172">
        <v>0.68300000000000005</v>
      </c>
      <c r="I353" s="173"/>
      <c r="J353" s="169"/>
      <c r="K353" s="169"/>
      <c r="L353" s="174"/>
      <c r="M353" s="201"/>
      <c r="N353" s="202"/>
      <c r="O353" s="202"/>
      <c r="P353" s="202"/>
      <c r="Q353" s="202"/>
      <c r="R353" s="202"/>
      <c r="S353" s="202"/>
      <c r="T353" s="203"/>
      <c r="AT353" s="178" t="s">
        <v>173</v>
      </c>
      <c r="AU353" s="178" t="s">
        <v>75</v>
      </c>
      <c r="AV353" s="10" t="s">
        <v>84</v>
      </c>
      <c r="AW353" s="10" t="s">
        <v>36</v>
      </c>
      <c r="AX353" s="10" t="s">
        <v>82</v>
      </c>
      <c r="AY353" s="178" t="s">
        <v>169</v>
      </c>
    </row>
    <row r="354" spans="1:51" s="2" customFormat="1" ht="6.95" customHeight="1">
      <c r="A354" s="30"/>
      <c r="B354" s="43"/>
      <c r="C354" s="44"/>
      <c r="D354" s="44"/>
      <c r="E354" s="44"/>
      <c r="F354" s="44"/>
      <c r="G354" s="44"/>
      <c r="H354" s="44"/>
      <c r="I354" s="44"/>
      <c r="J354" s="44"/>
      <c r="K354" s="44"/>
      <c r="L354" s="35"/>
      <c r="M354" s="30"/>
      <c r="O354" s="30"/>
      <c r="P354" s="30"/>
      <c r="Q354" s="30"/>
      <c r="R354" s="30"/>
      <c r="S354" s="30"/>
      <c r="T354" s="30"/>
      <c r="U354" s="30"/>
      <c r="V354" s="30"/>
      <c r="W354" s="30"/>
      <c r="X354" s="30"/>
      <c r="Y354" s="30"/>
      <c r="Z354" s="30"/>
      <c r="AA354" s="30"/>
      <c r="AB354" s="30"/>
      <c r="AC354" s="30"/>
      <c r="AD354" s="30"/>
      <c r="AE354" s="30"/>
    </row>
  </sheetData>
  <sheetProtection algorithmName="SHA-512" hashValue="825zVouJZ7KVdmYbrUc4hxnZ0tCuYgpW4qquwBmo8Zxjg4LhVcDZze0vtV+pvgBpqh60RXQaGrgZSMoQ4Ak26Q==" saltValue="OAh5rScJpNVmGYC7Piv1T+pngwmHJkQi9DaFuHpJZjcpdFcIxkPXrhGoUV4E17kC5Tj1W1IKAgxFh5R4FHs87Q==" spinCount="100000" sheet="1" objects="1" scenarios="1" formatColumns="0" formatRows="0" autoFilter="0"/>
  <autoFilter ref="C84:K35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5"/>
  <sheetViews>
    <sheetView showGridLines="0" workbookViewId="0">
      <selection activeCell="V97" sqref="V97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92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143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569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146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ROUND((SUM(BE85:BE104)),  2)</f>
        <v>0</v>
      </c>
      <c r="G35" s="30"/>
      <c r="H35" s="30"/>
      <c r="I35" s="120">
        <v>0.21</v>
      </c>
      <c r="J35" s="119">
        <f>ROUND(((SUM(BE85:BE104))*I35),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ROUND((SUM(BF85:BF104)),  2)</f>
        <v>0</v>
      </c>
      <c r="G36" s="30"/>
      <c r="H36" s="30"/>
      <c r="I36" s="120">
        <v>0.12</v>
      </c>
      <c r="J36" s="119">
        <f>ROUND(((SUM(BF85:BF104))*I36),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ROUND((SUM(BG85:BG104)),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ROUND((SUM(BH85:BH104)),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ROUND((SUM(BI85:BI104)),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143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01.2 - Materiál a práce dodávané zadavatelem -  NEOCEŇOVAT!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Nišovice - Malenice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143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01.2 - Materiál a práce dodávané zadavatelem -  NEOCEŇOVAT!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Nišovice - Malenice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SUM(P86:P104)</f>
        <v>0</v>
      </c>
      <c r="Q85" s="68"/>
      <c r="R85" s="145">
        <f>SUM(R86:R104)</f>
        <v>381.47550000000001</v>
      </c>
      <c r="S85" s="68"/>
      <c r="T85" s="146">
        <f>SUM(T86:T104)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SUM(BK86:BK104)</f>
        <v>0</v>
      </c>
    </row>
    <row r="86" spans="1:65" s="2" customFormat="1" ht="24.2" customHeight="1">
      <c r="A86" s="30"/>
      <c r="B86" s="31"/>
      <c r="C86" s="148" t="s">
        <v>82</v>
      </c>
      <c r="D86" s="148" t="s">
        <v>164</v>
      </c>
      <c r="E86" s="149" t="s">
        <v>570</v>
      </c>
      <c r="F86" s="150" t="s">
        <v>571</v>
      </c>
      <c r="G86" s="151" t="s">
        <v>184</v>
      </c>
      <c r="H86" s="152">
        <v>1008</v>
      </c>
      <c r="I86" s="266">
        <v>0</v>
      </c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0.32700000000000001</v>
      </c>
      <c r="R86" s="159">
        <f>Q86*H86</f>
        <v>329.61599999999999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572</v>
      </c>
    </row>
    <row r="87" spans="1:65" s="2" customFormat="1" ht="19.5">
      <c r="A87" s="30"/>
      <c r="B87" s="31"/>
      <c r="C87" s="32"/>
      <c r="D87" s="163" t="s">
        <v>172</v>
      </c>
      <c r="E87" s="32"/>
      <c r="F87" s="164" t="s">
        <v>571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2" customFormat="1" ht="58.5">
      <c r="A88" s="30"/>
      <c r="B88" s="31"/>
      <c r="C88" s="32"/>
      <c r="D88" s="163" t="s">
        <v>178</v>
      </c>
      <c r="E88" s="32"/>
      <c r="F88" s="179" t="s">
        <v>573</v>
      </c>
      <c r="G88" s="32"/>
      <c r="H88" s="32"/>
      <c r="I88" s="165"/>
      <c r="J88" s="32"/>
      <c r="K88" s="32"/>
      <c r="L88" s="35"/>
      <c r="M88" s="166"/>
      <c r="N88" s="167"/>
      <c r="O88" s="60"/>
      <c r="P88" s="60"/>
      <c r="Q88" s="60"/>
      <c r="R88" s="60"/>
      <c r="S88" s="60"/>
      <c r="T88" s="61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3" t="s">
        <v>178</v>
      </c>
      <c r="AU88" s="13" t="s">
        <v>75</v>
      </c>
    </row>
    <row r="89" spans="1:65" s="10" customFormat="1" ht="11.25">
      <c r="B89" s="168"/>
      <c r="C89" s="169"/>
      <c r="D89" s="163" t="s">
        <v>173</v>
      </c>
      <c r="E89" s="170" t="s">
        <v>34</v>
      </c>
      <c r="F89" s="171" t="s">
        <v>574</v>
      </c>
      <c r="G89" s="169"/>
      <c r="H89" s="172">
        <v>188</v>
      </c>
      <c r="I89" s="173"/>
      <c r="J89" s="169"/>
      <c r="K89" s="169"/>
      <c r="L89" s="174"/>
      <c r="M89" s="175"/>
      <c r="N89" s="176"/>
      <c r="O89" s="176"/>
      <c r="P89" s="176"/>
      <c r="Q89" s="176"/>
      <c r="R89" s="176"/>
      <c r="S89" s="176"/>
      <c r="T89" s="177"/>
      <c r="AT89" s="178" t="s">
        <v>173</v>
      </c>
      <c r="AU89" s="178" t="s">
        <v>75</v>
      </c>
      <c r="AV89" s="10" t="s">
        <v>84</v>
      </c>
      <c r="AW89" s="10" t="s">
        <v>36</v>
      </c>
      <c r="AX89" s="10" t="s">
        <v>75</v>
      </c>
      <c r="AY89" s="178" t="s">
        <v>169</v>
      </c>
    </row>
    <row r="90" spans="1:65" s="10" customFormat="1" ht="11.25">
      <c r="B90" s="168"/>
      <c r="C90" s="169"/>
      <c r="D90" s="163" t="s">
        <v>173</v>
      </c>
      <c r="E90" s="170" t="s">
        <v>34</v>
      </c>
      <c r="F90" s="171" t="s">
        <v>575</v>
      </c>
      <c r="G90" s="169"/>
      <c r="H90" s="172">
        <v>28</v>
      </c>
      <c r="I90" s="173"/>
      <c r="J90" s="169"/>
      <c r="K90" s="169"/>
      <c r="L90" s="174"/>
      <c r="M90" s="175"/>
      <c r="N90" s="176"/>
      <c r="O90" s="176"/>
      <c r="P90" s="176"/>
      <c r="Q90" s="176"/>
      <c r="R90" s="176"/>
      <c r="S90" s="176"/>
      <c r="T90" s="177"/>
      <c r="AT90" s="178" t="s">
        <v>173</v>
      </c>
      <c r="AU90" s="178" t="s">
        <v>75</v>
      </c>
      <c r="AV90" s="10" t="s">
        <v>84</v>
      </c>
      <c r="AW90" s="10" t="s">
        <v>36</v>
      </c>
      <c r="AX90" s="10" t="s">
        <v>75</v>
      </c>
      <c r="AY90" s="178" t="s">
        <v>169</v>
      </c>
    </row>
    <row r="91" spans="1:65" s="10" customFormat="1" ht="11.25">
      <c r="B91" s="168"/>
      <c r="C91" s="169"/>
      <c r="D91" s="163" t="s">
        <v>173</v>
      </c>
      <c r="E91" s="170" t="s">
        <v>34</v>
      </c>
      <c r="F91" s="171" t="s">
        <v>576</v>
      </c>
      <c r="G91" s="169"/>
      <c r="H91" s="172">
        <v>28</v>
      </c>
      <c r="I91" s="173"/>
      <c r="J91" s="169"/>
      <c r="K91" s="169"/>
      <c r="L91" s="174"/>
      <c r="M91" s="175"/>
      <c r="N91" s="176"/>
      <c r="O91" s="176"/>
      <c r="P91" s="176"/>
      <c r="Q91" s="176"/>
      <c r="R91" s="176"/>
      <c r="S91" s="176"/>
      <c r="T91" s="177"/>
      <c r="AT91" s="178" t="s">
        <v>173</v>
      </c>
      <c r="AU91" s="178" t="s">
        <v>75</v>
      </c>
      <c r="AV91" s="10" t="s">
        <v>84</v>
      </c>
      <c r="AW91" s="10" t="s">
        <v>36</v>
      </c>
      <c r="AX91" s="10" t="s">
        <v>75</v>
      </c>
      <c r="AY91" s="178" t="s">
        <v>169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577</v>
      </c>
      <c r="G92" s="169"/>
      <c r="H92" s="172">
        <v>28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75</v>
      </c>
      <c r="AY92" s="178" t="s">
        <v>169</v>
      </c>
    </row>
    <row r="93" spans="1:65" s="10" customFormat="1" ht="11.25">
      <c r="B93" s="168"/>
      <c r="C93" s="169"/>
      <c r="D93" s="163" t="s">
        <v>173</v>
      </c>
      <c r="E93" s="170" t="s">
        <v>34</v>
      </c>
      <c r="F93" s="171" t="s">
        <v>578</v>
      </c>
      <c r="G93" s="169"/>
      <c r="H93" s="172">
        <v>28</v>
      </c>
      <c r="I93" s="173"/>
      <c r="J93" s="169"/>
      <c r="K93" s="169"/>
      <c r="L93" s="174"/>
      <c r="M93" s="175"/>
      <c r="N93" s="176"/>
      <c r="O93" s="176"/>
      <c r="P93" s="176"/>
      <c r="Q93" s="176"/>
      <c r="R93" s="176"/>
      <c r="S93" s="176"/>
      <c r="T93" s="177"/>
      <c r="AT93" s="178" t="s">
        <v>173</v>
      </c>
      <c r="AU93" s="178" t="s">
        <v>75</v>
      </c>
      <c r="AV93" s="10" t="s">
        <v>84</v>
      </c>
      <c r="AW93" s="10" t="s">
        <v>36</v>
      </c>
      <c r="AX93" s="10" t="s">
        <v>75</v>
      </c>
      <c r="AY93" s="178" t="s">
        <v>169</v>
      </c>
    </row>
    <row r="94" spans="1:65" s="10" customFormat="1" ht="11.25">
      <c r="B94" s="168"/>
      <c r="C94" s="169"/>
      <c r="D94" s="163" t="s">
        <v>173</v>
      </c>
      <c r="E94" s="170" t="s">
        <v>34</v>
      </c>
      <c r="F94" s="171" t="s">
        <v>579</v>
      </c>
      <c r="G94" s="169"/>
      <c r="H94" s="172">
        <v>28</v>
      </c>
      <c r="I94" s="173"/>
      <c r="J94" s="169"/>
      <c r="K94" s="169"/>
      <c r="L94" s="174"/>
      <c r="M94" s="175"/>
      <c r="N94" s="176"/>
      <c r="O94" s="176"/>
      <c r="P94" s="176"/>
      <c r="Q94" s="176"/>
      <c r="R94" s="176"/>
      <c r="S94" s="176"/>
      <c r="T94" s="177"/>
      <c r="AT94" s="178" t="s">
        <v>173</v>
      </c>
      <c r="AU94" s="178" t="s">
        <v>75</v>
      </c>
      <c r="AV94" s="10" t="s">
        <v>84</v>
      </c>
      <c r="AW94" s="10" t="s">
        <v>36</v>
      </c>
      <c r="AX94" s="10" t="s">
        <v>75</v>
      </c>
      <c r="AY94" s="178" t="s">
        <v>169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580</v>
      </c>
      <c r="G95" s="169"/>
      <c r="H95" s="172">
        <v>680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75</v>
      </c>
      <c r="AY95" s="178" t="s">
        <v>169</v>
      </c>
    </row>
    <row r="96" spans="1:65" s="11" customFormat="1" ht="11.25">
      <c r="B96" s="190"/>
      <c r="C96" s="191"/>
      <c r="D96" s="163" t="s">
        <v>173</v>
      </c>
      <c r="E96" s="192" t="s">
        <v>34</v>
      </c>
      <c r="F96" s="193" t="s">
        <v>288</v>
      </c>
      <c r="G96" s="191"/>
      <c r="H96" s="194">
        <v>1008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173</v>
      </c>
      <c r="AU96" s="200" t="s">
        <v>75</v>
      </c>
      <c r="AV96" s="11" t="s">
        <v>170</v>
      </c>
      <c r="AW96" s="11" t="s">
        <v>36</v>
      </c>
      <c r="AX96" s="11" t="s">
        <v>82</v>
      </c>
      <c r="AY96" s="200" t="s">
        <v>169</v>
      </c>
    </row>
    <row r="97" spans="1:65" s="2" customFormat="1" ht="16.5" customHeight="1">
      <c r="A97" s="30"/>
      <c r="B97" s="31"/>
      <c r="C97" s="148" t="s">
        <v>84</v>
      </c>
      <c r="D97" s="148" t="s">
        <v>164</v>
      </c>
      <c r="E97" s="149" t="s">
        <v>581</v>
      </c>
      <c r="F97" s="150" t="s">
        <v>582</v>
      </c>
      <c r="G97" s="151" t="s">
        <v>184</v>
      </c>
      <c r="H97" s="152">
        <v>14</v>
      </c>
      <c r="I97" s="266">
        <v>0</v>
      </c>
      <c r="J97" s="154">
        <f>ROUND(I97*H97,2)</f>
        <v>0</v>
      </c>
      <c r="K97" s="155"/>
      <c r="L97" s="156"/>
      <c r="M97" s="157" t="s">
        <v>34</v>
      </c>
      <c r="N97" s="158" t="s">
        <v>46</v>
      </c>
      <c r="O97" s="60"/>
      <c r="P97" s="159">
        <f>O97*H97</f>
        <v>0</v>
      </c>
      <c r="Q97" s="159">
        <v>3.70425</v>
      </c>
      <c r="R97" s="159">
        <f>Q97*H97</f>
        <v>51.859499999999997</v>
      </c>
      <c r="S97" s="159">
        <v>0</v>
      </c>
      <c r="T97" s="160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61" t="s">
        <v>168</v>
      </c>
      <c r="AT97" s="161" t="s">
        <v>164</v>
      </c>
      <c r="AU97" s="161" t="s">
        <v>75</v>
      </c>
      <c r="AY97" s="13" t="s">
        <v>169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13" t="s">
        <v>82</v>
      </c>
      <c r="BK97" s="162">
        <f>ROUND(I97*H97,2)</f>
        <v>0</v>
      </c>
      <c r="BL97" s="13" t="s">
        <v>170</v>
      </c>
      <c r="BM97" s="161" t="s">
        <v>583</v>
      </c>
    </row>
    <row r="98" spans="1:65" s="2" customFormat="1" ht="11.25">
      <c r="A98" s="30"/>
      <c r="B98" s="31"/>
      <c r="C98" s="32"/>
      <c r="D98" s="163" t="s">
        <v>172</v>
      </c>
      <c r="E98" s="32"/>
      <c r="F98" s="164" t="s">
        <v>582</v>
      </c>
      <c r="G98" s="32"/>
      <c r="H98" s="32"/>
      <c r="I98" s="165"/>
      <c r="J98" s="32"/>
      <c r="K98" s="32"/>
      <c r="L98" s="35"/>
      <c r="M98" s="166"/>
      <c r="N98" s="167"/>
      <c r="O98" s="60"/>
      <c r="P98" s="60"/>
      <c r="Q98" s="60"/>
      <c r="R98" s="60"/>
      <c r="S98" s="60"/>
      <c r="T98" s="61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3" t="s">
        <v>172</v>
      </c>
      <c r="AU98" s="13" t="s">
        <v>75</v>
      </c>
    </row>
    <row r="99" spans="1:65" s="2" customFormat="1" ht="58.5">
      <c r="A99" s="30"/>
      <c r="B99" s="31"/>
      <c r="C99" s="32"/>
      <c r="D99" s="163" t="s">
        <v>178</v>
      </c>
      <c r="E99" s="32"/>
      <c r="F99" s="179" t="s">
        <v>573</v>
      </c>
      <c r="G99" s="32"/>
      <c r="H99" s="32"/>
      <c r="I99" s="165"/>
      <c r="J99" s="32"/>
      <c r="K99" s="32"/>
      <c r="L99" s="35"/>
      <c r="M99" s="166"/>
      <c r="N99" s="167"/>
      <c r="O99" s="60"/>
      <c r="P99" s="60"/>
      <c r="Q99" s="60"/>
      <c r="R99" s="60"/>
      <c r="S99" s="60"/>
      <c r="T99" s="61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T99" s="13" t="s">
        <v>178</v>
      </c>
      <c r="AU99" s="13" t="s">
        <v>75</v>
      </c>
    </row>
    <row r="100" spans="1:65" s="10" customFormat="1" ht="11.25">
      <c r="B100" s="168"/>
      <c r="C100" s="169"/>
      <c r="D100" s="163" t="s">
        <v>173</v>
      </c>
      <c r="E100" s="170" t="s">
        <v>34</v>
      </c>
      <c r="F100" s="171" t="s">
        <v>584</v>
      </c>
      <c r="G100" s="169"/>
      <c r="H100" s="172">
        <v>14</v>
      </c>
      <c r="I100" s="173"/>
      <c r="J100" s="169"/>
      <c r="K100" s="169"/>
      <c r="L100" s="174"/>
      <c r="M100" s="175"/>
      <c r="N100" s="176"/>
      <c r="O100" s="176"/>
      <c r="P100" s="176"/>
      <c r="Q100" s="176"/>
      <c r="R100" s="176"/>
      <c r="S100" s="176"/>
      <c r="T100" s="177"/>
      <c r="AT100" s="178" t="s">
        <v>173</v>
      </c>
      <c r="AU100" s="178" t="s">
        <v>75</v>
      </c>
      <c r="AV100" s="10" t="s">
        <v>84</v>
      </c>
      <c r="AW100" s="10" t="s">
        <v>36</v>
      </c>
      <c r="AX100" s="10" t="s">
        <v>82</v>
      </c>
      <c r="AY100" s="178" t="s">
        <v>169</v>
      </c>
    </row>
    <row r="101" spans="1:65" s="2" customFormat="1" ht="16.5" customHeight="1">
      <c r="A101" s="30"/>
      <c r="B101" s="31"/>
      <c r="C101" s="148" t="s">
        <v>181</v>
      </c>
      <c r="D101" s="148" t="s">
        <v>164</v>
      </c>
      <c r="E101" s="149" t="s">
        <v>585</v>
      </c>
      <c r="F101" s="150" t="s">
        <v>586</v>
      </c>
      <c r="G101" s="151" t="s">
        <v>184</v>
      </c>
      <c r="H101" s="152">
        <v>119</v>
      </c>
      <c r="I101" s="266">
        <v>0</v>
      </c>
      <c r="J101" s="154">
        <f>ROUND(I101*H101,2)</f>
        <v>0</v>
      </c>
      <c r="K101" s="155"/>
      <c r="L101" s="156"/>
      <c r="M101" s="157" t="s">
        <v>34</v>
      </c>
      <c r="N101" s="158" t="s">
        <v>46</v>
      </c>
      <c r="O101" s="60"/>
      <c r="P101" s="159">
        <f>O101*H101</f>
        <v>0</v>
      </c>
      <c r="Q101" s="159">
        <v>0</v>
      </c>
      <c r="R101" s="159">
        <f>Q101*H101</f>
        <v>0</v>
      </c>
      <c r="S101" s="159">
        <v>0</v>
      </c>
      <c r="T101" s="160">
        <f>S101*H101</f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61" t="s">
        <v>168</v>
      </c>
      <c r="AT101" s="161" t="s">
        <v>164</v>
      </c>
      <c r="AU101" s="161" t="s">
        <v>75</v>
      </c>
      <c r="AY101" s="13" t="s">
        <v>169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13" t="s">
        <v>82</v>
      </c>
      <c r="BK101" s="162">
        <f>ROUND(I101*H101,2)</f>
        <v>0</v>
      </c>
      <c r="BL101" s="13" t="s">
        <v>170</v>
      </c>
      <c r="BM101" s="161" t="s">
        <v>587</v>
      </c>
    </row>
    <row r="102" spans="1:65" s="2" customFormat="1" ht="11.25">
      <c r="A102" s="30"/>
      <c r="B102" s="31"/>
      <c r="C102" s="32"/>
      <c r="D102" s="163" t="s">
        <v>172</v>
      </c>
      <c r="E102" s="32"/>
      <c r="F102" s="164" t="s">
        <v>586</v>
      </c>
      <c r="G102" s="32"/>
      <c r="H102" s="32"/>
      <c r="I102" s="165"/>
      <c r="J102" s="32"/>
      <c r="K102" s="32"/>
      <c r="L102" s="35"/>
      <c r="M102" s="166"/>
      <c r="N102" s="167"/>
      <c r="O102" s="60"/>
      <c r="P102" s="60"/>
      <c r="Q102" s="60"/>
      <c r="R102" s="60"/>
      <c r="S102" s="60"/>
      <c r="T102" s="61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T102" s="13" t="s">
        <v>172</v>
      </c>
      <c r="AU102" s="13" t="s">
        <v>75</v>
      </c>
    </row>
    <row r="103" spans="1:65" s="2" customFormat="1" ht="48.75">
      <c r="A103" s="30"/>
      <c r="B103" s="31"/>
      <c r="C103" s="32"/>
      <c r="D103" s="163" t="s">
        <v>178</v>
      </c>
      <c r="E103" s="32"/>
      <c r="F103" s="179" t="s">
        <v>588</v>
      </c>
      <c r="G103" s="32"/>
      <c r="H103" s="32"/>
      <c r="I103" s="165"/>
      <c r="J103" s="32"/>
      <c r="K103" s="32"/>
      <c r="L103" s="35"/>
      <c r="M103" s="166"/>
      <c r="N103" s="167"/>
      <c r="O103" s="60"/>
      <c r="P103" s="60"/>
      <c r="Q103" s="60"/>
      <c r="R103" s="60"/>
      <c r="S103" s="60"/>
      <c r="T103" s="61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T103" s="13" t="s">
        <v>178</v>
      </c>
      <c r="AU103" s="13" t="s">
        <v>75</v>
      </c>
    </row>
    <row r="104" spans="1:65" s="10" customFormat="1" ht="11.25">
      <c r="B104" s="168"/>
      <c r="C104" s="169"/>
      <c r="D104" s="163" t="s">
        <v>173</v>
      </c>
      <c r="E104" s="170" t="s">
        <v>34</v>
      </c>
      <c r="F104" s="171" t="s">
        <v>270</v>
      </c>
      <c r="G104" s="169"/>
      <c r="H104" s="172">
        <v>119</v>
      </c>
      <c r="I104" s="173"/>
      <c r="J104" s="169"/>
      <c r="K104" s="169"/>
      <c r="L104" s="174"/>
      <c r="M104" s="201"/>
      <c r="N104" s="202"/>
      <c r="O104" s="202"/>
      <c r="P104" s="202"/>
      <c r="Q104" s="202"/>
      <c r="R104" s="202"/>
      <c r="S104" s="202"/>
      <c r="T104" s="203"/>
      <c r="AT104" s="178" t="s">
        <v>173</v>
      </c>
      <c r="AU104" s="178" t="s">
        <v>75</v>
      </c>
      <c r="AV104" s="10" t="s">
        <v>84</v>
      </c>
      <c r="AW104" s="10" t="s">
        <v>36</v>
      </c>
      <c r="AX104" s="10" t="s">
        <v>82</v>
      </c>
      <c r="AY104" s="178" t="s">
        <v>169</v>
      </c>
    </row>
    <row r="105" spans="1:65" s="2" customFormat="1" ht="6.95" customHeight="1">
      <c r="A105" s="30"/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5"/>
      <c r="M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</sheetData>
  <sheetProtection algorithmName="SHA-512" hashValue="FQzTD65liygfD2e82WjxUKjcCTHO7YYli5RqSskkcY6euRBWFI8HMQJyx73yhdjGLI15p9eBu+ZtiGGJx+gvgQ==" saltValue="IH57PMTc7Uw0o1OzhX+UwtgyzeFtAjhORCJMsbSUSakGJOQI1Dz47di1S/vnbC7r2EIDCtL1oIpjzTX2UL+kmQ==" spinCount="100000" sheet="1" objects="1" scenarios="1" formatColumns="0" formatRows="0" autoFilter="0"/>
  <autoFilter ref="C84:K104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97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589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590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591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ROUND((SUM(BE85:BE277)),  2)</f>
        <v>0</v>
      </c>
      <c r="G35" s="30"/>
      <c r="H35" s="30"/>
      <c r="I35" s="120">
        <v>0.21</v>
      </c>
      <c r="J35" s="119">
        <f>ROUND(((SUM(BE85:BE277))*I35),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ROUND((SUM(BF85:BF277)),  2)</f>
        <v>0</v>
      </c>
      <c r="G36" s="30"/>
      <c r="H36" s="30"/>
      <c r="I36" s="120">
        <v>0.12</v>
      </c>
      <c r="J36" s="119">
        <f>ROUND(((SUM(BF85:BF277))*I36),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ROUND((SUM(BG85:BG277)),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ROUND((SUM(BH85:BH277)),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ROUND((SUM(BI85:BI277)),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589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02.1 - Železniční svršek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Čkyně - Bohumilice v Čech.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589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02.1 - Železniční svršek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Čkyně - Bohumilice v Čech.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SUM(P86:P277)</f>
        <v>0</v>
      </c>
      <c r="Q85" s="68"/>
      <c r="R85" s="145">
        <f>SUM(R86:R277)</f>
        <v>443.88621000000001</v>
      </c>
      <c r="S85" s="68"/>
      <c r="T85" s="146">
        <f>SUM(T86:T277)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SUM(BK86:BK277)</f>
        <v>0</v>
      </c>
    </row>
    <row r="86" spans="1:65" s="2" customFormat="1" ht="16.5" customHeight="1">
      <c r="A86" s="30"/>
      <c r="B86" s="31"/>
      <c r="C86" s="148" t="s">
        <v>82</v>
      </c>
      <c r="D86" s="148" t="s">
        <v>164</v>
      </c>
      <c r="E86" s="149" t="s">
        <v>165</v>
      </c>
      <c r="F86" s="150" t="s">
        <v>166</v>
      </c>
      <c r="G86" s="151" t="s">
        <v>167</v>
      </c>
      <c r="H86" s="152">
        <v>432</v>
      </c>
      <c r="I86" s="153"/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1</v>
      </c>
      <c r="R86" s="159">
        <f>Q86*H86</f>
        <v>432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592</v>
      </c>
    </row>
    <row r="87" spans="1:65" s="2" customFormat="1" ht="11.25">
      <c r="A87" s="30"/>
      <c r="B87" s="31"/>
      <c r="C87" s="32"/>
      <c r="D87" s="163" t="s">
        <v>172</v>
      </c>
      <c r="E87" s="32"/>
      <c r="F87" s="164" t="s">
        <v>166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10" customFormat="1" ht="11.25">
      <c r="B88" s="168"/>
      <c r="C88" s="169"/>
      <c r="D88" s="163" t="s">
        <v>173</v>
      </c>
      <c r="E88" s="170" t="s">
        <v>34</v>
      </c>
      <c r="F88" s="171" t="s">
        <v>174</v>
      </c>
      <c r="G88" s="169"/>
      <c r="H88" s="172">
        <v>432</v>
      </c>
      <c r="I88" s="173"/>
      <c r="J88" s="169"/>
      <c r="K88" s="169"/>
      <c r="L88" s="174"/>
      <c r="M88" s="175"/>
      <c r="N88" s="176"/>
      <c r="O88" s="176"/>
      <c r="P88" s="176"/>
      <c r="Q88" s="176"/>
      <c r="R88" s="176"/>
      <c r="S88" s="176"/>
      <c r="T88" s="177"/>
      <c r="AT88" s="178" t="s">
        <v>173</v>
      </c>
      <c r="AU88" s="178" t="s">
        <v>75</v>
      </c>
      <c r="AV88" s="10" t="s">
        <v>84</v>
      </c>
      <c r="AW88" s="10" t="s">
        <v>36</v>
      </c>
      <c r="AX88" s="10" t="s">
        <v>82</v>
      </c>
      <c r="AY88" s="178" t="s">
        <v>169</v>
      </c>
    </row>
    <row r="89" spans="1:65" s="2" customFormat="1" ht="16.5" customHeight="1">
      <c r="A89" s="30"/>
      <c r="B89" s="31"/>
      <c r="C89" s="148" t="s">
        <v>84</v>
      </c>
      <c r="D89" s="148" t="s">
        <v>164</v>
      </c>
      <c r="E89" s="149" t="s">
        <v>593</v>
      </c>
      <c r="F89" s="150" t="s">
        <v>594</v>
      </c>
      <c r="G89" s="151" t="s">
        <v>184</v>
      </c>
      <c r="H89" s="152">
        <v>434</v>
      </c>
      <c r="I89" s="153"/>
      <c r="J89" s="154">
        <f>ROUND(I89*H89,2)</f>
        <v>0</v>
      </c>
      <c r="K89" s="155"/>
      <c r="L89" s="156"/>
      <c r="M89" s="157" t="s">
        <v>34</v>
      </c>
      <c r="N89" s="158" t="s">
        <v>46</v>
      </c>
      <c r="O89" s="60"/>
      <c r="P89" s="159">
        <f>O89*H89</f>
        <v>0</v>
      </c>
      <c r="Q89" s="159">
        <v>1.0030000000000001E-2</v>
      </c>
      <c r="R89" s="159">
        <f>Q89*H89</f>
        <v>4.3530199999999999</v>
      </c>
      <c r="S89" s="159">
        <v>0</v>
      </c>
      <c r="T89" s="160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61" t="s">
        <v>168</v>
      </c>
      <c r="AT89" s="161" t="s">
        <v>164</v>
      </c>
      <c r="AU89" s="161" t="s">
        <v>75</v>
      </c>
      <c r="AY89" s="13" t="s">
        <v>169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13" t="s">
        <v>82</v>
      </c>
      <c r="BK89" s="162">
        <f>ROUND(I89*H89,2)</f>
        <v>0</v>
      </c>
      <c r="BL89" s="13" t="s">
        <v>170</v>
      </c>
      <c r="BM89" s="161" t="s">
        <v>595</v>
      </c>
    </row>
    <row r="90" spans="1:65" s="2" customFormat="1" ht="11.25">
      <c r="A90" s="30"/>
      <c r="B90" s="31"/>
      <c r="C90" s="32"/>
      <c r="D90" s="163" t="s">
        <v>172</v>
      </c>
      <c r="E90" s="32"/>
      <c r="F90" s="164" t="s">
        <v>594</v>
      </c>
      <c r="G90" s="32"/>
      <c r="H90" s="32"/>
      <c r="I90" s="165"/>
      <c r="J90" s="32"/>
      <c r="K90" s="32"/>
      <c r="L90" s="35"/>
      <c r="M90" s="166"/>
      <c r="N90" s="167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3" t="s">
        <v>172</v>
      </c>
      <c r="AU90" s="13" t="s">
        <v>75</v>
      </c>
    </row>
    <row r="91" spans="1:65" s="2" customFormat="1" ht="58.5">
      <c r="A91" s="30"/>
      <c r="B91" s="31"/>
      <c r="C91" s="32"/>
      <c r="D91" s="163" t="s">
        <v>178</v>
      </c>
      <c r="E91" s="32"/>
      <c r="F91" s="179" t="s">
        <v>596</v>
      </c>
      <c r="G91" s="32"/>
      <c r="H91" s="32"/>
      <c r="I91" s="165"/>
      <c r="J91" s="32"/>
      <c r="K91" s="32"/>
      <c r="L91" s="35"/>
      <c r="M91" s="166"/>
      <c r="N91" s="167"/>
      <c r="O91" s="60"/>
      <c r="P91" s="60"/>
      <c r="Q91" s="60"/>
      <c r="R91" s="60"/>
      <c r="S91" s="60"/>
      <c r="T91" s="61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3" t="s">
        <v>178</v>
      </c>
      <c r="AU91" s="13" t="s">
        <v>75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597</v>
      </c>
      <c r="G92" s="169"/>
      <c r="H92" s="172">
        <v>434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82</v>
      </c>
      <c r="AY92" s="178" t="s">
        <v>169</v>
      </c>
    </row>
    <row r="93" spans="1:65" s="2" customFormat="1" ht="16.5" customHeight="1">
      <c r="A93" s="30"/>
      <c r="B93" s="31"/>
      <c r="C93" s="148" t="s">
        <v>181</v>
      </c>
      <c r="D93" s="148" t="s">
        <v>164</v>
      </c>
      <c r="E93" s="149" t="s">
        <v>207</v>
      </c>
      <c r="F93" s="150" t="s">
        <v>208</v>
      </c>
      <c r="G93" s="151" t="s">
        <v>184</v>
      </c>
      <c r="H93" s="152">
        <v>7552</v>
      </c>
      <c r="I93" s="153"/>
      <c r="J93" s="154">
        <f>ROUND(I93*H93,2)</f>
        <v>0</v>
      </c>
      <c r="K93" s="155"/>
      <c r="L93" s="156"/>
      <c r="M93" s="157" t="s">
        <v>34</v>
      </c>
      <c r="N93" s="158" t="s">
        <v>46</v>
      </c>
      <c r="O93" s="60"/>
      <c r="P93" s="159">
        <f>O93*H93</f>
        <v>0</v>
      </c>
      <c r="Q93" s="159">
        <v>5.0000000000000002E-5</v>
      </c>
      <c r="R93" s="159">
        <f>Q93*H93</f>
        <v>0.37759999999999999</v>
      </c>
      <c r="S93" s="159">
        <v>0</v>
      </c>
      <c r="T93" s="160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61" t="s">
        <v>168</v>
      </c>
      <c r="AT93" s="161" t="s">
        <v>164</v>
      </c>
      <c r="AU93" s="161" t="s">
        <v>75</v>
      </c>
      <c r="AY93" s="13" t="s">
        <v>169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13" t="s">
        <v>82</v>
      </c>
      <c r="BK93" s="162">
        <f>ROUND(I93*H93,2)</f>
        <v>0</v>
      </c>
      <c r="BL93" s="13" t="s">
        <v>170</v>
      </c>
      <c r="BM93" s="161" t="s">
        <v>598</v>
      </c>
    </row>
    <row r="94" spans="1:65" s="2" customFormat="1" ht="11.25">
      <c r="A94" s="30"/>
      <c r="B94" s="31"/>
      <c r="C94" s="32"/>
      <c r="D94" s="163" t="s">
        <v>172</v>
      </c>
      <c r="E94" s="32"/>
      <c r="F94" s="164" t="s">
        <v>208</v>
      </c>
      <c r="G94" s="32"/>
      <c r="H94" s="32"/>
      <c r="I94" s="165"/>
      <c r="J94" s="32"/>
      <c r="K94" s="32"/>
      <c r="L94" s="35"/>
      <c r="M94" s="166"/>
      <c r="N94" s="167"/>
      <c r="O94" s="60"/>
      <c r="P94" s="60"/>
      <c r="Q94" s="60"/>
      <c r="R94" s="60"/>
      <c r="S94" s="60"/>
      <c r="T94" s="61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3" t="s">
        <v>172</v>
      </c>
      <c r="AU94" s="13" t="s">
        <v>75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599</v>
      </c>
      <c r="G95" s="169"/>
      <c r="H95" s="172">
        <v>7552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82</v>
      </c>
      <c r="AY95" s="178" t="s">
        <v>169</v>
      </c>
    </row>
    <row r="96" spans="1:65" s="2" customFormat="1" ht="16.5" customHeight="1">
      <c r="A96" s="30"/>
      <c r="B96" s="31"/>
      <c r="C96" s="148" t="s">
        <v>170</v>
      </c>
      <c r="D96" s="148" t="s">
        <v>164</v>
      </c>
      <c r="E96" s="149" t="s">
        <v>211</v>
      </c>
      <c r="F96" s="150" t="s">
        <v>212</v>
      </c>
      <c r="G96" s="151" t="s">
        <v>184</v>
      </c>
      <c r="H96" s="152">
        <v>7552</v>
      </c>
      <c r="I96" s="153"/>
      <c r="J96" s="154">
        <f>ROUND(I96*H96,2)</f>
        <v>0</v>
      </c>
      <c r="K96" s="155"/>
      <c r="L96" s="156"/>
      <c r="M96" s="157" t="s">
        <v>34</v>
      </c>
      <c r="N96" s="158" t="s">
        <v>46</v>
      </c>
      <c r="O96" s="60"/>
      <c r="P96" s="159">
        <f>O96*H96</f>
        <v>0</v>
      </c>
      <c r="Q96" s="159">
        <v>1.4999999999999999E-4</v>
      </c>
      <c r="R96" s="159">
        <f>Q96*H96</f>
        <v>1.1327999999999998</v>
      </c>
      <c r="S96" s="159">
        <v>0</v>
      </c>
      <c r="T96" s="160">
        <f>S96*H96</f>
        <v>0</v>
      </c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R96" s="161" t="s">
        <v>168</v>
      </c>
      <c r="AT96" s="161" t="s">
        <v>164</v>
      </c>
      <c r="AU96" s="161" t="s">
        <v>75</v>
      </c>
      <c r="AY96" s="13" t="s">
        <v>169</v>
      </c>
      <c r="BE96" s="162">
        <f>IF(N96="základní",J96,0)</f>
        <v>0</v>
      </c>
      <c r="BF96" s="162">
        <f>IF(N96="snížená",J96,0)</f>
        <v>0</v>
      </c>
      <c r="BG96" s="162">
        <f>IF(N96="zákl. přenesená",J96,0)</f>
        <v>0</v>
      </c>
      <c r="BH96" s="162">
        <f>IF(N96="sníž. přenesená",J96,0)</f>
        <v>0</v>
      </c>
      <c r="BI96" s="162">
        <f>IF(N96="nulová",J96,0)</f>
        <v>0</v>
      </c>
      <c r="BJ96" s="13" t="s">
        <v>82</v>
      </c>
      <c r="BK96" s="162">
        <f>ROUND(I96*H96,2)</f>
        <v>0</v>
      </c>
      <c r="BL96" s="13" t="s">
        <v>170</v>
      </c>
      <c r="BM96" s="161" t="s">
        <v>600</v>
      </c>
    </row>
    <row r="97" spans="1:65" s="2" customFormat="1" ht="11.25">
      <c r="A97" s="30"/>
      <c r="B97" s="31"/>
      <c r="C97" s="32"/>
      <c r="D97" s="163" t="s">
        <v>172</v>
      </c>
      <c r="E97" s="32"/>
      <c r="F97" s="164" t="s">
        <v>212</v>
      </c>
      <c r="G97" s="32"/>
      <c r="H97" s="32"/>
      <c r="I97" s="165"/>
      <c r="J97" s="32"/>
      <c r="K97" s="32"/>
      <c r="L97" s="35"/>
      <c r="M97" s="166"/>
      <c r="N97" s="167"/>
      <c r="O97" s="60"/>
      <c r="P97" s="60"/>
      <c r="Q97" s="60"/>
      <c r="R97" s="60"/>
      <c r="S97" s="60"/>
      <c r="T97" s="61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T97" s="13" t="s">
        <v>172</v>
      </c>
      <c r="AU97" s="13" t="s">
        <v>75</v>
      </c>
    </row>
    <row r="98" spans="1:65" s="10" customFormat="1" ht="11.25">
      <c r="B98" s="168"/>
      <c r="C98" s="169"/>
      <c r="D98" s="163" t="s">
        <v>173</v>
      </c>
      <c r="E98" s="170" t="s">
        <v>34</v>
      </c>
      <c r="F98" s="171" t="s">
        <v>599</v>
      </c>
      <c r="G98" s="169"/>
      <c r="H98" s="172">
        <v>7552</v>
      </c>
      <c r="I98" s="173"/>
      <c r="J98" s="169"/>
      <c r="K98" s="169"/>
      <c r="L98" s="174"/>
      <c r="M98" s="175"/>
      <c r="N98" s="176"/>
      <c r="O98" s="176"/>
      <c r="P98" s="176"/>
      <c r="Q98" s="176"/>
      <c r="R98" s="176"/>
      <c r="S98" s="176"/>
      <c r="T98" s="177"/>
      <c r="AT98" s="178" t="s">
        <v>173</v>
      </c>
      <c r="AU98" s="178" t="s">
        <v>75</v>
      </c>
      <c r="AV98" s="10" t="s">
        <v>84</v>
      </c>
      <c r="AW98" s="10" t="s">
        <v>36</v>
      </c>
      <c r="AX98" s="10" t="s">
        <v>82</v>
      </c>
      <c r="AY98" s="178" t="s">
        <v>169</v>
      </c>
    </row>
    <row r="99" spans="1:65" s="2" customFormat="1" ht="16.5" customHeight="1">
      <c r="A99" s="30"/>
      <c r="B99" s="31"/>
      <c r="C99" s="148" t="s">
        <v>194</v>
      </c>
      <c r="D99" s="148" t="s">
        <v>164</v>
      </c>
      <c r="E99" s="149" t="s">
        <v>215</v>
      </c>
      <c r="F99" s="150" t="s">
        <v>216</v>
      </c>
      <c r="G99" s="151" t="s">
        <v>184</v>
      </c>
      <c r="H99" s="152">
        <v>7552</v>
      </c>
      <c r="I99" s="153"/>
      <c r="J99" s="154">
        <f>ROUND(I99*H99,2)</f>
        <v>0</v>
      </c>
      <c r="K99" s="155"/>
      <c r="L99" s="156"/>
      <c r="M99" s="157" t="s">
        <v>34</v>
      </c>
      <c r="N99" s="158" t="s">
        <v>46</v>
      </c>
      <c r="O99" s="60"/>
      <c r="P99" s="159">
        <f>O99*H99</f>
        <v>0</v>
      </c>
      <c r="Q99" s="159">
        <v>9.0000000000000006E-5</v>
      </c>
      <c r="R99" s="159">
        <f>Q99*H99</f>
        <v>0.67968000000000006</v>
      </c>
      <c r="S99" s="159">
        <v>0</v>
      </c>
      <c r="T99" s="160">
        <f>S99*H99</f>
        <v>0</v>
      </c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R99" s="161" t="s">
        <v>168</v>
      </c>
      <c r="AT99" s="161" t="s">
        <v>164</v>
      </c>
      <c r="AU99" s="161" t="s">
        <v>75</v>
      </c>
      <c r="AY99" s="13" t="s">
        <v>169</v>
      </c>
      <c r="BE99" s="162">
        <f>IF(N99="základní",J99,0)</f>
        <v>0</v>
      </c>
      <c r="BF99" s="162">
        <f>IF(N99="snížená",J99,0)</f>
        <v>0</v>
      </c>
      <c r="BG99" s="162">
        <f>IF(N99="zákl. přenesená",J99,0)</f>
        <v>0</v>
      </c>
      <c r="BH99" s="162">
        <f>IF(N99="sníž. přenesená",J99,0)</f>
        <v>0</v>
      </c>
      <c r="BI99" s="162">
        <f>IF(N99="nulová",J99,0)</f>
        <v>0</v>
      </c>
      <c r="BJ99" s="13" t="s">
        <v>82</v>
      </c>
      <c r="BK99" s="162">
        <f>ROUND(I99*H99,2)</f>
        <v>0</v>
      </c>
      <c r="BL99" s="13" t="s">
        <v>170</v>
      </c>
      <c r="BM99" s="161" t="s">
        <v>601</v>
      </c>
    </row>
    <row r="100" spans="1:65" s="2" customFormat="1" ht="11.25">
      <c r="A100" s="30"/>
      <c r="B100" s="31"/>
      <c r="C100" s="32"/>
      <c r="D100" s="163" t="s">
        <v>172</v>
      </c>
      <c r="E100" s="32"/>
      <c r="F100" s="164" t="s">
        <v>216</v>
      </c>
      <c r="G100" s="32"/>
      <c r="H100" s="32"/>
      <c r="I100" s="165"/>
      <c r="J100" s="32"/>
      <c r="K100" s="32"/>
      <c r="L100" s="35"/>
      <c r="M100" s="166"/>
      <c r="N100" s="167"/>
      <c r="O100" s="60"/>
      <c r="P100" s="60"/>
      <c r="Q100" s="60"/>
      <c r="R100" s="60"/>
      <c r="S100" s="60"/>
      <c r="T100" s="61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T100" s="13" t="s">
        <v>172</v>
      </c>
      <c r="AU100" s="13" t="s">
        <v>75</v>
      </c>
    </row>
    <row r="101" spans="1:65" s="10" customFormat="1" ht="11.25">
      <c r="B101" s="168"/>
      <c r="C101" s="169"/>
      <c r="D101" s="163" t="s">
        <v>173</v>
      </c>
      <c r="E101" s="170" t="s">
        <v>34</v>
      </c>
      <c r="F101" s="171" t="s">
        <v>599</v>
      </c>
      <c r="G101" s="169"/>
      <c r="H101" s="172">
        <v>7552</v>
      </c>
      <c r="I101" s="173"/>
      <c r="J101" s="169"/>
      <c r="K101" s="169"/>
      <c r="L101" s="174"/>
      <c r="M101" s="175"/>
      <c r="N101" s="176"/>
      <c r="O101" s="176"/>
      <c r="P101" s="176"/>
      <c r="Q101" s="176"/>
      <c r="R101" s="176"/>
      <c r="S101" s="176"/>
      <c r="T101" s="177"/>
      <c r="AT101" s="178" t="s">
        <v>173</v>
      </c>
      <c r="AU101" s="178" t="s">
        <v>75</v>
      </c>
      <c r="AV101" s="10" t="s">
        <v>84</v>
      </c>
      <c r="AW101" s="10" t="s">
        <v>36</v>
      </c>
      <c r="AX101" s="10" t="s">
        <v>82</v>
      </c>
      <c r="AY101" s="178" t="s">
        <v>169</v>
      </c>
    </row>
    <row r="102" spans="1:65" s="2" customFormat="1" ht="16.5" customHeight="1">
      <c r="A102" s="30"/>
      <c r="B102" s="31"/>
      <c r="C102" s="148" t="s">
        <v>200</v>
      </c>
      <c r="D102" s="148" t="s">
        <v>164</v>
      </c>
      <c r="E102" s="149" t="s">
        <v>219</v>
      </c>
      <c r="F102" s="150" t="s">
        <v>220</v>
      </c>
      <c r="G102" s="151" t="s">
        <v>184</v>
      </c>
      <c r="H102" s="152">
        <v>7552</v>
      </c>
      <c r="I102" s="153"/>
      <c r="J102" s="154">
        <f>ROUND(I102*H102,2)</f>
        <v>0</v>
      </c>
      <c r="K102" s="155"/>
      <c r="L102" s="156"/>
      <c r="M102" s="157" t="s">
        <v>34</v>
      </c>
      <c r="N102" s="158" t="s">
        <v>46</v>
      </c>
      <c r="O102" s="60"/>
      <c r="P102" s="159">
        <f>O102*H102</f>
        <v>0</v>
      </c>
      <c r="Q102" s="159">
        <v>4.0999999999999999E-4</v>
      </c>
      <c r="R102" s="159">
        <f>Q102*H102</f>
        <v>3.09632</v>
      </c>
      <c r="S102" s="159">
        <v>0</v>
      </c>
      <c r="T102" s="160">
        <f>S102*H102</f>
        <v>0</v>
      </c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R102" s="161" t="s">
        <v>168</v>
      </c>
      <c r="AT102" s="161" t="s">
        <v>164</v>
      </c>
      <c r="AU102" s="161" t="s">
        <v>75</v>
      </c>
      <c r="AY102" s="13" t="s">
        <v>169</v>
      </c>
      <c r="BE102" s="162">
        <f>IF(N102="základní",J102,0)</f>
        <v>0</v>
      </c>
      <c r="BF102" s="162">
        <f>IF(N102="snížená",J102,0)</f>
        <v>0</v>
      </c>
      <c r="BG102" s="162">
        <f>IF(N102="zákl. přenesená",J102,0)</f>
        <v>0</v>
      </c>
      <c r="BH102" s="162">
        <f>IF(N102="sníž. přenesená",J102,0)</f>
        <v>0</v>
      </c>
      <c r="BI102" s="162">
        <f>IF(N102="nulová",J102,0)</f>
        <v>0</v>
      </c>
      <c r="BJ102" s="13" t="s">
        <v>82</v>
      </c>
      <c r="BK102" s="162">
        <f>ROUND(I102*H102,2)</f>
        <v>0</v>
      </c>
      <c r="BL102" s="13" t="s">
        <v>170</v>
      </c>
      <c r="BM102" s="161" t="s">
        <v>602</v>
      </c>
    </row>
    <row r="103" spans="1:65" s="2" customFormat="1" ht="11.25">
      <c r="A103" s="30"/>
      <c r="B103" s="31"/>
      <c r="C103" s="32"/>
      <c r="D103" s="163" t="s">
        <v>172</v>
      </c>
      <c r="E103" s="32"/>
      <c r="F103" s="164" t="s">
        <v>220</v>
      </c>
      <c r="G103" s="32"/>
      <c r="H103" s="32"/>
      <c r="I103" s="165"/>
      <c r="J103" s="32"/>
      <c r="K103" s="32"/>
      <c r="L103" s="35"/>
      <c r="M103" s="166"/>
      <c r="N103" s="167"/>
      <c r="O103" s="60"/>
      <c r="P103" s="60"/>
      <c r="Q103" s="60"/>
      <c r="R103" s="60"/>
      <c r="S103" s="60"/>
      <c r="T103" s="61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T103" s="13" t="s">
        <v>172</v>
      </c>
      <c r="AU103" s="13" t="s">
        <v>75</v>
      </c>
    </row>
    <row r="104" spans="1:65" s="10" customFormat="1" ht="11.25">
      <c r="B104" s="168"/>
      <c r="C104" s="169"/>
      <c r="D104" s="163" t="s">
        <v>173</v>
      </c>
      <c r="E104" s="170" t="s">
        <v>34</v>
      </c>
      <c r="F104" s="171" t="s">
        <v>599</v>
      </c>
      <c r="G104" s="169"/>
      <c r="H104" s="172">
        <v>7552</v>
      </c>
      <c r="I104" s="173"/>
      <c r="J104" s="169"/>
      <c r="K104" s="169"/>
      <c r="L104" s="174"/>
      <c r="M104" s="175"/>
      <c r="N104" s="176"/>
      <c r="O104" s="176"/>
      <c r="P104" s="176"/>
      <c r="Q104" s="176"/>
      <c r="R104" s="176"/>
      <c r="S104" s="176"/>
      <c r="T104" s="177"/>
      <c r="AT104" s="178" t="s">
        <v>173</v>
      </c>
      <c r="AU104" s="178" t="s">
        <v>75</v>
      </c>
      <c r="AV104" s="10" t="s">
        <v>84</v>
      </c>
      <c r="AW104" s="10" t="s">
        <v>36</v>
      </c>
      <c r="AX104" s="10" t="s">
        <v>82</v>
      </c>
      <c r="AY104" s="178" t="s">
        <v>169</v>
      </c>
    </row>
    <row r="105" spans="1:65" s="2" customFormat="1" ht="16.5" customHeight="1">
      <c r="A105" s="30"/>
      <c r="B105" s="31"/>
      <c r="C105" s="148" t="s">
        <v>206</v>
      </c>
      <c r="D105" s="148" t="s">
        <v>164</v>
      </c>
      <c r="E105" s="149" t="s">
        <v>223</v>
      </c>
      <c r="F105" s="150" t="s">
        <v>224</v>
      </c>
      <c r="G105" s="151" t="s">
        <v>184</v>
      </c>
      <c r="H105" s="152">
        <v>3776</v>
      </c>
      <c r="I105" s="153"/>
      <c r="J105" s="154">
        <f>ROUND(I105*H105,2)</f>
        <v>0</v>
      </c>
      <c r="K105" s="155"/>
      <c r="L105" s="156"/>
      <c r="M105" s="157" t="s">
        <v>34</v>
      </c>
      <c r="N105" s="158" t="s">
        <v>46</v>
      </c>
      <c r="O105" s="60"/>
      <c r="P105" s="159">
        <f>O105*H105</f>
        <v>0</v>
      </c>
      <c r="Q105" s="159">
        <v>1.8000000000000001E-4</v>
      </c>
      <c r="R105" s="159">
        <f>Q105*H105</f>
        <v>0.67968000000000006</v>
      </c>
      <c r="S105" s="159">
        <v>0</v>
      </c>
      <c r="T105" s="160">
        <f>S105*H105</f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61" t="s">
        <v>168</v>
      </c>
      <c r="AT105" s="161" t="s">
        <v>164</v>
      </c>
      <c r="AU105" s="161" t="s">
        <v>75</v>
      </c>
      <c r="AY105" s="13" t="s">
        <v>169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13" t="s">
        <v>82</v>
      </c>
      <c r="BK105" s="162">
        <f>ROUND(I105*H105,2)</f>
        <v>0</v>
      </c>
      <c r="BL105" s="13" t="s">
        <v>170</v>
      </c>
      <c r="BM105" s="161" t="s">
        <v>603</v>
      </c>
    </row>
    <row r="106" spans="1:65" s="2" customFormat="1" ht="11.25">
      <c r="A106" s="30"/>
      <c r="B106" s="31"/>
      <c r="C106" s="32"/>
      <c r="D106" s="163" t="s">
        <v>172</v>
      </c>
      <c r="E106" s="32"/>
      <c r="F106" s="164" t="s">
        <v>224</v>
      </c>
      <c r="G106" s="32"/>
      <c r="H106" s="32"/>
      <c r="I106" s="165"/>
      <c r="J106" s="32"/>
      <c r="K106" s="32"/>
      <c r="L106" s="35"/>
      <c r="M106" s="166"/>
      <c r="N106" s="167"/>
      <c r="O106" s="60"/>
      <c r="P106" s="60"/>
      <c r="Q106" s="60"/>
      <c r="R106" s="60"/>
      <c r="S106" s="60"/>
      <c r="T106" s="61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T106" s="13" t="s">
        <v>172</v>
      </c>
      <c r="AU106" s="13" t="s">
        <v>75</v>
      </c>
    </row>
    <row r="107" spans="1:65" s="10" customFormat="1" ht="11.25">
      <c r="B107" s="168"/>
      <c r="C107" s="169"/>
      <c r="D107" s="163" t="s">
        <v>173</v>
      </c>
      <c r="E107" s="170" t="s">
        <v>34</v>
      </c>
      <c r="F107" s="171" t="s">
        <v>604</v>
      </c>
      <c r="G107" s="169"/>
      <c r="H107" s="172">
        <v>3776</v>
      </c>
      <c r="I107" s="173"/>
      <c r="J107" s="169"/>
      <c r="K107" s="169"/>
      <c r="L107" s="174"/>
      <c r="M107" s="175"/>
      <c r="N107" s="176"/>
      <c r="O107" s="176"/>
      <c r="P107" s="176"/>
      <c r="Q107" s="176"/>
      <c r="R107" s="176"/>
      <c r="S107" s="176"/>
      <c r="T107" s="177"/>
      <c r="AT107" s="178" t="s">
        <v>173</v>
      </c>
      <c r="AU107" s="178" t="s">
        <v>75</v>
      </c>
      <c r="AV107" s="10" t="s">
        <v>84</v>
      </c>
      <c r="AW107" s="10" t="s">
        <v>36</v>
      </c>
      <c r="AX107" s="10" t="s">
        <v>82</v>
      </c>
      <c r="AY107" s="178" t="s">
        <v>169</v>
      </c>
    </row>
    <row r="108" spans="1:65" s="2" customFormat="1" ht="16.5" customHeight="1">
      <c r="A108" s="30"/>
      <c r="B108" s="31"/>
      <c r="C108" s="148" t="s">
        <v>168</v>
      </c>
      <c r="D108" s="148" t="s">
        <v>164</v>
      </c>
      <c r="E108" s="149" t="s">
        <v>227</v>
      </c>
      <c r="F108" s="150" t="s">
        <v>228</v>
      </c>
      <c r="G108" s="151" t="s">
        <v>190</v>
      </c>
      <c r="H108" s="152">
        <v>9.5</v>
      </c>
      <c r="I108" s="153"/>
      <c r="J108" s="154">
        <f>ROUND(I108*H108,2)</f>
        <v>0</v>
      </c>
      <c r="K108" s="155"/>
      <c r="L108" s="156"/>
      <c r="M108" s="157" t="s">
        <v>34</v>
      </c>
      <c r="N108" s="158" t="s">
        <v>46</v>
      </c>
      <c r="O108" s="60"/>
      <c r="P108" s="159">
        <f>O108*H108</f>
        <v>0</v>
      </c>
      <c r="Q108" s="159">
        <v>4.1799999999999997E-3</v>
      </c>
      <c r="R108" s="159">
        <f>Q108*H108</f>
        <v>3.9709999999999995E-2</v>
      </c>
      <c r="S108" s="159">
        <v>0</v>
      </c>
      <c r="T108" s="160">
        <f>S108*H108</f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61" t="s">
        <v>168</v>
      </c>
      <c r="AT108" s="161" t="s">
        <v>164</v>
      </c>
      <c r="AU108" s="161" t="s">
        <v>75</v>
      </c>
      <c r="AY108" s="13" t="s">
        <v>169</v>
      </c>
      <c r="BE108" s="162">
        <f>IF(N108="základní",J108,0)</f>
        <v>0</v>
      </c>
      <c r="BF108" s="162">
        <f>IF(N108="snížená",J108,0)</f>
        <v>0</v>
      </c>
      <c r="BG108" s="162">
        <f>IF(N108="zákl. přenesená",J108,0)</f>
        <v>0</v>
      </c>
      <c r="BH108" s="162">
        <f>IF(N108="sníž. přenesená",J108,0)</f>
        <v>0</v>
      </c>
      <c r="BI108" s="162">
        <f>IF(N108="nulová",J108,0)</f>
        <v>0</v>
      </c>
      <c r="BJ108" s="13" t="s">
        <v>82</v>
      </c>
      <c r="BK108" s="162">
        <f>ROUND(I108*H108,2)</f>
        <v>0</v>
      </c>
      <c r="BL108" s="13" t="s">
        <v>170</v>
      </c>
      <c r="BM108" s="161" t="s">
        <v>605</v>
      </c>
    </row>
    <row r="109" spans="1:65" s="2" customFormat="1" ht="11.25">
      <c r="A109" s="30"/>
      <c r="B109" s="31"/>
      <c r="C109" s="32"/>
      <c r="D109" s="163" t="s">
        <v>172</v>
      </c>
      <c r="E109" s="32"/>
      <c r="F109" s="164" t="s">
        <v>228</v>
      </c>
      <c r="G109" s="32"/>
      <c r="H109" s="32"/>
      <c r="I109" s="165"/>
      <c r="J109" s="32"/>
      <c r="K109" s="32"/>
      <c r="L109" s="35"/>
      <c r="M109" s="166"/>
      <c r="N109" s="167"/>
      <c r="O109" s="60"/>
      <c r="P109" s="60"/>
      <c r="Q109" s="60"/>
      <c r="R109" s="60"/>
      <c r="S109" s="60"/>
      <c r="T109" s="61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T109" s="13" t="s">
        <v>172</v>
      </c>
      <c r="AU109" s="13" t="s">
        <v>75</v>
      </c>
    </row>
    <row r="110" spans="1:65" s="2" customFormat="1" ht="29.25">
      <c r="A110" s="30"/>
      <c r="B110" s="31"/>
      <c r="C110" s="32"/>
      <c r="D110" s="163" t="s">
        <v>178</v>
      </c>
      <c r="E110" s="32"/>
      <c r="F110" s="179" t="s">
        <v>606</v>
      </c>
      <c r="G110" s="32"/>
      <c r="H110" s="32"/>
      <c r="I110" s="165"/>
      <c r="J110" s="32"/>
      <c r="K110" s="32"/>
      <c r="L110" s="35"/>
      <c r="M110" s="166"/>
      <c r="N110" s="167"/>
      <c r="O110" s="60"/>
      <c r="P110" s="60"/>
      <c r="Q110" s="60"/>
      <c r="R110" s="60"/>
      <c r="S110" s="60"/>
      <c r="T110" s="61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T110" s="13" t="s">
        <v>178</v>
      </c>
      <c r="AU110" s="13" t="s">
        <v>75</v>
      </c>
    </row>
    <row r="111" spans="1:65" s="10" customFormat="1" ht="11.25">
      <c r="B111" s="168"/>
      <c r="C111" s="169"/>
      <c r="D111" s="163" t="s">
        <v>173</v>
      </c>
      <c r="E111" s="170" t="s">
        <v>34</v>
      </c>
      <c r="F111" s="171" t="s">
        <v>607</v>
      </c>
      <c r="G111" s="169"/>
      <c r="H111" s="172">
        <v>9.5</v>
      </c>
      <c r="I111" s="173"/>
      <c r="J111" s="169"/>
      <c r="K111" s="169"/>
      <c r="L111" s="174"/>
      <c r="M111" s="175"/>
      <c r="N111" s="176"/>
      <c r="O111" s="176"/>
      <c r="P111" s="176"/>
      <c r="Q111" s="176"/>
      <c r="R111" s="176"/>
      <c r="S111" s="176"/>
      <c r="T111" s="177"/>
      <c r="AT111" s="178" t="s">
        <v>173</v>
      </c>
      <c r="AU111" s="178" t="s">
        <v>75</v>
      </c>
      <c r="AV111" s="10" t="s">
        <v>84</v>
      </c>
      <c r="AW111" s="10" t="s">
        <v>36</v>
      </c>
      <c r="AX111" s="10" t="s">
        <v>82</v>
      </c>
      <c r="AY111" s="178" t="s">
        <v>169</v>
      </c>
    </row>
    <row r="112" spans="1:65" s="2" customFormat="1" ht="16.5" customHeight="1">
      <c r="A112" s="30"/>
      <c r="B112" s="31"/>
      <c r="C112" s="148" t="s">
        <v>214</v>
      </c>
      <c r="D112" s="148" t="s">
        <v>164</v>
      </c>
      <c r="E112" s="149" t="s">
        <v>233</v>
      </c>
      <c r="F112" s="150" t="s">
        <v>234</v>
      </c>
      <c r="G112" s="151" t="s">
        <v>167</v>
      </c>
      <c r="H112" s="152">
        <v>7.0000000000000007E-2</v>
      </c>
      <c r="I112" s="153"/>
      <c r="J112" s="154">
        <f>ROUND(I112*H112,2)</f>
        <v>0</v>
      </c>
      <c r="K112" s="155"/>
      <c r="L112" s="156"/>
      <c r="M112" s="157" t="s">
        <v>34</v>
      </c>
      <c r="N112" s="158" t="s">
        <v>46</v>
      </c>
      <c r="O112" s="60"/>
      <c r="P112" s="159">
        <f>O112*H112</f>
        <v>0</v>
      </c>
      <c r="Q112" s="159">
        <v>1</v>
      </c>
      <c r="R112" s="159">
        <f>Q112*H112</f>
        <v>7.0000000000000007E-2</v>
      </c>
      <c r="S112" s="159">
        <v>0</v>
      </c>
      <c r="T112" s="160">
        <f>S112*H112</f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61" t="s">
        <v>168</v>
      </c>
      <c r="AT112" s="161" t="s">
        <v>164</v>
      </c>
      <c r="AU112" s="161" t="s">
        <v>75</v>
      </c>
      <c r="AY112" s="13" t="s">
        <v>169</v>
      </c>
      <c r="BE112" s="162">
        <f>IF(N112="základní",J112,0)</f>
        <v>0</v>
      </c>
      <c r="BF112" s="162">
        <f>IF(N112="snížená",J112,0)</f>
        <v>0</v>
      </c>
      <c r="BG112" s="162">
        <f>IF(N112="zákl. přenesená",J112,0)</f>
        <v>0</v>
      </c>
      <c r="BH112" s="162">
        <f>IF(N112="sníž. přenesená",J112,0)</f>
        <v>0</v>
      </c>
      <c r="BI112" s="162">
        <f>IF(N112="nulová",J112,0)</f>
        <v>0</v>
      </c>
      <c r="BJ112" s="13" t="s">
        <v>82</v>
      </c>
      <c r="BK112" s="162">
        <f>ROUND(I112*H112,2)</f>
        <v>0</v>
      </c>
      <c r="BL112" s="13" t="s">
        <v>170</v>
      </c>
      <c r="BM112" s="161" t="s">
        <v>608</v>
      </c>
    </row>
    <row r="113" spans="1:65" s="2" customFormat="1" ht="11.25">
      <c r="A113" s="30"/>
      <c r="B113" s="31"/>
      <c r="C113" s="32"/>
      <c r="D113" s="163" t="s">
        <v>172</v>
      </c>
      <c r="E113" s="32"/>
      <c r="F113" s="164" t="s">
        <v>234</v>
      </c>
      <c r="G113" s="32"/>
      <c r="H113" s="32"/>
      <c r="I113" s="165"/>
      <c r="J113" s="32"/>
      <c r="K113" s="32"/>
      <c r="L113" s="35"/>
      <c r="M113" s="166"/>
      <c r="N113" s="167"/>
      <c r="O113" s="60"/>
      <c r="P113" s="60"/>
      <c r="Q113" s="60"/>
      <c r="R113" s="60"/>
      <c r="S113" s="60"/>
      <c r="T113" s="61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172</v>
      </c>
      <c r="AU113" s="13" t="s">
        <v>75</v>
      </c>
    </row>
    <row r="114" spans="1:65" s="2" customFormat="1" ht="39">
      <c r="A114" s="30"/>
      <c r="B114" s="31"/>
      <c r="C114" s="32"/>
      <c r="D114" s="163" t="s">
        <v>178</v>
      </c>
      <c r="E114" s="32"/>
      <c r="F114" s="179" t="s">
        <v>609</v>
      </c>
      <c r="G114" s="32"/>
      <c r="H114" s="32"/>
      <c r="I114" s="165"/>
      <c r="J114" s="32"/>
      <c r="K114" s="32"/>
      <c r="L114" s="35"/>
      <c r="M114" s="166"/>
      <c r="N114" s="167"/>
      <c r="O114" s="60"/>
      <c r="P114" s="60"/>
      <c r="Q114" s="60"/>
      <c r="R114" s="60"/>
      <c r="S114" s="60"/>
      <c r="T114" s="61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T114" s="13" t="s">
        <v>178</v>
      </c>
      <c r="AU114" s="13" t="s">
        <v>75</v>
      </c>
    </row>
    <row r="115" spans="1:65" s="10" customFormat="1" ht="11.25">
      <c r="B115" s="168"/>
      <c r="C115" s="169"/>
      <c r="D115" s="163" t="s">
        <v>173</v>
      </c>
      <c r="E115" s="170" t="s">
        <v>34</v>
      </c>
      <c r="F115" s="171" t="s">
        <v>610</v>
      </c>
      <c r="G115" s="169"/>
      <c r="H115" s="172">
        <v>7.0000000000000007E-2</v>
      </c>
      <c r="I115" s="173"/>
      <c r="J115" s="169"/>
      <c r="K115" s="169"/>
      <c r="L115" s="174"/>
      <c r="M115" s="175"/>
      <c r="N115" s="176"/>
      <c r="O115" s="176"/>
      <c r="P115" s="176"/>
      <c r="Q115" s="176"/>
      <c r="R115" s="176"/>
      <c r="S115" s="176"/>
      <c r="T115" s="177"/>
      <c r="AT115" s="178" t="s">
        <v>173</v>
      </c>
      <c r="AU115" s="178" t="s">
        <v>75</v>
      </c>
      <c r="AV115" s="10" t="s">
        <v>84</v>
      </c>
      <c r="AW115" s="10" t="s">
        <v>36</v>
      </c>
      <c r="AX115" s="10" t="s">
        <v>82</v>
      </c>
      <c r="AY115" s="178" t="s">
        <v>169</v>
      </c>
    </row>
    <row r="116" spans="1:65" s="2" customFormat="1" ht="16.5" customHeight="1">
      <c r="A116" s="30"/>
      <c r="B116" s="31"/>
      <c r="C116" s="148" t="s">
        <v>218</v>
      </c>
      <c r="D116" s="148" t="s">
        <v>164</v>
      </c>
      <c r="E116" s="149" t="s">
        <v>239</v>
      </c>
      <c r="F116" s="150" t="s">
        <v>240</v>
      </c>
      <c r="G116" s="151" t="s">
        <v>184</v>
      </c>
      <c r="H116" s="152">
        <v>19</v>
      </c>
      <c r="I116" s="153"/>
      <c r="J116" s="154">
        <f>ROUND(I116*H116,2)</f>
        <v>0</v>
      </c>
      <c r="K116" s="155"/>
      <c r="L116" s="156"/>
      <c r="M116" s="157" t="s">
        <v>34</v>
      </c>
      <c r="N116" s="158" t="s">
        <v>46</v>
      </c>
      <c r="O116" s="60"/>
      <c r="P116" s="159">
        <f>O116*H116</f>
        <v>0</v>
      </c>
      <c r="Q116" s="159">
        <v>0</v>
      </c>
      <c r="R116" s="159">
        <f>Q116*H116</f>
        <v>0</v>
      </c>
      <c r="S116" s="159">
        <v>0</v>
      </c>
      <c r="T116" s="160">
        <f>S116*H116</f>
        <v>0</v>
      </c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R116" s="161" t="s">
        <v>168</v>
      </c>
      <c r="AT116" s="161" t="s">
        <v>164</v>
      </c>
      <c r="AU116" s="161" t="s">
        <v>75</v>
      </c>
      <c r="AY116" s="13" t="s">
        <v>169</v>
      </c>
      <c r="BE116" s="162">
        <f>IF(N116="základní",J116,0)</f>
        <v>0</v>
      </c>
      <c r="BF116" s="162">
        <f>IF(N116="snížená",J116,0)</f>
        <v>0</v>
      </c>
      <c r="BG116" s="162">
        <f>IF(N116="zákl. přenesená",J116,0)</f>
        <v>0</v>
      </c>
      <c r="BH116" s="162">
        <f>IF(N116="sníž. přenesená",J116,0)</f>
        <v>0</v>
      </c>
      <c r="BI116" s="162">
        <f>IF(N116="nulová",J116,0)</f>
        <v>0</v>
      </c>
      <c r="BJ116" s="13" t="s">
        <v>82</v>
      </c>
      <c r="BK116" s="162">
        <f>ROUND(I116*H116,2)</f>
        <v>0</v>
      </c>
      <c r="BL116" s="13" t="s">
        <v>170</v>
      </c>
      <c r="BM116" s="161" t="s">
        <v>611</v>
      </c>
    </row>
    <row r="117" spans="1:65" s="2" customFormat="1" ht="11.25">
      <c r="A117" s="30"/>
      <c r="B117" s="31"/>
      <c r="C117" s="32"/>
      <c r="D117" s="163" t="s">
        <v>172</v>
      </c>
      <c r="E117" s="32"/>
      <c r="F117" s="164" t="s">
        <v>240</v>
      </c>
      <c r="G117" s="32"/>
      <c r="H117" s="32"/>
      <c r="I117" s="165"/>
      <c r="J117" s="32"/>
      <c r="K117" s="32"/>
      <c r="L117" s="35"/>
      <c r="M117" s="166"/>
      <c r="N117" s="167"/>
      <c r="O117" s="60"/>
      <c r="P117" s="60"/>
      <c r="Q117" s="60"/>
      <c r="R117" s="60"/>
      <c r="S117" s="60"/>
      <c r="T117" s="61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172</v>
      </c>
      <c r="AU117" s="13" t="s">
        <v>75</v>
      </c>
    </row>
    <row r="118" spans="1:65" s="2" customFormat="1" ht="29.25">
      <c r="A118" s="30"/>
      <c r="B118" s="31"/>
      <c r="C118" s="32"/>
      <c r="D118" s="163" t="s">
        <v>178</v>
      </c>
      <c r="E118" s="32"/>
      <c r="F118" s="179" t="s">
        <v>612</v>
      </c>
      <c r="G118" s="32"/>
      <c r="H118" s="32"/>
      <c r="I118" s="165"/>
      <c r="J118" s="32"/>
      <c r="K118" s="32"/>
      <c r="L118" s="35"/>
      <c r="M118" s="166"/>
      <c r="N118" s="167"/>
      <c r="O118" s="60"/>
      <c r="P118" s="60"/>
      <c r="Q118" s="60"/>
      <c r="R118" s="60"/>
      <c r="S118" s="60"/>
      <c r="T118" s="61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3" t="s">
        <v>178</v>
      </c>
      <c r="AU118" s="13" t="s">
        <v>75</v>
      </c>
    </row>
    <row r="119" spans="1:65" s="10" customFormat="1" ht="11.25">
      <c r="B119" s="168"/>
      <c r="C119" s="169"/>
      <c r="D119" s="163" t="s">
        <v>173</v>
      </c>
      <c r="E119" s="170" t="s">
        <v>34</v>
      </c>
      <c r="F119" s="171" t="s">
        <v>613</v>
      </c>
      <c r="G119" s="169"/>
      <c r="H119" s="172">
        <v>19</v>
      </c>
      <c r="I119" s="173"/>
      <c r="J119" s="169"/>
      <c r="K119" s="169"/>
      <c r="L119" s="174"/>
      <c r="M119" s="175"/>
      <c r="N119" s="176"/>
      <c r="O119" s="176"/>
      <c r="P119" s="176"/>
      <c r="Q119" s="176"/>
      <c r="R119" s="176"/>
      <c r="S119" s="176"/>
      <c r="T119" s="177"/>
      <c r="AT119" s="178" t="s">
        <v>173</v>
      </c>
      <c r="AU119" s="178" t="s">
        <v>75</v>
      </c>
      <c r="AV119" s="10" t="s">
        <v>84</v>
      </c>
      <c r="AW119" s="10" t="s">
        <v>36</v>
      </c>
      <c r="AX119" s="10" t="s">
        <v>82</v>
      </c>
      <c r="AY119" s="178" t="s">
        <v>169</v>
      </c>
    </row>
    <row r="120" spans="1:65" s="2" customFormat="1" ht="16.5" customHeight="1">
      <c r="A120" s="30"/>
      <c r="B120" s="31"/>
      <c r="C120" s="148" t="s">
        <v>222</v>
      </c>
      <c r="D120" s="148" t="s">
        <v>164</v>
      </c>
      <c r="E120" s="149" t="s">
        <v>245</v>
      </c>
      <c r="F120" s="150" t="s">
        <v>246</v>
      </c>
      <c r="G120" s="151" t="s">
        <v>247</v>
      </c>
      <c r="H120" s="152">
        <v>0.6</v>
      </c>
      <c r="I120" s="153"/>
      <c r="J120" s="154">
        <f>ROUND(I120*H120,2)</f>
        <v>0</v>
      </c>
      <c r="K120" s="155"/>
      <c r="L120" s="156"/>
      <c r="M120" s="157" t="s">
        <v>34</v>
      </c>
      <c r="N120" s="158" t="s">
        <v>46</v>
      </c>
      <c r="O120" s="60"/>
      <c r="P120" s="159">
        <f>O120*H120</f>
        <v>0</v>
      </c>
      <c r="Q120" s="159">
        <v>2.4289999999999998</v>
      </c>
      <c r="R120" s="159">
        <f>Q120*H120</f>
        <v>1.4573999999999998</v>
      </c>
      <c r="S120" s="159">
        <v>0</v>
      </c>
      <c r="T120" s="160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1" t="s">
        <v>168</v>
      </c>
      <c r="AT120" s="161" t="s">
        <v>164</v>
      </c>
      <c r="AU120" s="161" t="s">
        <v>75</v>
      </c>
      <c r="AY120" s="13" t="s">
        <v>169</v>
      </c>
      <c r="BE120" s="162">
        <f>IF(N120="základní",J120,0)</f>
        <v>0</v>
      </c>
      <c r="BF120" s="162">
        <f>IF(N120="snížená",J120,0)</f>
        <v>0</v>
      </c>
      <c r="BG120" s="162">
        <f>IF(N120="zákl. přenesená",J120,0)</f>
        <v>0</v>
      </c>
      <c r="BH120" s="162">
        <f>IF(N120="sníž. přenesená",J120,0)</f>
        <v>0</v>
      </c>
      <c r="BI120" s="162">
        <f>IF(N120="nulová",J120,0)</f>
        <v>0</v>
      </c>
      <c r="BJ120" s="13" t="s">
        <v>82</v>
      </c>
      <c r="BK120" s="162">
        <f>ROUND(I120*H120,2)</f>
        <v>0</v>
      </c>
      <c r="BL120" s="13" t="s">
        <v>170</v>
      </c>
      <c r="BM120" s="161" t="s">
        <v>614</v>
      </c>
    </row>
    <row r="121" spans="1:65" s="2" customFormat="1" ht="11.25">
      <c r="A121" s="30"/>
      <c r="B121" s="31"/>
      <c r="C121" s="32"/>
      <c r="D121" s="163" t="s">
        <v>172</v>
      </c>
      <c r="E121" s="32"/>
      <c r="F121" s="164" t="s">
        <v>246</v>
      </c>
      <c r="G121" s="32"/>
      <c r="H121" s="32"/>
      <c r="I121" s="165"/>
      <c r="J121" s="32"/>
      <c r="K121" s="32"/>
      <c r="L121" s="35"/>
      <c r="M121" s="166"/>
      <c r="N121" s="167"/>
      <c r="O121" s="60"/>
      <c r="P121" s="60"/>
      <c r="Q121" s="60"/>
      <c r="R121" s="60"/>
      <c r="S121" s="60"/>
      <c r="T121" s="61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172</v>
      </c>
      <c r="AU121" s="13" t="s">
        <v>75</v>
      </c>
    </row>
    <row r="122" spans="1:65" s="2" customFormat="1" ht="39">
      <c r="A122" s="30"/>
      <c r="B122" s="31"/>
      <c r="C122" s="32"/>
      <c r="D122" s="163" t="s">
        <v>178</v>
      </c>
      <c r="E122" s="32"/>
      <c r="F122" s="179" t="s">
        <v>615</v>
      </c>
      <c r="G122" s="32"/>
      <c r="H122" s="32"/>
      <c r="I122" s="165"/>
      <c r="J122" s="32"/>
      <c r="K122" s="32"/>
      <c r="L122" s="35"/>
      <c r="M122" s="166"/>
      <c r="N122" s="167"/>
      <c r="O122" s="60"/>
      <c r="P122" s="60"/>
      <c r="Q122" s="60"/>
      <c r="R122" s="60"/>
      <c r="S122" s="60"/>
      <c r="T122" s="61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178</v>
      </c>
      <c r="AU122" s="13" t="s">
        <v>75</v>
      </c>
    </row>
    <row r="123" spans="1:65" s="10" customFormat="1" ht="11.25">
      <c r="B123" s="168"/>
      <c r="C123" s="169"/>
      <c r="D123" s="163" t="s">
        <v>173</v>
      </c>
      <c r="E123" s="170" t="s">
        <v>34</v>
      </c>
      <c r="F123" s="171" t="s">
        <v>616</v>
      </c>
      <c r="G123" s="169"/>
      <c r="H123" s="172">
        <v>0.6</v>
      </c>
      <c r="I123" s="173"/>
      <c r="J123" s="169"/>
      <c r="K123" s="169"/>
      <c r="L123" s="174"/>
      <c r="M123" s="175"/>
      <c r="N123" s="176"/>
      <c r="O123" s="176"/>
      <c r="P123" s="176"/>
      <c r="Q123" s="176"/>
      <c r="R123" s="176"/>
      <c r="S123" s="176"/>
      <c r="T123" s="177"/>
      <c r="AT123" s="178" t="s">
        <v>173</v>
      </c>
      <c r="AU123" s="178" t="s">
        <v>75</v>
      </c>
      <c r="AV123" s="10" t="s">
        <v>84</v>
      </c>
      <c r="AW123" s="10" t="s">
        <v>36</v>
      </c>
      <c r="AX123" s="10" t="s">
        <v>82</v>
      </c>
      <c r="AY123" s="178" t="s">
        <v>169</v>
      </c>
    </row>
    <row r="124" spans="1:65" s="2" customFormat="1" ht="16.5" customHeight="1">
      <c r="A124" s="30"/>
      <c r="B124" s="31"/>
      <c r="C124" s="180" t="s">
        <v>8</v>
      </c>
      <c r="D124" s="180" t="s">
        <v>252</v>
      </c>
      <c r="E124" s="181" t="s">
        <v>253</v>
      </c>
      <c r="F124" s="182" t="s">
        <v>254</v>
      </c>
      <c r="G124" s="183" t="s">
        <v>247</v>
      </c>
      <c r="H124" s="184">
        <v>288</v>
      </c>
      <c r="I124" s="185"/>
      <c r="J124" s="186">
        <f>ROUND(I124*H124,2)</f>
        <v>0</v>
      </c>
      <c r="K124" s="187"/>
      <c r="L124" s="35"/>
      <c r="M124" s="188" t="s">
        <v>34</v>
      </c>
      <c r="N124" s="189" t="s">
        <v>46</v>
      </c>
      <c r="O124" s="60"/>
      <c r="P124" s="159">
        <f>O124*H124</f>
        <v>0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170</v>
      </c>
      <c r="AT124" s="161" t="s">
        <v>252</v>
      </c>
      <c r="AU124" s="161" t="s">
        <v>75</v>
      </c>
      <c r="AY124" s="13" t="s">
        <v>169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3" t="s">
        <v>82</v>
      </c>
      <c r="BK124" s="162">
        <f>ROUND(I124*H124,2)</f>
        <v>0</v>
      </c>
      <c r="BL124" s="13" t="s">
        <v>170</v>
      </c>
      <c r="BM124" s="161" t="s">
        <v>617</v>
      </c>
    </row>
    <row r="125" spans="1:65" s="2" customFormat="1" ht="19.5">
      <c r="A125" s="30"/>
      <c r="B125" s="31"/>
      <c r="C125" s="32"/>
      <c r="D125" s="163" t="s">
        <v>172</v>
      </c>
      <c r="E125" s="32"/>
      <c r="F125" s="164" t="s">
        <v>256</v>
      </c>
      <c r="G125" s="32"/>
      <c r="H125" s="32"/>
      <c r="I125" s="165"/>
      <c r="J125" s="32"/>
      <c r="K125" s="32"/>
      <c r="L125" s="35"/>
      <c r="M125" s="166"/>
      <c r="N125" s="167"/>
      <c r="O125" s="60"/>
      <c r="P125" s="60"/>
      <c r="Q125" s="60"/>
      <c r="R125" s="60"/>
      <c r="S125" s="60"/>
      <c r="T125" s="6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172</v>
      </c>
      <c r="AU125" s="13" t="s">
        <v>75</v>
      </c>
    </row>
    <row r="126" spans="1:65" s="10" customFormat="1" ht="11.25">
      <c r="B126" s="168"/>
      <c r="C126" s="169"/>
      <c r="D126" s="163" t="s">
        <v>173</v>
      </c>
      <c r="E126" s="170" t="s">
        <v>34</v>
      </c>
      <c r="F126" s="171" t="s">
        <v>618</v>
      </c>
      <c r="G126" s="169"/>
      <c r="H126" s="172">
        <v>288</v>
      </c>
      <c r="I126" s="173"/>
      <c r="J126" s="169"/>
      <c r="K126" s="169"/>
      <c r="L126" s="174"/>
      <c r="M126" s="175"/>
      <c r="N126" s="176"/>
      <c r="O126" s="176"/>
      <c r="P126" s="176"/>
      <c r="Q126" s="176"/>
      <c r="R126" s="176"/>
      <c r="S126" s="176"/>
      <c r="T126" s="177"/>
      <c r="AT126" s="178" t="s">
        <v>173</v>
      </c>
      <c r="AU126" s="178" t="s">
        <v>75</v>
      </c>
      <c r="AV126" s="10" t="s">
        <v>84</v>
      </c>
      <c r="AW126" s="10" t="s">
        <v>36</v>
      </c>
      <c r="AX126" s="10" t="s">
        <v>82</v>
      </c>
      <c r="AY126" s="178" t="s">
        <v>169</v>
      </c>
    </row>
    <row r="127" spans="1:65" s="2" customFormat="1" ht="16.5" customHeight="1">
      <c r="A127" s="30"/>
      <c r="B127" s="31"/>
      <c r="C127" s="180" t="s">
        <v>232</v>
      </c>
      <c r="D127" s="180" t="s">
        <v>252</v>
      </c>
      <c r="E127" s="181" t="s">
        <v>259</v>
      </c>
      <c r="F127" s="182" t="s">
        <v>260</v>
      </c>
      <c r="G127" s="183" t="s">
        <v>190</v>
      </c>
      <c r="H127" s="184">
        <v>872.65</v>
      </c>
      <c r="I127" s="185"/>
      <c r="J127" s="186">
        <f>ROUND(I127*H127,2)</f>
        <v>0</v>
      </c>
      <c r="K127" s="187"/>
      <c r="L127" s="35"/>
      <c r="M127" s="188" t="s">
        <v>34</v>
      </c>
      <c r="N127" s="189" t="s">
        <v>46</v>
      </c>
      <c r="O127" s="60"/>
      <c r="P127" s="159">
        <f>O127*H127</f>
        <v>0</v>
      </c>
      <c r="Q127" s="159">
        <v>0</v>
      </c>
      <c r="R127" s="159">
        <f>Q127*H127</f>
        <v>0</v>
      </c>
      <c r="S127" s="159">
        <v>0</v>
      </c>
      <c r="T127" s="160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61" t="s">
        <v>170</v>
      </c>
      <c r="AT127" s="161" t="s">
        <v>252</v>
      </c>
      <c r="AU127" s="161" t="s">
        <v>75</v>
      </c>
      <c r="AY127" s="13" t="s">
        <v>169</v>
      </c>
      <c r="BE127" s="162">
        <f>IF(N127="základní",J127,0)</f>
        <v>0</v>
      </c>
      <c r="BF127" s="162">
        <f>IF(N127="snížená",J127,0)</f>
        <v>0</v>
      </c>
      <c r="BG127" s="162">
        <f>IF(N127="zákl. přenesená",J127,0)</f>
        <v>0</v>
      </c>
      <c r="BH127" s="162">
        <f>IF(N127="sníž. přenesená",J127,0)</f>
        <v>0</v>
      </c>
      <c r="BI127" s="162">
        <f>IF(N127="nulová",J127,0)</f>
        <v>0</v>
      </c>
      <c r="BJ127" s="13" t="s">
        <v>82</v>
      </c>
      <c r="BK127" s="162">
        <f>ROUND(I127*H127,2)</f>
        <v>0</v>
      </c>
      <c r="BL127" s="13" t="s">
        <v>170</v>
      </c>
      <c r="BM127" s="161" t="s">
        <v>619</v>
      </c>
    </row>
    <row r="128" spans="1:65" s="2" customFormat="1" ht="19.5">
      <c r="A128" s="30"/>
      <c r="B128" s="31"/>
      <c r="C128" s="32"/>
      <c r="D128" s="163" t="s">
        <v>172</v>
      </c>
      <c r="E128" s="32"/>
      <c r="F128" s="164" t="s">
        <v>262</v>
      </c>
      <c r="G128" s="32"/>
      <c r="H128" s="32"/>
      <c r="I128" s="165"/>
      <c r="J128" s="32"/>
      <c r="K128" s="32"/>
      <c r="L128" s="35"/>
      <c r="M128" s="166"/>
      <c r="N128" s="167"/>
      <c r="O128" s="60"/>
      <c r="P128" s="60"/>
      <c r="Q128" s="60"/>
      <c r="R128" s="60"/>
      <c r="S128" s="60"/>
      <c r="T128" s="61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T128" s="13" t="s">
        <v>172</v>
      </c>
      <c r="AU128" s="13" t="s">
        <v>75</v>
      </c>
    </row>
    <row r="129" spans="1:65" s="10" customFormat="1" ht="11.25">
      <c r="B129" s="168"/>
      <c r="C129" s="169"/>
      <c r="D129" s="163" t="s">
        <v>173</v>
      </c>
      <c r="E129" s="170" t="s">
        <v>34</v>
      </c>
      <c r="F129" s="171" t="s">
        <v>620</v>
      </c>
      <c r="G129" s="169"/>
      <c r="H129" s="172">
        <v>872.65</v>
      </c>
      <c r="I129" s="173"/>
      <c r="J129" s="169"/>
      <c r="K129" s="169"/>
      <c r="L129" s="174"/>
      <c r="M129" s="175"/>
      <c r="N129" s="176"/>
      <c r="O129" s="176"/>
      <c r="P129" s="176"/>
      <c r="Q129" s="176"/>
      <c r="R129" s="176"/>
      <c r="S129" s="176"/>
      <c r="T129" s="177"/>
      <c r="AT129" s="178" t="s">
        <v>173</v>
      </c>
      <c r="AU129" s="178" t="s">
        <v>75</v>
      </c>
      <c r="AV129" s="10" t="s">
        <v>84</v>
      </c>
      <c r="AW129" s="10" t="s">
        <v>36</v>
      </c>
      <c r="AX129" s="10" t="s">
        <v>82</v>
      </c>
      <c r="AY129" s="178" t="s">
        <v>169</v>
      </c>
    </row>
    <row r="130" spans="1:65" s="2" customFormat="1" ht="16.5" customHeight="1">
      <c r="A130" s="30"/>
      <c r="B130" s="31"/>
      <c r="C130" s="180" t="s">
        <v>238</v>
      </c>
      <c r="D130" s="180" t="s">
        <v>252</v>
      </c>
      <c r="E130" s="181" t="s">
        <v>265</v>
      </c>
      <c r="F130" s="182" t="s">
        <v>266</v>
      </c>
      <c r="G130" s="183" t="s">
        <v>184</v>
      </c>
      <c r="H130" s="184">
        <v>778</v>
      </c>
      <c r="I130" s="185"/>
      <c r="J130" s="186">
        <f>ROUND(I130*H130,2)</f>
        <v>0</v>
      </c>
      <c r="K130" s="187"/>
      <c r="L130" s="35"/>
      <c r="M130" s="188" t="s">
        <v>34</v>
      </c>
      <c r="N130" s="189" t="s">
        <v>46</v>
      </c>
      <c r="O130" s="60"/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61" t="s">
        <v>170</v>
      </c>
      <c r="AT130" s="161" t="s">
        <v>252</v>
      </c>
      <c r="AU130" s="161" t="s">
        <v>75</v>
      </c>
      <c r="AY130" s="13" t="s">
        <v>169</v>
      </c>
      <c r="BE130" s="162">
        <f>IF(N130="základní",J130,0)</f>
        <v>0</v>
      </c>
      <c r="BF130" s="162">
        <f>IF(N130="snížená",J130,0)</f>
        <v>0</v>
      </c>
      <c r="BG130" s="162">
        <f>IF(N130="zákl. přenesená",J130,0)</f>
        <v>0</v>
      </c>
      <c r="BH130" s="162">
        <f>IF(N130="sníž. přenesená",J130,0)</f>
        <v>0</v>
      </c>
      <c r="BI130" s="162">
        <f>IF(N130="nulová",J130,0)</f>
        <v>0</v>
      </c>
      <c r="BJ130" s="13" t="s">
        <v>82</v>
      </c>
      <c r="BK130" s="162">
        <f>ROUND(I130*H130,2)</f>
        <v>0</v>
      </c>
      <c r="BL130" s="13" t="s">
        <v>170</v>
      </c>
      <c r="BM130" s="161" t="s">
        <v>621</v>
      </c>
    </row>
    <row r="131" spans="1:65" s="2" customFormat="1" ht="48.75">
      <c r="A131" s="30"/>
      <c r="B131" s="31"/>
      <c r="C131" s="32"/>
      <c r="D131" s="163" t="s">
        <v>172</v>
      </c>
      <c r="E131" s="32"/>
      <c r="F131" s="164" t="s">
        <v>268</v>
      </c>
      <c r="G131" s="32"/>
      <c r="H131" s="32"/>
      <c r="I131" s="165"/>
      <c r="J131" s="32"/>
      <c r="K131" s="32"/>
      <c r="L131" s="35"/>
      <c r="M131" s="166"/>
      <c r="N131" s="167"/>
      <c r="O131" s="60"/>
      <c r="P131" s="60"/>
      <c r="Q131" s="60"/>
      <c r="R131" s="60"/>
      <c r="S131" s="60"/>
      <c r="T131" s="61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172</v>
      </c>
      <c r="AU131" s="13" t="s">
        <v>75</v>
      </c>
    </row>
    <row r="132" spans="1:65" s="2" customFormat="1" ht="19.5">
      <c r="A132" s="30"/>
      <c r="B132" s="31"/>
      <c r="C132" s="32"/>
      <c r="D132" s="163" t="s">
        <v>178</v>
      </c>
      <c r="E132" s="32"/>
      <c r="F132" s="179" t="s">
        <v>622</v>
      </c>
      <c r="G132" s="32"/>
      <c r="H132" s="32"/>
      <c r="I132" s="165"/>
      <c r="J132" s="32"/>
      <c r="K132" s="32"/>
      <c r="L132" s="35"/>
      <c r="M132" s="166"/>
      <c r="N132" s="167"/>
      <c r="O132" s="60"/>
      <c r="P132" s="60"/>
      <c r="Q132" s="60"/>
      <c r="R132" s="60"/>
      <c r="S132" s="60"/>
      <c r="T132" s="61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T132" s="13" t="s">
        <v>178</v>
      </c>
      <c r="AU132" s="13" t="s">
        <v>75</v>
      </c>
    </row>
    <row r="133" spans="1:65" s="10" customFormat="1" ht="11.25">
      <c r="B133" s="168"/>
      <c r="C133" s="169"/>
      <c r="D133" s="163" t="s">
        <v>173</v>
      </c>
      <c r="E133" s="170" t="s">
        <v>34</v>
      </c>
      <c r="F133" s="171" t="s">
        <v>623</v>
      </c>
      <c r="G133" s="169"/>
      <c r="H133" s="172">
        <v>778</v>
      </c>
      <c r="I133" s="173"/>
      <c r="J133" s="169"/>
      <c r="K133" s="169"/>
      <c r="L133" s="174"/>
      <c r="M133" s="175"/>
      <c r="N133" s="176"/>
      <c r="O133" s="176"/>
      <c r="P133" s="176"/>
      <c r="Q133" s="176"/>
      <c r="R133" s="176"/>
      <c r="S133" s="176"/>
      <c r="T133" s="177"/>
      <c r="AT133" s="178" t="s">
        <v>173</v>
      </c>
      <c r="AU133" s="178" t="s">
        <v>75</v>
      </c>
      <c r="AV133" s="10" t="s">
        <v>84</v>
      </c>
      <c r="AW133" s="10" t="s">
        <v>36</v>
      </c>
      <c r="AX133" s="10" t="s">
        <v>82</v>
      </c>
      <c r="AY133" s="178" t="s">
        <v>169</v>
      </c>
    </row>
    <row r="134" spans="1:65" s="2" customFormat="1" ht="16.5" customHeight="1">
      <c r="A134" s="30"/>
      <c r="B134" s="31"/>
      <c r="C134" s="180" t="s">
        <v>244</v>
      </c>
      <c r="D134" s="180" t="s">
        <v>252</v>
      </c>
      <c r="E134" s="181" t="s">
        <v>276</v>
      </c>
      <c r="F134" s="182" t="s">
        <v>277</v>
      </c>
      <c r="G134" s="183" t="s">
        <v>190</v>
      </c>
      <c r="H134" s="184">
        <v>1330</v>
      </c>
      <c r="I134" s="185"/>
      <c r="J134" s="186">
        <f>ROUND(I134*H134,2)</f>
        <v>0</v>
      </c>
      <c r="K134" s="187"/>
      <c r="L134" s="35"/>
      <c r="M134" s="188" t="s">
        <v>34</v>
      </c>
      <c r="N134" s="189" t="s">
        <v>46</v>
      </c>
      <c r="O134" s="60"/>
      <c r="P134" s="159">
        <f>O134*H134</f>
        <v>0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61" t="s">
        <v>170</v>
      </c>
      <c r="AT134" s="161" t="s">
        <v>252</v>
      </c>
      <c r="AU134" s="161" t="s">
        <v>75</v>
      </c>
      <c r="AY134" s="13" t="s">
        <v>169</v>
      </c>
      <c r="BE134" s="162">
        <f>IF(N134="základní",J134,0)</f>
        <v>0</v>
      </c>
      <c r="BF134" s="162">
        <f>IF(N134="snížená",J134,0)</f>
        <v>0</v>
      </c>
      <c r="BG134" s="162">
        <f>IF(N134="zákl. přenesená",J134,0)</f>
        <v>0</v>
      </c>
      <c r="BH134" s="162">
        <f>IF(N134="sníž. přenesená",J134,0)</f>
        <v>0</v>
      </c>
      <c r="BI134" s="162">
        <f>IF(N134="nulová",J134,0)</f>
        <v>0</v>
      </c>
      <c r="BJ134" s="13" t="s">
        <v>82</v>
      </c>
      <c r="BK134" s="162">
        <f>ROUND(I134*H134,2)</f>
        <v>0</v>
      </c>
      <c r="BL134" s="13" t="s">
        <v>170</v>
      </c>
      <c r="BM134" s="161" t="s">
        <v>624</v>
      </c>
    </row>
    <row r="135" spans="1:65" s="2" customFormat="1" ht="39">
      <c r="A135" s="30"/>
      <c r="B135" s="31"/>
      <c r="C135" s="32"/>
      <c r="D135" s="163" t="s">
        <v>172</v>
      </c>
      <c r="E135" s="32"/>
      <c r="F135" s="164" t="s">
        <v>279</v>
      </c>
      <c r="G135" s="32"/>
      <c r="H135" s="32"/>
      <c r="I135" s="165"/>
      <c r="J135" s="32"/>
      <c r="K135" s="32"/>
      <c r="L135" s="35"/>
      <c r="M135" s="166"/>
      <c r="N135" s="167"/>
      <c r="O135" s="60"/>
      <c r="P135" s="60"/>
      <c r="Q135" s="60"/>
      <c r="R135" s="60"/>
      <c r="S135" s="60"/>
      <c r="T135" s="61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T135" s="13" t="s">
        <v>172</v>
      </c>
      <c r="AU135" s="13" t="s">
        <v>75</v>
      </c>
    </row>
    <row r="136" spans="1:65" s="10" customFormat="1" ht="11.25">
      <c r="B136" s="168"/>
      <c r="C136" s="169"/>
      <c r="D136" s="163" t="s">
        <v>173</v>
      </c>
      <c r="E136" s="170" t="s">
        <v>34</v>
      </c>
      <c r="F136" s="171" t="s">
        <v>625</v>
      </c>
      <c r="G136" s="169"/>
      <c r="H136" s="172">
        <v>100</v>
      </c>
      <c r="I136" s="173"/>
      <c r="J136" s="169"/>
      <c r="K136" s="169"/>
      <c r="L136" s="174"/>
      <c r="M136" s="175"/>
      <c r="N136" s="176"/>
      <c r="O136" s="176"/>
      <c r="P136" s="176"/>
      <c r="Q136" s="176"/>
      <c r="R136" s="176"/>
      <c r="S136" s="176"/>
      <c r="T136" s="177"/>
      <c r="AT136" s="178" t="s">
        <v>173</v>
      </c>
      <c r="AU136" s="178" t="s">
        <v>75</v>
      </c>
      <c r="AV136" s="10" t="s">
        <v>84</v>
      </c>
      <c r="AW136" s="10" t="s">
        <v>36</v>
      </c>
      <c r="AX136" s="10" t="s">
        <v>75</v>
      </c>
      <c r="AY136" s="178" t="s">
        <v>169</v>
      </c>
    </row>
    <row r="137" spans="1:65" s="10" customFormat="1" ht="11.25">
      <c r="B137" s="168"/>
      <c r="C137" s="169"/>
      <c r="D137" s="163" t="s">
        <v>173</v>
      </c>
      <c r="E137" s="170" t="s">
        <v>34</v>
      </c>
      <c r="F137" s="171" t="s">
        <v>626</v>
      </c>
      <c r="G137" s="169"/>
      <c r="H137" s="172">
        <v>1230</v>
      </c>
      <c r="I137" s="173"/>
      <c r="J137" s="169"/>
      <c r="K137" s="169"/>
      <c r="L137" s="174"/>
      <c r="M137" s="175"/>
      <c r="N137" s="176"/>
      <c r="O137" s="176"/>
      <c r="P137" s="176"/>
      <c r="Q137" s="176"/>
      <c r="R137" s="176"/>
      <c r="S137" s="176"/>
      <c r="T137" s="177"/>
      <c r="AT137" s="178" t="s">
        <v>173</v>
      </c>
      <c r="AU137" s="178" t="s">
        <v>75</v>
      </c>
      <c r="AV137" s="10" t="s">
        <v>84</v>
      </c>
      <c r="AW137" s="10" t="s">
        <v>36</v>
      </c>
      <c r="AX137" s="10" t="s">
        <v>75</v>
      </c>
      <c r="AY137" s="178" t="s">
        <v>169</v>
      </c>
    </row>
    <row r="138" spans="1:65" s="11" customFormat="1" ht="11.25">
      <c r="B138" s="190"/>
      <c r="C138" s="191"/>
      <c r="D138" s="163" t="s">
        <v>173</v>
      </c>
      <c r="E138" s="192" t="s">
        <v>34</v>
      </c>
      <c r="F138" s="193" t="s">
        <v>288</v>
      </c>
      <c r="G138" s="191"/>
      <c r="H138" s="194">
        <v>1330</v>
      </c>
      <c r="I138" s="195"/>
      <c r="J138" s="191"/>
      <c r="K138" s="191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173</v>
      </c>
      <c r="AU138" s="200" t="s">
        <v>75</v>
      </c>
      <c r="AV138" s="11" t="s">
        <v>170</v>
      </c>
      <c r="AW138" s="11" t="s">
        <v>36</v>
      </c>
      <c r="AX138" s="11" t="s">
        <v>82</v>
      </c>
      <c r="AY138" s="200" t="s">
        <v>169</v>
      </c>
    </row>
    <row r="139" spans="1:65" s="2" customFormat="1" ht="16.5" customHeight="1">
      <c r="A139" s="30"/>
      <c r="B139" s="31"/>
      <c r="C139" s="180" t="s">
        <v>251</v>
      </c>
      <c r="D139" s="180" t="s">
        <v>252</v>
      </c>
      <c r="E139" s="181" t="s">
        <v>281</v>
      </c>
      <c r="F139" s="182" t="s">
        <v>282</v>
      </c>
      <c r="G139" s="183" t="s">
        <v>190</v>
      </c>
      <c r="H139" s="184">
        <v>300</v>
      </c>
      <c r="I139" s="185"/>
      <c r="J139" s="186">
        <f>ROUND(I139*H139,2)</f>
        <v>0</v>
      </c>
      <c r="K139" s="187"/>
      <c r="L139" s="35"/>
      <c r="M139" s="188" t="s">
        <v>34</v>
      </c>
      <c r="N139" s="189" t="s">
        <v>46</v>
      </c>
      <c r="O139" s="60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170</v>
      </c>
      <c r="AT139" s="161" t="s">
        <v>252</v>
      </c>
      <c r="AU139" s="161" t="s">
        <v>75</v>
      </c>
      <c r="AY139" s="13" t="s">
        <v>169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3" t="s">
        <v>82</v>
      </c>
      <c r="BK139" s="162">
        <f>ROUND(I139*H139,2)</f>
        <v>0</v>
      </c>
      <c r="BL139" s="13" t="s">
        <v>170</v>
      </c>
      <c r="BM139" s="161" t="s">
        <v>627</v>
      </c>
    </row>
    <row r="140" spans="1:65" s="2" customFormat="1" ht="39">
      <c r="A140" s="30"/>
      <c r="B140" s="31"/>
      <c r="C140" s="32"/>
      <c r="D140" s="163" t="s">
        <v>172</v>
      </c>
      <c r="E140" s="32"/>
      <c r="F140" s="164" t="s">
        <v>284</v>
      </c>
      <c r="G140" s="32"/>
      <c r="H140" s="32"/>
      <c r="I140" s="165"/>
      <c r="J140" s="32"/>
      <c r="K140" s="32"/>
      <c r="L140" s="35"/>
      <c r="M140" s="166"/>
      <c r="N140" s="167"/>
      <c r="O140" s="60"/>
      <c r="P140" s="60"/>
      <c r="Q140" s="60"/>
      <c r="R140" s="60"/>
      <c r="S140" s="60"/>
      <c r="T140" s="61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3" t="s">
        <v>172</v>
      </c>
      <c r="AU140" s="13" t="s">
        <v>75</v>
      </c>
    </row>
    <row r="141" spans="1:65" s="10" customFormat="1" ht="11.25">
      <c r="B141" s="168"/>
      <c r="C141" s="169"/>
      <c r="D141" s="163" t="s">
        <v>173</v>
      </c>
      <c r="E141" s="170" t="s">
        <v>34</v>
      </c>
      <c r="F141" s="171" t="s">
        <v>628</v>
      </c>
      <c r="G141" s="169"/>
      <c r="H141" s="172">
        <v>300</v>
      </c>
      <c r="I141" s="173"/>
      <c r="J141" s="169"/>
      <c r="K141" s="169"/>
      <c r="L141" s="174"/>
      <c r="M141" s="175"/>
      <c r="N141" s="176"/>
      <c r="O141" s="176"/>
      <c r="P141" s="176"/>
      <c r="Q141" s="176"/>
      <c r="R141" s="176"/>
      <c r="S141" s="176"/>
      <c r="T141" s="177"/>
      <c r="AT141" s="178" t="s">
        <v>173</v>
      </c>
      <c r="AU141" s="178" t="s">
        <v>75</v>
      </c>
      <c r="AV141" s="10" t="s">
        <v>84</v>
      </c>
      <c r="AW141" s="10" t="s">
        <v>36</v>
      </c>
      <c r="AX141" s="10" t="s">
        <v>82</v>
      </c>
      <c r="AY141" s="178" t="s">
        <v>169</v>
      </c>
    </row>
    <row r="142" spans="1:65" s="2" customFormat="1" ht="16.5" customHeight="1">
      <c r="A142" s="30"/>
      <c r="B142" s="31"/>
      <c r="C142" s="180" t="s">
        <v>258</v>
      </c>
      <c r="D142" s="180" t="s">
        <v>252</v>
      </c>
      <c r="E142" s="181" t="s">
        <v>290</v>
      </c>
      <c r="F142" s="182" t="s">
        <v>291</v>
      </c>
      <c r="G142" s="183" t="s">
        <v>184</v>
      </c>
      <c r="H142" s="184">
        <v>434</v>
      </c>
      <c r="I142" s="185"/>
      <c r="J142" s="186">
        <f>ROUND(I142*H142,2)</f>
        <v>0</v>
      </c>
      <c r="K142" s="187"/>
      <c r="L142" s="35"/>
      <c r="M142" s="188" t="s">
        <v>34</v>
      </c>
      <c r="N142" s="189" t="s">
        <v>46</v>
      </c>
      <c r="O142" s="60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1" t="s">
        <v>170</v>
      </c>
      <c r="AT142" s="161" t="s">
        <v>252</v>
      </c>
      <c r="AU142" s="161" t="s">
        <v>75</v>
      </c>
      <c r="AY142" s="13" t="s">
        <v>169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3" t="s">
        <v>82</v>
      </c>
      <c r="BK142" s="162">
        <f>ROUND(I142*H142,2)</f>
        <v>0</v>
      </c>
      <c r="BL142" s="13" t="s">
        <v>170</v>
      </c>
      <c r="BM142" s="161" t="s">
        <v>629</v>
      </c>
    </row>
    <row r="143" spans="1:65" s="2" customFormat="1" ht="19.5">
      <c r="A143" s="30"/>
      <c r="B143" s="31"/>
      <c r="C143" s="32"/>
      <c r="D143" s="163" t="s">
        <v>172</v>
      </c>
      <c r="E143" s="32"/>
      <c r="F143" s="164" t="s">
        <v>293</v>
      </c>
      <c r="G143" s="32"/>
      <c r="H143" s="32"/>
      <c r="I143" s="165"/>
      <c r="J143" s="32"/>
      <c r="K143" s="32"/>
      <c r="L143" s="35"/>
      <c r="M143" s="166"/>
      <c r="N143" s="167"/>
      <c r="O143" s="60"/>
      <c r="P143" s="60"/>
      <c r="Q143" s="60"/>
      <c r="R143" s="60"/>
      <c r="S143" s="60"/>
      <c r="T143" s="61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3" t="s">
        <v>172</v>
      </c>
      <c r="AU143" s="13" t="s">
        <v>75</v>
      </c>
    </row>
    <row r="144" spans="1:65" s="2" customFormat="1" ht="58.5">
      <c r="A144" s="30"/>
      <c r="B144" s="31"/>
      <c r="C144" s="32"/>
      <c r="D144" s="163" t="s">
        <v>178</v>
      </c>
      <c r="E144" s="32"/>
      <c r="F144" s="179" t="s">
        <v>596</v>
      </c>
      <c r="G144" s="32"/>
      <c r="H144" s="32"/>
      <c r="I144" s="165"/>
      <c r="J144" s="32"/>
      <c r="K144" s="32"/>
      <c r="L144" s="35"/>
      <c r="M144" s="166"/>
      <c r="N144" s="167"/>
      <c r="O144" s="60"/>
      <c r="P144" s="60"/>
      <c r="Q144" s="60"/>
      <c r="R144" s="60"/>
      <c r="S144" s="60"/>
      <c r="T144" s="61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178</v>
      </c>
      <c r="AU144" s="13" t="s">
        <v>75</v>
      </c>
    </row>
    <row r="145" spans="1:65" s="10" customFormat="1" ht="11.25">
      <c r="B145" s="168"/>
      <c r="C145" s="169"/>
      <c r="D145" s="163" t="s">
        <v>173</v>
      </c>
      <c r="E145" s="170" t="s">
        <v>34</v>
      </c>
      <c r="F145" s="171" t="s">
        <v>597</v>
      </c>
      <c r="G145" s="169"/>
      <c r="H145" s="172">
        <v>434</v>
      </c>
      <c r="I145" s="173"/>
      <c r="J145" s="169"/>
      <c r="K145" s="169"/>
      <c r="L145" s="174"/>
      <c r="M145" s="175"/>
      <c r="N145" s="176"/>
      <c r="O145" s="176"/>
      <c r="P145" s="176"/>
      <c r="Q145" s="176"/>
      <c r="R145" s="176"/>
      <c r="S145" s="176"/>
      <c r="T145" s="177"/>
      <c r="AT145" s="178" t="s">
        <v>173</v>
      </c>
      <c r="AU145" s="178" t="s">
        <v>75</v>
      </c>
      <c r="AV145" s="10" t="s">
        <v>84</v>
      </c>
      <c r="AW145" s="10" t="s">
        <v>36</v>
      </c>
      <c r="AX145" s="10" t="s">
        <v>82</v>
      </c>
      <c r="AY145" s="178" t="s">
        <v>169</v>
      </c>
    </row>
    <row r="146" spans="1:65" s="2" customFormat="1" ht="16.5" customHeight="1">
      <c r="A146" s="30"/>
      <c r="B146" s="31"/>
      <c r="C146" s="180" t="s">
        <v>264</v>
      </c>
      <c r="D146" s="180" t="s">
        <v>252</v>
      </c>
      <c r="E146" s="181" t="s">
        <v>295</v>
      </c>
      <c r="F146" s="182" t="s">
        <v>296</v>
      </c>
      <c r="G146" s="183" t="s">
        <v>190</v>
      </c>
      <c r="H146" s="184">
        <v>850</v>
      </c>
      <c r="I146" s="185"/>
      <c r="J146" s="186">
        <f>ROUND(I146*H146,2)</f>
        <v>0</v>
      </c>
      <c r="K146" s="187"/>
      <c r="L146" s="35"/>
      <c r="M146" s="188" t="s">
        <v>34</v>
      </c>
      <c r="N146" s="189" t="s">
        <v>46</v>
      </c>
      <c r="O146" s="60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170</v>
      </c>
      <c r="AT146" s="161" t="s">
        <v>252</v>
      </c>
      <c r="AU146" s="161" t="s">
        <v>75</v>
      </c>
      <c r="AY146" s="13" t="s">
        <v>169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3" t="s">
        <v>82</v>
      </c>
      <c r="BK146" s="162">
        <f>ROUND(I146*H146,2)</f>
        <v>0</v>
      </c>
      <c r="BL146" s="13" t="s">
        <v>170</v>
      </c>
      <c r="BM146" s="161" t="s">
        <v>630</v>
      </c>
    </row>
    <row r="147" spans="1:65" s="2" customFormat="1" ht="29.25">
      <c r="A147" s="30"/>
      <c r="B147" s="31"/>
      <c r="C147" s="32"/>
      <c r="D147" s="163" t="s">
        <v>172</v>
      </c>
      <c r="E147" s="32"/>
      <c r="F147" s="164" t="s">
        <v>298</v>
      </c>
      <c r="G147" s="32"/>
      <c r="H147" s="32"/>
      <c r="I147" s="165"/>
      <c r="J147" s="32"/>
      <c r="K147" s="32"/>
      <c r="L147" s="35"/>
      <c r="M147" s="166"/>
      <c r="N147" s="167"/>
      <c r="O147" s="60"/>
      <c r="P147" s="60"/>
      <c r="Q147" s="60"/>
      <c r="R147" s="60"/>
      <c r="S147" s="60"/>
      <c r="T147" s="61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172</v>
      </c>
      <c r="AU147" s="13" t="s">
        <v>75</v>
      </c>
    </row>
    <row r="148" spans="1:65" s="10" customFormat="1" ht="11.25">
      <c r="B148" s="168"/>
      <c r="C148" s="169"/>
      <c r="D148" s="163" t="s">
        <v>173</v>
      </c>
      <c r="E148" s="170" t="s">
        <v>34</v>
      </c>
      <c r="F148" s="171" t="s">
        <v>631</v>
      </c>
      <c r="G148" s="169"/>
      <c r="H148" s="172">
        <v>700</v>
      </c>
      <c r="I148" s="173"/>
      <c r="J148" s="169"/>
      <c r="K148" s="169"/>
      <c r="L148" s="174"/>
      <c r="M148" s="175"/>
      <c r="N148" s="176"/>
      <c r="O148" s="176"/>
      <c r="P148" s="176"/>
      <c r="Q148" s="176"/>
      <c r="R148" s="176"/>
      <c r="S148" s="176"/>
      <c r="T148" s="177"/>
      <c r="AT148" s="178" t="s">
        <v>173</v>
      </c>
      <c r="AU148" s="178" t="s">
        <v>75</v>
      </c>
      <c r="AV148" s="10" t="s">
        <v>84</v>
      </c>
      <c r="AW148" s="10" t="s">
        <v>36</v>
      </c>
      <c r="AX148" s="10" t="s">
        <v>75</v>
      </c>
      <c r="AY148" s="178" t="s">
        <v>169</v>
      </c>
    </row>
    <row r="149" spans="1:65" s="10" customFormat="1" ht="11.25">
      <c r="B149" s="168"/>
      <c r="C149" s="169"/>
      <c r="D149" s="163" t="s">
        <v>173</v>
      </c>
      <c r="E149" s="170" t="s">
        <v>34</v>
      </c>
      <c r="F149" s="171" t="s">
        <v>632</v>
      </c>
      <c r="G149" s="169"/>
      <c r="H149" s="172">
        <v>150</v>
      </c>
      <c r="I149" s="173"/>
      <c r="J149" s="169"/>
      <c r="K149" s="169"/>
      <c r="L149" s="174"/>
      <c r="M149" s="175"/>
      <c r="N149" s="176"/>
      <c r="O149" s="176"/>
      <c r="P149" s="176"/>
      <c r="Q149" s="176"/>
      <c r="R149" s="176"/>
      <c r="S149" s="176"/>
      <c r="T149" s="177"/>
      <c r="AT149" s="178" t="s">
        <v>173</v>
      </c>
      <c r="AU149" s="178" t="s">
        <v>75</v>
      </c>
      <c r="AV149" s="10" t="s">
        <v>84</v>
      </c>
      <c r="AW149" s="10" t="s">
        <v>36</v>
      </c>
      <c r="AX149" s="10" t="s">
        <v>75</v>
      </c>
      <c r="AY149" s="178" t="s">
        <v>169</v>
      </c>
    </row>
    <row r="150" spans="1:65" s="11" customFormat="1" ht="11.25">
      <c r="B150" s="190"/>
      <c r="C150" s="191"/>
      <c r="D150" s="163" t="s">
        <v>173</v>
      </c>
      <c r="E150" s="192" t="s">
        <v>34</v>
      </c>
      <c r="F150" s="193" t="s">
        <v>288</v>
      </c>
      <c r="G150" s="191"/>
      <c r="H150" s="194">
        <v>850</v>
      </c>
      <c r="I150" s="195"/>
      <c r="J150" s="191"/>
      <c r="K150" s="191"/>
      <c r="L150" s="196"/>
      <c r="M150" s="197"/>
      <c r="N150" s="198"/>
      <c r="O150" s="198"/>
      <c r="P150" s="198"/>
      <c r="Q150" s="198"/>
      <c r="R150" s="198"/>
      <c r="S150" s="198"/>
      <c r="T150" s="199"/>
      <c r="AT150" s="200" t="s">
        <v>173</v>
      </c>
      <c r="AU150" s="200" t="s">
        <v>75</v>
      </c>
      <c r="AV150" s="11" t="s">
        <v>170</v>
      </c>
      <c r="AW150" s="11" t="s">
        <v>36</v>
      </c>
      <c r="AX150" s="11" t="s">
        <v>82</v>
      </c>
      <c r="AY150" s="200" t="s">
        <v>169</v>
      </c>
    </row>
    <row r="151" spans="1:65" s="2" customFormat="1" ht="16.5" customHeight="1">
      <c r="A151" s="30"/>
      <c r="B151" s="31"/>
      <c r="C151" s="180" t="s">
        <v>271</v>
      </c>
      <c r="D151" s="180" t="s">
        <v>252</v>
      </c>
      <c r="E151" s="181" t="s">
        <v>302</v>
      </c>
      <c r="F151" s="182" t="s">
        <v>303</v>
      </c>
      <c r="G151" s="183" t="s">
        <v>304</v>
      </c>
      <c r="H151" s="184">
        <v>92</v>
      </c>
      <c r="I151" s="185"/>
      <c r="J151" s="186">
        <f>ROUND(I151*H151,2)</f>
        <v>0</v>
      </c>
      <c r="K151" s="187"/>
      <c r="L151" s="35"/>
      <c r="M151" s="188" t="s">
        <v>34</v>
      </c>
      <c r="N151" s="189" t="s">
        <v>46</v>
      </c>
      <c r="O151" s="60"/>
      <c r="P151" s="159">
        <f>O151*H151</f>
        <v>0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61" t="s">
        <v>170</v>
      </c>
      <c r="AT151" s="161" t="s">
        <v>252</v>
      </c>
      <c r="AU151" s="161" t="s">
        <v>75</v>
      </c>
      <c r="AY151" s="13" t="s">
        <v>169</v>
      </c>
      <c r="BE151" s="162">
        <f>IF(N151="základní",J151,0)</f>
        <v>0</v>
      </c>
      <c r="BF151" s="162">
        <f>IF(N151="snížená",J151,0)</f>
        <v>0</v>
      </c>
      <c r="BG151" s="162">
        <f>IF(N151="zákl. přenesená",J151,0)</f>
        <v>0</v>
      </c>
      <c r="BH151" s="162">
        <f>IF(N151="sníž. přenesená",J151,0)</f>
        <v>0</v>
      </c>
      <c r="BI151" s="162">
        <f>IF(N151="nulová",J151,0)</f>
        <v>0</v>
      </c>
      <c r="BJ151" s="13" t="s">
        <v>82</v>
      </c>
      <c r="BK151" s="162">
        <f>ROUND(I151*H151,2)</f>
        <v>0</v>
      </c>
      <c r="BL151" s="13" t="s">
        <v>170</v>
      </c>
      <c r="BM151" s="161" t="s">
        <v>633</v>
      </c>
    </row>
    <row r="152" spans="1:65" s="2" customFormat="1" ht="29.25">
      <c r="A152" s="30"/>
      <c r="B152" s="31"/>
      <c r="C152" s="32"/>
      <c r="D152" s="163" t="s">
        <v>172</v>
      </c>
      <c r="E152" s="32"/>
      <c r="F152" s="164" t="s">
        <v>306</v>
      </c>
      <c r="G152" s="32"/>
      <c r="H152" s="32"/>
      <c r="I152" s="165"/>
      <c r="J152" s="32"/>
      <c r="K152" s="32"/>
      <c r="L152" s="35"/>
      <c r="M152" s="166"/>
      <c r="N152" s="167"/>
      <c r="O152" s="60"/>
      <c r="P152" s="60"/>
      <c r="Q152" s="60"/>
      <c r="R152" s="60"/>
      <c r="S152" s="60"/>
      <c r="T152" s="61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3" t="s">
        <v>172</v>
      </c>
      <c r="AU152" s="13" t="s">
        <v>75</v>
      </c>
    </row>
    <row r="153" spans="1:65" s="10" customFormat="1" ht="11.25">
      <c r="B153" s="168"/>
      <c r="C153" s="169"/>
      <c r="D153" s="163" t="s">
        <v>173</v>
      </c>
      <c r="E153" s="170" t="s">
        <v>34</v>
      </c>
      <c r="F153" s="171" t="s">
        <v>634</v>
      </c>
      <c r="G153" s="169"/>
      <c r="H153" s="172">
        <v>92</v>
      </c>
      <c r="I153" s="173"/>
      <c r="J153" s="169"/>
      <c r="K153" s="169"/>
      <c r="L153" s="174"/>
      <c r="M153" s="175"/>
      <c r="N153" s="176"/>
      <c r="O153" s="176"/>
      <c r="P153" s="176"/>
      <c r="Q153" s="176"/>
      <c r="R153" s="176"/>
      <c r="S153" s="176"/>
      <c r="T153" s="177"/>
      <c r="AT153" s="178" t="s">
        <v>173</v>
      </c>
      <c r="AU153" s="178" t="s">
        <v>75</v>
      </c>
      <c r="AV153" s="10" t="s">
        <v>84</v>
      </c>
      <c r="AW153" s="10" t="s">
        <v>36</v>
      </c>
      <c r="AX153" s="10" t="s">
        <v>82</v>
      </c>
      <c r="AY153" s="178" t="s">
        <v>169</v>
      </c>
    </row>
    <row r="154" spans="1:65" s="2" customFormat="1" ht="16.5" customHeight="1">
      <c r="A154" s="30"/>
      <c r="B154" s="31"/>
      <c r="C154" s="180" t="s">
        <v>275</v>
      </c>
      <c r="D154" s="180" t="s">
        <v>252</v>
      </c>
      <c r="E154" s="181" t="s">
        <v>309</v>
      </c>
      <c r="F154" s="182" t="s">
        <v>310</v>
      </c>
      <c r="G154" s="183" t="s">
        <v>184</v>
      </c>
      <c r="H154" s="184">
        <v>92</v>
      </c>
      <c r="I154" s="185"/>
      <c r="J154" s="186">
        <f>ROUND(I154*H154,2)</f>
        <v>0</v>
      </c>
      <c r="K154" s="187"/>
      <c r="L154" s="35"/>
      <c r="M154" s="188" t="s">
        <v>34</v>
      </c>
      <c r="N154" s="189" t="s">
        <v>46</v>
      </c>
      <c r="O154" s="60"/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R154" s="161" t="s">
        <v>170</v>
      </c>
      <c r="AT154" s="161" t="s">
        <v>252</v>
      </c>
      <c r="AU154" s="161" t="s">
        <v>75</v>
      </c>
      <c r="AY154" s="13" t="s">
        <v>169</v>
      </c>
      <c r="BE154" s="162">
        <f>IF(N154="základní",J154,0)</f>
        <v>0</v>
      </c>
      <c r="BF154" s="162">
        <f>IF(N154="snížená",J154,0)</f>
        <v>0</v>
      </c>
      <c r="BG154" s="162">
        <f>IF(N154="zákl. přenesená",J154,0)</f>
        <v>0</v>
      </c>
      <c r="BH154" s="162">
        <f>IF(N154="sníž. přenesená",J154,0)</f>
        <v>0</v>
      </c>
      <c r="BI154" s="162">
        <f>IF(N154="nulová",J154,0)</f>
        <v>0</v>
      </c>
      <c r="BJ154" s="13" t="s">
        <v>82</v>
      </c>
      <c r="BK154" s="162">
        <f>ROUND(I154*H154,2)</f>
        <v>0</v>
      </c>
      <c r="BL154" s="13" t="s">
        <v>170</v>
      </c>
      <c r="BM154" s="161" t="s">
        <v>635</v>
      </c>
    </row>
    <row r="155" spans="1:65" s="2" customFormat="1" ht="19.5">
      <c r="A155" s="30"/>
      <c r="B155" s="31"/>
      <c r="C155" s="32"/>
      <c r="D155" s="163" t="s">
        <v>172</v>
      </c>
      <c r="E155" s="32"/>
      <c r="F155" s="164" t="s">
        <v>312</v>
      </c>
      <c r="G155" s="32"/>
      <c r="H155" s="32"/>
      <c r="I155" s="165"/>
      <c r="J155" s="32"/>
      <c r="K155" s="32"/>
      <c r="L155" s="35"/>
      <c r="M155" s="166"/>
      <c r="N155" s="167"/>
      <c r="O155" s="60"/>
      <c r="P155" s="60"/>
      <c r="Q155" s="60"/>
      <c r="R155" s="60"/>
      <c r="S155" s="60"/>
      <c r="T155" s="61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T155" s="13" t="s">
        <v>172</v>
      </c>
      <c r="AU155" s="13" t="s">
        <v>75</v>
      </c>
    </row>
    <row r="156" spans="1:65" s="10" customFormat="1" ht="11.25">
      <c r="B156" s="168"/>
      <c r="C156" s="169"/>
      <c r="D156" s="163" t="s">
        <v>173</v>
      </c>
      <c r="E156" s="170" t="s">
        <v>34</v>
      </c>
      <c r="F156" s="171" t="s">
        <v>634</v>
      </c>
      <c r="G156" s="169"/>
      <c r="H156" s="172">
        <v>92</v>
      </c>
      <c r="I156" s="173"/>
      <c r="J156" s="169"/>
      <c r="K156" s="169"/>
      <c r="L156" s="174"/>
      <c r="M156" s="175"/>
      <c r="N156" s="176"/>
      <c r="O156" s="176"/>
      <c r="P156" s="176"/>
      <c r="Q156" s="176"/>
      <c r="R156" s="176"/>
      <c r="S156" s="176"/>
      <c r="T156" s="177"/>
      <c r="AT156" s="178" t="s">
        <v>173</v>
      </c>
      <c r="AU156" s="178" t="s">
        <v>75</v>
      </c>
      <c r="AV156" s="10" t="s">
        <v>84</v>
      </c>
      <c r="AW156" s="10" t="s">
        <v>36</v>
      </c>
      <c r="AX156" s="10" t="s">
        <v>82</v>
      </c>
      <c r="AY156" s="178" t="s">
        <v>169</v>
      </c>
    </row>
    <row r="157" spans="1:65" s="2" customFormat="1" ht="16.5" customHeight="1">
      <c r="A157" s="30"/>
      <c r="B157" s="31"/>
      <c r="C157" s="180" t="s">
        <v>7</v>
      </c>
      <c r="D157" s="180" t="s">
        <v>252</v>
      </c>
      <c r="E157" s="181" t="s">
        <v>315</v>
      </c>
      <c r="F157" s="182" t="s">
        <v>316</v>
      </c>
      <c r="G157" s="183" t="s">
        <v>184</v>
      </c>
      <c r="H157" s="184">
        <v>778</v>
      </c>
      <c r="I157" s="185"/>
      <c r="J157" s="186">
        <f>ROUND(I157*H157,2)</f>
        <v>0</v>
      </c>
      <c r="K157" s="187"/>
      <c r="L157" s="35"/>
      <c r="M157" s="188" t="s">
        <v>34</v>
      </c>
      <c r="N157" s="189" t="s">
        <v>46</v>
      </c>
      <c r="O157" s="60"/>
      <c r="P157" s="159">
        <f>O157*H157</f>
        <v>0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61" t="s">
        <v>170</v>
      </c>
      <c r="AT157" s="161" t="s">
        <v>252</v>
      </c>
      <c r="AU157" s="161" t="s">
        <v>75</v>
      </c>
      <c r="AY157" s="13" t="s">
        <v>169</v>
      </c>
      <c r="BE157" s="162">
        <f>IF(N157="základní",J157,0)</f>
        <v>0</v>
      </c>
      <c r="BF157" s="162">
        <f>IF(N157="snížená",J157,0)</f>
        <v>0</v>
      </c>
      <c r="BG157" s="162">
        <f>IF(N157="zákl. přenesená",J157,0)</f>
        <v>0</v>
      </c>
      <c r="BH157" s="162">
        <f>IF(N157="sníž. přenesená",J157,0)</f>
        <v>0</v>
      </c>
      <c r="BI157" s="162">
        <f>IF(N157="nulová",J157,0)</f>
        <v>0</v>
      </c>
      <c r="BJ157" s="13" t="s">
        <v>82</v>
      </c>
      <c r="BK157" s="162">
        <f>ROUND(I157*H157,2)</f>
        <v>0</v>
      </c>
      <c r="BL157" s="13" t="s">
        <v>170</v>
      </c>
      <c r="BM157" s="161" t="s">
        <v>636</v>
      </c>
    </row>
    <row r="158" spans="1:65" s="2" customFormat="1" ht="19.5">
      <c r="A158" s="30"/>
      <c r="B158" s="31"/>
      <c r="C158" s="32"/>
      <c r="D158" s="163" t="s">
        <v>172</v>
      </c>
      <c r="E158" s="32"/>
      <c r="F158" s="164" t="s">
        <v>318</v>
      </c>
      <c r="G158" s="32"/>
      <c r="H158" s="32"/>
      <c r="I158" s="165"/>
      <c r="J158" s="32"/>
      <c r="K158" s="32"/>
      <c r="L158" s="35"/>
      <c r="M158" s="166"/>
      <c r="N158" s="167"/>
      <c r="O158" s="60"/>
      <c r="P158" s="60"/>
      <c r="Q158" s="60"/>
      <c r="R158" s="60"/>
      <c r="S158" s="60"/>
      <c r="T158" s="61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3" t="s">
        <v>172</v>
      </c>
      <c r="AU158" s="13" t="s">
        <v>75</v>
      </c>
    </row>
    <row r="159" spans="1:65" s="10" customFormat="1" ht="11.25">
      <c r="B159" s="168"/>
      <c r="C159" s="169"/>
      <c r="D159" s="163" t="s">
        <v>173</v>
      </c>
      <c r="E159" s="170" t="s">
        <v>34</v>
      </c>
      <c r="F159" s="171" t="s">
        <v>623</v>
      </c>
      <c r="G159" s="169"/>
      <c r="H159" s="172">
        <v>778</v>
      </c>
      <c r="I159" s="173"/>
      <c r="J159" s="169"/>
      <c r="K159" s="169"/>
      <c r="L159" s="174"/>
      <c r="M159" s="175"/>
      <c r="N159" s="176"/>
      <c r="O159" s="176"/>
      <c r="P159" s="176"/>
      <c r="Q159" s="176"/>
      <c r="R159" s="176"/>
      <c r="S159" s="176"/>
      <c r="T159" s="177"/>
      <c r="AT159" s="178" t="s">
        <v>173</v>
      </c>
      <c r="AU159" s="178" t="s">
        <v>75</v>
      </c>
      <c r="AV159" s="10" t="s">
        <v>84</v>
      </c>
      <c r="AW159" s="10" t="s">
        <v>36</v>
      </c>
      <c r="AX159" s="10" t="s">
        <v>82</v>
      </c>
      <c r="AY159" s="178" t="s">
        <v>169</v>
      </c>
    </row>
    <row r="160" spans="1:65" s="2" customFormat="1" ht="16.5" customHeight="1">
      <c r="A160" s="30"/>
      <c r="B160" s="31"/>
      <c r="C160" s="180" t="s">
        <v>289</v>
      </c>
      <c r="D160" s="180" t="s">
        <v>252</v>
      </c>
      <c r="E160" s="181" t="s">
        <v>321</v>
      </c>
      <c r="F160" s="182" t="s">
        <v>322</v>
      </c>
      <c r="G160" s="183" t="s">
        <v>323</v>
      </c>
      <c r="H160" s="184">
        <v>94</v>
      </c>
      <c r="I160" s="185"/>
      <c r="J160" s="186">
        <f>ROUND(I160*H160,2)</f>
        <v>0</v>
      </c>
      <c r="K160" s="187"/>
      <c r="L160" s="35"/>
      <c r="M160" s="188" t="s">
        <v>34</v>
      </c>
      <c r="N160" s="189" t="s">
        <v>46</v>
      </c>
      <c r="O160" s="60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1" t="s">
        <v>170</v>
      </c>
      <c r="AT160" s="161" t="s">
        <v>252</v>
      </c>
      <c r="AU160" s="161" t="s">
        <v>75</v>
      </c>
      <c r="AY160" s="13" t="s">
        <v>169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3" t="s">
        <v>82</v>
      </c>
      <c r="BK160" s="162">
        <f>ROUND(I160*H160,2)</f>
        <v>0</v>
      </c>
      <c r="BL160" s="13" t="s">
        <v>170</v>
      </c>
      <c r="BM160" s="161" t="s">
        <v>637</v>
      </c>
    </row>
    <row r="161" spans="1:65" s="2" customFormat="1" ht="39">
      <c r="A161" s="30"/>
      <c r="B161" s="31"/>
      <c r="C161" s="32"/>
      <c r="D161" s="163" t="s">
        <v>172</v>
      </c>
      <c r="E161" s="32"/>
      <c r="F161" s="164" t="s">
        <v>325</v>
      </c>
      <c r="G161" s="32"/>
      <c r="H161" s="32"/>
      <c r="I161" s="165"/>
      <c r="J161" s="32"/>
      <c r="K161" s="32"/>
      <c r="L161" s="35"/>
      <c r="M161" s="166"/>
      <c r="N161" s="167"/>
      <c r="O161" s="60"/>
      <c r="P161" s="60"/>
      <c r="Q161" s="60"/>
      <c r="R161" s="60"/>
      <c r="S161" s="60"/>
      <c r="T161" s="61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3" t="s">
        <v>172</v>
      </c>
      <c r="AU161" s="13" t="s">
        <v>75</v>
      </c>
    </row>
    <row r="162" spans="1:65" s="10" customFormat="1" ht="11.25">
      <c r="B162" s="168"/>
      <c r="C162" s="169"/>
      <c r="D162" s="163" t="s">
        <v>173</v>
      </c>
      <c r="E162" s="170" t="s">
        <v>34</v>
      </c>
      <c r="F162" s="171" t="s">
        <v>638</v>
      </c>
      <c r="G162" s="169"/>
      <c r="H162" s="172">
        <v>94</v>
      </c>
      <c r="I162" s="173"/>
      <c r="J162" s="169"/>
      <c r="K162" s="169"/>
      <c r="L162" s="174"/>
      <c r="M162" s="175"/>
      <c r="N162" s="176"/>
      <c r="O162" s="176"/>
      <c r="P162" s="176"/>
      <c r="Q162" s="176"/>
      <c r="R162" s="176"/>
      <c r="S162" s="176"/>
      <c r="T162" s="177"/>
      <c r="AT162" s="178" t="s">
        <v>173</v>
      </c>
      <c r="AU162" s="178" t="s">
        <v>75</v>
      </c>
      <c r="AV162" s="10" t="s">
        <v>84</v>
      </c>
      <c r="AW162" s="10" t="s">
        <v>36</v>
      </c>
      <c r="AX162" s="10" t="s">
        <v>82</v>
      </c>
      <c r="AY162" s="178" t="s">
        <v>169</v>
      </c>
    </row>
    <row r="163" spans="1:65" s="2" customFormat="1" ht="16.5" customHeight="1">
      <c r="A163" s="30"/>
      <c r="B163" s="31"/>
      <c r="C163" s="180" t="s">
        <v>294</v>
      </c>
      <c r="D163" s="180" t="s">
        <v>252</v>
      </c>
      <c r="E163" s="181" t="s">
        <v>327</v>
      </c>
      <c r="F163" s="182" t="s">
        <v>328</v>
      </c>
      <c r="G163" s="183" t="s">
        <v>190</v>
      </c>
      <c r="H163" s="184">
        <v>2450</v>
      </c>
      <c r="I163" s="185"/>
      <c r="J163" s="186">
        <f>ROUND(I163*H163,2)</f>
        <v>0</v>
      </c>
      <c r="K163" s="187"/>
      <c r="L163" s="35"/>
      <c r="M163" s="188" t="s">
        <v>34</v>
      </c>
      <c r="N163" s="189" t="s">
        <v>46</v>
      </c>
      <c r="O163" s="60"/>
      <c r="P163" s="159">
        <f>O163*H163</f>
        <v>0</v>
      </c>
      <c r="Q163" s="159">
        <v>0</v>
      </c>
      <c r="R163" s="159">
        <f>Q163*H163</f>
        <v>0</v>
      </c>
      <c r="S163" s="159">
        <v>0</v>
      </c>
      <c r="T163" s="160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61" t="s">
        <v>170</v>
      </c>
      <c r="AT163" s="161" t="s">
        <v>252</v>
      </c>
      <c r="AU163" s="161" t="s">
        <v>75</v>
      </c>
      <c r="AY163" s="13" t="s">
        <v>169</v>
      </c>
      <c r="BE163" s="162">
        <f>IF(N163="základní",J163,0)</f>
        <v>0</v>
      </c>
      <c r="BF163" s="162">
        <f>IF(N163="snížená",J163,0)</f>
        <v>0</v>
      </c>
      <c r="BG163" s="162">
        <f>IF(N163="zákl. přenesená",J163,0)</f>
        <v>0</v>
      </c>
      <c r="BH163" s="162">
        <f>IF(N163="sníž. přenesená",J163,0)</f>
        <v>0</v>
      </c>
      <c r="BI163" s="162">
        <f>IF(N163="nulová",J163,0)</f>
        <v>0</v>
      </c>
      <c r="BJ163" s="13" t="s">
        <v>82</v>
      </c>
      <c r="BK163" s="162">
        <f>ROUND(I163*H163,2)</f>
        <v>0</v>
      </c>
      <c r="BL163" s="13" t="s">
        <v>170</v>
      </c>
      <c r="BM163" s="161" t="s">
        <v>639</v>
      </c>
    </row>
    <row r="164" spans="1:65" s="2" customFormat="1" ht="29.25">
      <c r="A164" s="30"/>
      <c r="B164" s="31"/>
      <c r="C164" s="32"/>
      <c r="D164" s="163" t="s">
        <v>172</v>
      </c>
      <c r="E164" s="32"/>
      <c r="F164" s="164" t="s">
        <v>330</v>
      </c>
      <c r="G164" s="32"/>
      <c r="H164" s="32"/>
      <c r="I164" s="165"/>
      <c r="J164" s="32"/>
      <c r="K164" s="32"/>
      <c r="L164" s="35"/>
      <c r="M164" s="166"/>
      <c r="N164" s="167"/>
      <c r="O164" s="60"/>
      <c r="P164" s="60"/>
      <c r="Q164" s="60"/>
      <c r="R164" s="60"/>
      <c r="S164" s="60"/>
      <c r="T164" s="61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172</v>
      </c>
      <c r="AU164" s="13" t="s">
        <v>75</v>
      </c>
    </row>
    <row r="165" spans="1:65" s="10" customFormat="1" ht="11.25">
      <c r="B165" s="168"/>
      <c r="C165" s="169"/>
      <c r="D165" s="163" t="s">
        <v>173</v>
      </c>
      <c r="E165" s="170" t="s">
        <v>34</v>
      </c>
      <c r="F165" s="171" t="s">
        <v>640</v>
      </c>
      <c r="G165" s="169"/>
      <c r="H165" s="172">
        <v>2450</v>
      </c>
      <c r="I165" s="173"/>
      <c r="J165" s="169"/>
      <c r="K165" s="169"/>
      <c r="L165" s="174"/>
      <c r="M165" s="175"/>
      <c r="N165" s="176"/>
      <c r="O165" s="176"/>
      <c r="P165" s="176"/>
      <c r="Q165" s="176"/>
      <c r="R165" s="176"/>
      <c r="S165" s="176"/>
      <c r="T165" s="177"/>
      <c r="AT165" s="178" t="s">
        <v>173</v>
      </c>
      <c r="AU165" s="178" t="s">
        <v>75</v>
      </c>
      <c r="AV165" s="10" t="s">
        <v>84</v>
      </c>
      <c r="AW165" s="10" t="s">
        <v>36</v>
      </c>
      <c r="AX165" s="10" t="s">
        <v>82</v>
      </c>
      <c r="AY165" s="178" t="s">
        <v>169</v>
      </c>
    </row>
    <row r="166" spans="1:65" s="2" customFormat="1" ht="16.5" customHeight="1">
      <c r="A166" s="30"/>
      <c r="B166" s="31"/>
      <c r="C166" s="180" t="s">
        <v>301</v>
      </c>
      <c r="D166" s="180" t="s">
        <v>252</v>
      </c>
      <c r="E166" s="181" t="s">
        <v>333</v>
      </c>
      <c r="F166" s="182" t="s">
        <v>334</v>
      </c>
      <c r="G166" s="183" t="s">
        <v>190</v>
      </c>
      <c r="H166" s="184">
        <v>2450</v>
      </c>
      <c r="I166" s="185"/>
      <c r="J166" s="186">
        <f>ROUND(I166*H166,2)</f>
        <v>0</v>
      </c>
      <c r="K166" s="187"/>
      <c r="L166" s="35"/>
      <c r="M166" s="188" t="s">
        <v>34</v>
      </c>
      <c r="N166" s="189" t="s">
        <v>46</v>
      </c>
      <c r="O166" s="60"/>
      <c r="P166" s="159">
        <f>O166*H166</f>
        <v>0</v>
      </c>
      <c r="Q166" s="159">
        <v>0</v>
      </c>
      <c r="R166" s="159">
        <f>Q166*H166</f>
        <v>0</v>
      </c>
      <c r="S166" s="159">
        <v>0</v>
      </c>
      <c r="T166" s="160">
        <f>S166*H166</f>
        <v>0</v>
      </c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R166" s="161" t="s">
        <v>170</v>
      </c>
      <c r="AT166" s="161" t="s">
        <v>252</v>
      </c>
      <c r="AU166" s="161" t="s">
        <v>75</v>
      </c>
      <c r="AY166" s="13" t="s">
        <v>169</v>
      </c>
      <c r="BE166" s="162">
        <f>IF(N166="základní",J166,0)</f>
        <v>0</v>
      </c>
      <c r="BF166" s="162">
        <f>IF(N166="snížená",J166,0)</f>
        <v>0</v>
      </c>
      <c r="BG166" s="162">
        <f>IF(N166="zákl. přenesená",J166,0)</f>
        <v>0</v>
      </c>
      <c r="BH166" s="162">
        <f>IF(N166="sníž. přenesená",J166,0)</f>
        <v>0</v>
      </c>
      <c r="BI166" s="162">
        <f>IF(N166="nulová",J166,0)</f>
        <v>0</v>
      </c>
      <c r="BJ166" s="13" t="s">
        <v>82</v>
      </c>
      <c r="BK166" s="162">
        <f>ROUND(I166*H166,2)</f>
        <v>0</v>
      </c>
      <c r="BL166" s="13" t="s">
        <v>170</v>
      </c>
      <c r="BM166" s="161" t="s">
        <v>641</v>
      </c>
    </row>
    <row r="167" spans="1:65" s="2" customFormat="1" ht="29.25">
      <c r="A167" s="30"/>
      <c r="B167" s="31"/>
      <c r="C167" s="32"/>
      <c r="D167" s="163" t="s">
        <v>172</v>
      </c>
      <c r="E167" s="32"/>
      <c r="F167" s="164" t="s">
        <v>336</v>
      </c>
      <c r="G167" s="32"/>
      <c r="H167" s="32"/>
      <c r="I167" s="165"/>
      <c r="J167" s="32"/>
      <c r="K167" s="32"/>
      <c r="L167" s="35"/>
      <c r="M167" s="166"/>
      <c r="N167" s="167"/>
      <c r="O167" s="60"/>
      <c r="P167" s="60"/>
      <c r="Q167" s="60"/>
      <c r="R167" s="60"/>
      <c r="S167" s="60"/>
      <c r="T167" s="61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T167" s="13" t="s">
        <v>172</v>
      </c>
      <c r="AU167" s="13" t="s">
        <v>75</v>
      </c>
    </row>
    <row r="168" spans="1:65" s="10" customFormat="1" ht="11.25">
      <c r="B168" s="168"/>
      <c r="C168" s="169"/>
      <c r="D168" s="163" t="s">
        <v>173</v>
      </c>
      <c r="E168" s="170" t="s">
        <v>34</v>
      </c>
      <c r="F168" s="171" t="s">
        <v>640</v>
      </c>
      <c r="G168" s="169"/>
      <c r="H168" s="172">
        <v>2450</v>
      </c>
      <c r="I168" s="173"/>
      <c r="J168" s="169"/>
      <c r="K168" s="169"/>
      <c r="L168" s="174"/>
      <c r="M168" s="175"/>
      <c r="N168" s="176"/>
      <c r="O168" s="176"/>
      <c r="P168" s="176"/>
      <c r="Q168" s="176"/>
      <c r="R168" s="176"/>
      <c r="S168" s="176"/>
      <c r="T168" s="177"/>
      <c r="AT168" s="178" t="s">
        <v>173</v>
      </c>
      <c r="AU168" s="178" t="s">
        <v>75</v>
      </c>
      <c r="AV168" s="10" t="s">
        <v>84</v>
      </c>
      <c r="AW168" s="10" t="s">
        <v>36</v>
      </c>
      <c r="AX168" s="10" t="s">
        <v>82</v>
      </c>
      <c r="AY168" s="178" t="s">
        <v>169</v>
      </c>
    </row>
    <row r="169" spans="1:65" s="2" customFormat="1" ht="16.5" customHeight="1">
      <c r="A169" s="30"/>
      <c r="B169" s="31"/>
      <c r="C169" s="180" t="s">
        <v>308</v>
      </c>
      <c r="D169" s="180" t="s">
        <v>252</v>
      </c>
      <c r="E169" s="181" t="s">
        <v>338</v>
      </c>
      <c r="F169" s="182" t="s">
        <v>339</v>
      </c>
      <c r="G169" s="183" t="s">
        <v>323</v>
      </c>
      <c r="H169" s="184">
        <v>8</v>
      </c>
      <c r="I169" s="185"/>
      <c r="J169" s="186">
        <f>ROUND(I169*H169,2)</f>
        <v>0</v>
      </c>
      <c r="K169" s="187"/>
      <c r="L169" s="35"/>
      <c r="M169" s="188" t="s">
        <v>34</v>
      </c>
      <c r="N169" s="189" t="s">
        <v>46</v>
      </c>
      <c r="O169" s="60"/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1" t="s">
        <v>170</v>
      </c>
      <c r="AT169" s="161" t="s">
        <v>252</v>
      </c>
      <c r="AU169" s="161" t="s">
        <v>75</v>
      </c>
      <c r="AY169" s="13" t="s">
        <v>169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13" t="s">
        <v>82</v>
      </c>
      <c r="BK169" s="162">
        <f>ROUND(I169*H169,2)</f>
        <v>0</v>
      </c>
      <c r="BL169" s="13" t="s">
        <v>170</v>
      </c>
      <c r="BM169" s="161" t="s">
        <v>642</v>
      </c>
    </row>
    <row r="170" spans="1:65" s="2" customFormat="1" ht="29.25">
      <c r="A170" s="30"/>
      <c r="B170" s="31"/>
      <c r="C170" s="32"/>
      <c r="D170" s="163" t="s">
        <v>172</v>
      </c>
      <c r="E170" s="32"/>
      <c r="F170" s="164" t="s">
        <v>341</v>
      </c>
      <c r="G170" s="32"/>
      <c r="H170" s="32"/>
      <c r="I170" s="165"/>
      <c r="J170" s="32"/>
      <c r="K170" s="32"/>
      <c r="L170" s="35"/>
      <c r="M170" s="166"/>
      <c r="N170" s="167"/>
      <c r="O170" s="60"/>
      <c r="P170" s="60"/>
      <c r="Q170" s="60"/>
      <c r="R170" s="60"/>
      <c r="S170" s="60"/>
      <c r="T170" s="61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172</v>
      </c>
      <c r="AU170" s="13" t="s">
        <v>75</v>
      </c>
    </row>
    <row r="171" spans="1:65" s="10" customFormat="1" ht="11.25">
      <c r="B171" s="168"/>
      <c r="C171" s="169"/>
      <c r="D171" s="163" t="s">
        <v>173</v>
      </c>
      <c r="E171" s="170" t="s">
        <v>34</v>
      </c>
      <c r="F171" s="171" t="s">
        <v>367</v>
      </c>
      <c r="G171" s="169"/>
      <c r="H171" s="172">
        <v>8</v>
      </c>
      <c r="I171" s="173"/>
      <c r="J171" s="169"/>
      <c r="K171" s="169"/>
      <c r="L171" s="174"/>
      <c r="M171" s="175"/>
      <c r="N171" s="176"/>
      <c r="O171" s="176"/>
      <c r="P171" s="176"/>
      <c r="Q171" s="176"/>
      <c r="R171" s="176"/>
      <c r="S171" s="176"/>
      <c r="T171" s="177"/>
      <c r="AT171" s="178" t="s">
        <v>173</v>
      </c>
      <c r="AU171" s="178" t="s">
        <v>75</v>
      </c>
      <c r="AV171" s="10" t="s">
        <v>84</v>
      </c>
      <c r="AW171" s="10" t="s">
        <v>36</v>
      </c>
      <c r="AX171" s="10" t="s">
        <v>82</v>
      </c>
      <c r="AY171" s="178" t="s">
        <v>169</v>
      </c>
    </row>
    <row r="172" spans="1:65" s="2" customFormat="1" ht="16.5" customHeight="1">
      <c r="A172" s="30"/>
      <c r="B172" s="31"/>
      <c r="C172" s="180" t="s">
        <v>314</v>
      </c>
      <c r="D172" s="180" t="s">
        <v>252</v>
      </c>
      <c r="E172" s="181" t="s">
        <v>344</v>
      </c>
      <c r="F172" s="182" t="s">
        <v>345</v>
      </c>
      <c r="G172" s="183" t="s">
        <v>184</v>
      </c>
      <c r="H172" s="184">
        <v>3776</v>
      </c>
      <c r="I172" s="185"/>
      <c r="J172" s="186">
        <f>ROUND(I172*H172,2)</f>
        <v>0</v>
      </c>
      <c r="K172" s="187"/>
      <c r="L172" s="35"/>
      <c r="M172" s="188" t="s">
        <v>34</v>
      </c>
      <c r="N172" s="189" t="s">
        <v>46</v>
      </c>
      <c r="O172" s="60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170</v>
      </c>
      <c r="AT172" s="161" t="s">
        <v>252</v>
      </c>
      <c r="AU172" s="161" t="s">
        <v>75</v>
      </c>
      <c r="AY172" s="13" t="s">
        <v>169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3" t="s">
        <v>82</v>
      </c>
      <c r="BK172" s="162">
        <f>ROUND(I172*H172,2)</f>
        <v>0</v>
      </c>
      <c r="BL172" s="13" t="s">
        <v>170</v>
      </c>
      <c r="BM172" s="161" t="s">
        <v>643</v>
      </c>
    </row>
    <row r="173" spans="1:65" s="2" customFormat="1" ht="19.5">
      <c r="A173" s="30"/>
      <c r="B173" s="31"/>
      <c r="C173" s="32"/>
      <c r="D173" s="163" t="s">
        <v>172</v>
      </c>
      <c r="E173" s="32"/>
      <c r="F173" s="164" t="s">
        <v>347</v>
      </c>
      <c r="G173" s="32"/>
      <c r="H173" s="32"/>
      <c r="I173" s="165"/>
      <c r="J173" s="32"/>
      <c r="K173" s="32"/>
      <c r="L173" s="35"/>
      <c r="M173" s="166"/>
      <c r="N173" s="167"/>
      <c r="O173" s="60"/>
      <c r="P173" s="60"/>
      <c r="Q173" s="60"/>
      <c r="R173" s="60"/>
      <c r="S173" s="60"/>
      <c r="T173" s="61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3" t="s">
        <v>172</v>
      </c>
      <c r="AU173" s="13" t="s">
        <v>75</v>
      </c>
    </row>
    <row r="174" spans="1:65" s="10" customFormat="1" ht="11.25">
      <c r="B174" s="168"/>
      <c r="C174" s="169"/>
      <c r="D174" s="163" t="s">
        <v>173</v>
      </c>
      <c r="E174" s="170" t="s">
        <v>34</v>
      </c>
      <c r="F174" s="171" t="s">
        <v>644</v>
      </c>
      <c r="G174" s="169"/>
      <c r="H174" s="172">
        <v>3776</v>
      </c>
      <c r="I174" s="173"/>
      <c r="J174" s="169"/>
      <c r="K174" s="169"/>
      <c r="L174" s="174"/>
      <c r="M174" s="175"/>
      <c r="N174" s="176"/>
      <c r="O174" s="176"/>
      <c r="P174" s="176"/>
      <c r="Q174" s="176"/>
      <c r="R174" s="176"/>
      <c r="S174" s="176"/>
      <c r="T174" s="177"/>
      <c r="AT174" s="178" t="s">
        <v>173</v>
      </c>
      <c r="AU174" s="178" t="s">
        <v>75</v>
      </c>
      <c r="AV174" s="10" t="s">
        <v>84</v>
      </c>
      <c r="AW174" s="10" t="s">
        <v>36</v>
      </c>
      <c r="AX174" s="10" t="s">
        <v>82</v>
      </c>
      <c r="AY174" s="178" t="s">
        <v>169</v>
      </c>
    </row>
    <row r="175" spans="1:65" s="2" customFormat="1" ht="16.5" customHeight="1">
      <c r="A175" s="30"/>
      <c r="B175" s="31"/>
      <c r="C175" s="180" t="s">
        <v>320</v>
      </c>
      <c r="D175" s="180" t="s">
        <v>252</v>
      </c>
      <c r="E175" s="181" t="s">
        <v>350</v>
      </c>
      <c r="F175" s="182" t="s">
        <v>351</v>
      </c>
      <c r="G175" s="183" t="s">
        <v>352</v>
      </c>
      <c r="H175" s="184">
        <v>2.2000000000000002</v>
      </c>
      <c r="I175" s="185"/>
      <c r="J175" s="186">
        <f>ROUND(I175*H175,2)</f>
        <v>0</v>
      </c>
      <c r="K175" s="187"/>
      <c r="L175" s="35"/>
      <c r="M175" s="188" t="s">
        <v>34</v>
      </c>
      <c r="N175" s="189" t="s">
        <v>46</v>
      </c>
      <c r="O175" s="60"/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170</v>
      </c>
      <c r="AT175" s="161" t="s">
        <v>252</v>
      </c>
      <c r="AU175" s="161" t="s">
        <v>75</v>
      </c>
      <c r="AY175" s="13" t="s">
        <v>169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3" t="s">
        <v>82</v>
      </c>
      <c r="BK175" s="162">
        <f>ROUND(I175*H175,2)</f>
        <v>0</v>
      </c>
      <c r="BL175" s="13" t="s">
        <v>170</v>
      </c>
      <c r="BM175" s="161" t="s">
        <v>645</v>
      </c>
    </row>
    <row r="176" spans="1:65" s="2" customFormat="1" ht="39">
      <c r="A176" s="30"/>
      <c r="B176" s="31"/>
      <c r="C176" s="32"/>
      <c r="D176" s="163" t="s">
        <v>172</v>
      </c>
      <c r="E176" s="32"/>
      <c r="F176" s="164" t="s">
        <v>354</v>
      </c>
      <c r="G176" s="32"/>
      <c r="H176" s="32"/>
      <c r="I176" s="165"/>
      <c r="J176" s="32"/>
      <c r="K176" s="32"/>
      <c r="L176" s="35"/>
      <c r="M176" s="166"/>
      <c r="N176" s="167"/>
      <c r="O176" s="60"/>
      <c r="P176" s="60"/>
      <c r="Q176" s="60"/>
      <c r="R176" s="60"/>
      <c r="S176" s="60"/>
      <c r="T176" s="61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3" t="s">
        <v>172</v>
      </c>
      <c r="AU176" s="13" t="s">
        <v>75</v>
      </c>
    </row>
    <row r="177" spans="1:65" s="10" customFormat="1" ht="11.25">
      <c r="B177" s="168"/>
      <c r="C177" s="169"/>
      <c r="D177" s="163" t="s">
        <v>173</v>
      </c>
      <c r="E177" s="170" t="s">
        <v>34</v>
      </c>
      <c r="F177" s="171" t="s">
        <v>355</v>
      </c>
      <c r="G177" s="169"/>
      <c r="H177" s="172">
        <v>2.2000000000000002</v>
      </c>
      <c r="I177" s="173"/>
      <c r="J177" s="169"/>
      <c r="K177" s="169"/>
      <c r="L177" s="174"/>
      <c r="M177" s="175"/>
      <c r="N177" s="176"/>
      <c r="O177" s="176"/>
      <c r="P177" s="176"/>
      <c r="Q177" s="176"/>
      <c r="R177" s="176"/>
      <c r="S177" s="176"/>
      <c r="T177" s="177"/>
      <c r="AT177" s="178" t="s">
        <v>173</v>
      </c>
      <c r="AU177" s="178" t="s">
        <v>75</v>
      </c>
      <c r="AV177" s="10" t="s">
        <v>84</v>
      </c>
      <c r="AW177" s="10" t="s">
        <v>36</v>
      </c>
      <c r="AX177" s="10" t="s">
        <v>82</v>
      </c>
      <c r="AY177" s="178" t="s">
        <v>169</v>
      </c>
    </row>
    <row r="178" spans="1:65" s="2" customFormat="1" ht="16.5" customHeight="1">
      <c r="A178" s="30"/>
      <c r="B178" s="31"/>
      <c r="C178" s="180" t="s">
        <v>326</v>
      </c>
      <c r="D178" s="180" t="s">
        <v>252</v>
      </c>
      <c r="E178" s="181" t="s">
        <v>357</v>
      </c>
      <c r="F178" s="182" t="s">
        <v>358</v>
      </c>
      <c r="G178" s="183" t="s">
        <v>352</v>
      </c>
      <c r="H178" s="184">
        <v>1.1000000000000001</v>
      </c>
      <c r="I178" s="185"/>
      <c r="J178" s="186">
        <f>ROUND(I178*H178,2)</f>
        <v>0</v>
      </c>
      <c r="K178" s="187"/>
      <c r="L178" s="35"/>
      <c r="M178" s="188" t="s">
        <v>34</v>
      </c>
      <c r="N178" s="189" t="s">
        <v>46</v>
      </c>
      <c r="O178" s="60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1" t="s">
        <v>170</v>
      </c>
      <c r="AT178" s="161" t="s">
        <v>252</v>
      </c>
      <c r="AU178" s="161" t="s">
        <v>75</v>
      </c>
      <c r="AY178" s="13" t="s">
        <v>169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3" t="s">
        <v>82</v>
      </c>
      <c r="BK178" s="162">
        <f>ROUND(I178*H178,2)</f>
        <v>0</v>
      </c>
      <c r="BL178" s="13" t="s">
        <v>170</v>
      </c>
      <c r="BM178" s="161" t="s">
        <v>646</v>
      </c>
    </row>
    <row r="179" spans="1:65" s="2" customFormat="1" ht="19.5">
      <c r="A179" s="30"/>
      <c r="B179" s="31"/>
      <c r="C179" s="32"/>
      <c r="D179" s="163" t="s">
        <v>172</v>
      </c>
      <c r="E179" s="32"/>
      <c r="F179" s="164" t="s">
        <v>360</v>
      </c>
      <c r="G179" s="32"/>
      <c r="H179" s="32"/>
      <c r="I179" s="165"/>
      <c r="J179" s="32"/>
      <c r="K179" s="32"/>
      <c r="L179" s="35"/>
      <c r="M179" s="166"/>
      <c r="N179" s="167"/>
      <c r="O179" s="60"/>
      <c r="P179" s="60"/>
      <c r="Q179" s="60"/>
      <c r="R179" s="60"/>
      <c r="S179" s="60"/>
      <c r="T179" s="61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3" t="s">
        <v>172</v>
      </c>
      <c r="AU179" s="13" t="s">
        <v>75</v>
      </c>
    </row>
    <row r="180" spans="1:65" s="10" customFormat="1" ht="11.25">
      <c r="B180" s="168"/>
      <c r="C180" s="169"/>
      <c r="D180" s="163" t="s">
        <v>173</v>
      </c>
      <c r="E180" s="170" t="s">
        <v>34</v>
      </c>
      <c r="F180" s="171" t="s">
        <v>361</v>
      </c>
      <c r="G180" s="169"/>
      <c r="H180" s="172">
        <v>1.1000000000000001</v>
      </c>
      <c r="I180" s="173"/>
      <c r="J180" s="169"/>
      <c r="K180" s="169"/>
      <c r="L180" s="174"/>
      <c r="M180" s="175"/>
      <c r="N180" s="176"/>
      <c r="O180" s="176"/>
      <c r="P180" s="176"/>
      <c r="Q180" s="176"/>
      <c r="R180" s="176"/>
      <c r="S180" s="176"/>
      <c r="T180" s="177"/>
      <c r="AT180" s="178" t="s">
        <v>173</v>
      </c>
      <c r="AU180" s="178" t="s">
        <v>75</v>
      </c>
      <c r="AV180" s="10" t="s">
        <v>84</v>
      </c>
      <c r="AW180" s="10" t="s">
        <v>36</v>
      </c>
      <c r="AX180" s="10" t="s">
        <v>82</v>
      </c>
      <c r="AY180" s="178" t="s">
        <v>169</v>
      </c>
    </row>
    <row r="181" spans="1:65" s="2" customFormat="1" ht="16.5" customHeight="1">
      <c r="A181" s="30"/>
      <c r="B181" s="31"/>
      <c r="C181" s="180" t="s">
        <v>332</v>
      </c>
      <c r="D181" s="180" t="s">
        <v>252</v>
      </c>
      <c r="E181" s="181" t="s">
        <v>363</v>
      </c>
      <c r="F181" s="182" t="s">
        <v>364</v>
      </c>
      <c r="G181" s="183" t="s">
        <v>184</v>
      </c>
      <c r="H181" s="184">
        <v>19</v>
      </c>
      <c r="I181" s="185"/>
      <c r="J181" s="186">
        <f>ROUND(I181*H181,2)</f>
        <v>0</v>
      </c>
      <c r="K181" s="187"/>
      <c r="L181" s="35"/>
      <c r="M181" s="188" t="s">
        <v>34</v>
      </c>
      <c r="N181" s="189" t="s">
        <v>46</v>
      </c>
      <c r="O181" s="60"/>
      <c r="P181" s="159">
        <f>O181*H181</f>
        <v>0</v>
      </c>
      <c r="Q181" s="159">
        <v>0</v>
      </c>
      <c r="R181" s="159">
        <f>Q181*H181</f>
        <v>0</v>
      </c>
      <c r="S181" s="159">
        <v>0</v>
      </c>
      <c r="T181" s="160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61" t="s">
        <v>170</v>
      </c>
      <c r="AT181" s="161" t="s">
        <v>252</v>
      </c>
      <c r="AU181" s="161" t="s">
        <v>75</v>
      </c>
      <c r="AY181" s="13" t="s">
        <v>169</v>
      </c>
      <c r="BE181" s="162">
        <f>IF(N181="základní",J181,0)</f>
        <v>0</v>
      </c>
      <c r="BF181" s="162">
        <f>IF(N181="snížená",J181,0)</f>
        <v>0</v>
      </c>
      <c r="BG181" s="162">
        <f>IF(N181="zákl. přenesená",J181,0)</f>
        <v>0</v>
      </c>
      <c r="BH181" s="162">
        <f>IF(N181="sníž. přenesená",J181,0)</f>
        <v>0</v>
      </c>
      <c r="BI181" s="162">
        <f>IF(N181="nulová",J181,0)</f>
        <v>0</v>
      </c>
      <c r="BJ181" s="13" t="s">
        <v>82</v>
      </c>
      <c r="BK181" s="162">
        <f>ROUND(I181*H181,2)</f>
        <v>0</v>
      </c>
      <c r="BL181" s="13" t="s">
        <v>170</v>
      </c>
      <c r="BM181" s="161" t="s">
        <v>647</v>
      </c>
    </row>
    <row r="182" spans="1:65" s="2" customFormat="1" ht="19.5">
      <c r="A182" s="30"/>
      <c r="B182" s="31"/>
      <c r="C182" s="32"/>
      <c r="D182" s="163" t="s">
        <v>172</v>
      </c>
      <c r="E182" s="32"/>
      <c r="F182" s="164" t="s">
        <v>366</v>
      </c>
      <c r="G182" s="32"/>
      <c r="H182" s="32"/>
      <c r="I182" s="165"/>
      <c r="J182" s="32"/>
      <c r="K182" s="32"/>
      <c r="L182" s="35"/>
      <c r="M182" s="166"/>
      <c r="N182" s="167"/>
      <c r="O182" s="60"/>
      <c r="P182" s="60"/>
      <c r="Q182" s="60"/>
      <c r="R182" s="60"/>
      <c r="S182" s="60"/>
      <c r="T182" s="61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3" t="s">
        <v>172</v>
      </c>
      <c r="AU182" s="13" t="s">
        <v>75</v>
      </c>
    </row>
    <row r="183" spans="1:65" s="10" customFormat="1" ht="11.25">
      <c r="B183" s="168"/>
      <c r="C183" s="169"/>
      <c r="D183" s="163" t="s">
        <v>173</v>
      </c>
      <c r="E183" s="170" t="s">
        <v>34</v>
      </c>
      <c r="F183" s="171" t="s">
        <v>613</v>
      </c>
      <c r="G183" s="169"/>
      <c r="H183" s="172">
        <v>19</v>
      </c>
      <c r="I183" s="173"/>
      <c r="J183" s="169"/>
      <c r="K183" s="169"/>
      <c r="L183" s="174"/>
      <c r="M183" s="175"/>
      <c r="N183" s="176"/>
      <c r="O183" s="176"/>
      <c r="P183" s="176"/>
      <c r="Q183" s="176"/>
      <c r="R183" s="176"/>
      <c r="S183" s="176"/>
      <c r="T183" s="177"/>
      <c r="AT183" s="178" t="s">
        <v>173</v>
      </c>
      <c r="AU183" s="178" t="s">
        <v>75</v>
      </c>
      <c r="AV183" s="10" t="s">
        <v>84</v>
      </c>
      <c r="AW183" s="10" t="s">
        <v>36</v>
      </c>
      <c r="AX183" s="10" t="s">
        <v>82</v>
      </c>
      <c r="AY183" s="178" t="s">
        <v>169</v>
      </c>
    </row>
    <row r="184" spans="1:65" s="2" customFormat="1" ht="16.5" customHeight="1">
      <c r="A184" s="30"/>
      <c r="B184" s="31"/>
      <c r="C184" s="180" t="s">
        <v>337</v>
      </c>
      <c r="D184" s="180" t="s">
        <v>252</v>
      </c>
      <c r="E184" s="181" t="s">
        <v>378</v>
      </c>
      <c r="F184" s="182" t="s">
        <v>379</v>
      </c>
      <c r="G184" s="183" t="s">
        <v>184</v>
      </c>
      <c r="H184" s="184">
        <v>7552</v>
      </c>
      <c r="I184" s="185"/>
      <c r="J184" s="186">
        <f>ROUND(I184*H184,2)</f>
        <v>0</v>
      </c>
      <c r="K184" s="187"/>
      <c r="L184" s="35"/>
      <c r="M184" s="188" t="s">
        <v>34</v>
      </c>
      <c r="N184" s="189" t="s">
        <v>46</v>
      </c>
      <c r="O184" s="60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170</v>
      </c>
      <c r="AT184" s="161" t="s">
        <v>252</v>
      </c>
      <c r="AU184" s="161" t="s">
        <v>75</v>
      </c>
      <c r="AY184" s="13" t="s">
        <v>169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3" t="s">
        <v>82</v>
      </c>
      <c r="BK184" s="162">
        <f>ROUND(I184*H184,2)</f>
        <v>0</v>
      </c>
      <c r="BL184" s="13" t="s">
        <v>170</v>
      </c>
      <c r="BM184" s="161" t="s">
        <v>648</v>
      </c>
    </row>
    <row r="185" spans="1:65" s="2" customFormat="1" ht="29.25">
      <c r="A185" s="30"/>
      <c r="B185" s="31"/>
      <c r="C185" s="32"/>
      <c r="D185" s="163" t="s">
        <v>172</v>
      </c>
      <c r="E185" s="32"/>
      <c r="F185" s="164" t="s">
        <v>381</v>
      </c>
      <c r="G185" s="32"/>
      <c r="H185" s="32"/>
      <c r="I185" s="165"/>
      <c r="J185" s="32"/>
      <c r="K185" s="32"/>
      <c r="L185" s="35"/>
      <c r="M185" s="166"/>
      <c r="N185" s="167"/>
      <c r="O185" s="60"/>
      <c r="P185" s="60"/>
      <c r="Q185" s="60"/>
      <c r="R185" s="60"/>
      <c r="S185" s="60"/>
      <c r="T185" s="61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3" t="s">
        <v>172</v>
      </c>
      <c r="AU185" s="13" t="s">
        <v>75</v>
      </c>
    </row>
    <row r="186" spans="1:65" s="10" customFormat="1" ht="11.25">
      <c r="B186" s="168"/>
      <c r="C186" s="169"/>
      <c r="D186" s="163" t="s">
        <v>173</v>
      </c>
      <c r="E186" s="170" t="s">
        <v>34</v>
      </c>
      <c r="F186" s="171" t="s">
        <v>649</v>
      </c>
      <c r="G186" s="169"/>
      <c r="H186" s="172">
        <v>7552</v>
      </c>
      <c r="I186" s="173"/>
      <c r="J186" s="169"/>
      <c r="K186" s="169"/>
      <c r="L186" s="174"/>
      <c r="M186" s="175"/>
      <c r="N186" s="176"/>
      <c r="O186" s="176"/>
      <c r="P186" s="176"/>
      <c r="Q186" s="176"/>
      <c r="R186" s="176"/>
      <c r="S186" s="176"/>
      <c r="T186" s="177"/>
      <c r="AT186" s="178" t="s">
        <v>173</v>
      </c>
      <c r="AU186" s="178" t="s">
        <v>75</v>
      </c>
      <c r="AV186" s="10" t="s">
        <v>84</v>
      </c>
      <c r="AW186" s="10" t="s">
        <v>36</v>
      </c>
      <c r="AX186" s="10" t="s">
        <v>82</v>
      </c>
      <c r="AY186" s="178" t="s">
        <v>169</v>
      </c>
    </row>
    <row r="187" spans="1:65" s="2" customFormat="1" ht="16.5" customHeight="1">
      <c r="A187" s="30"/>
      <c r="B187" s="31"/>
      <c r="C187" s="180" t="s">
        <v>343</v>
      </c>
      <c r="D187" s="180" t="s">
        <v>252</v>
      </c>
      <c r="E187" s="181" t="s">
        <v>384</v>
      </c>
      <c r="F187" s="182" t="s">
        <v>385</v>
      </c>
      <c r="G187" s="183" t="s">
        <v>184</v>
      </c>
      <c r="H187" s="184">
        <v>7552</v>
      </c>
      <c r="I187" s="185"/>
      <c r="J187" s="186">
        <f>ROUND(I187*H187,2)</f>
        <v>0</v>
      </c>
      <c r="K187" s="187"/>
      <c r="L187" s="35"/>
      <c r="M187" s="188" t="s">
        <v>34</v>
      </c>
      <c r="N187" s="189" t="s">
        <v>46</v>
      </c>
      <c r="O187" s="60"/>
      <c r="P187" s="159">
        <f>O187*H187</f>
        <v>0</v>
      </c>
      <c r="Q187" s="159">
        <v>0</v>
      </c>
      <c r="R187" s="159">
        <f>Q187*H187</f>
        <v>0</v>
      </c>
      <c r="S187" s="159">
        <v>0</v>
      </c>
      <c r="T187" s="160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61" t="s">
        <v>170</v>
      </c>
      <c r="AT187" s="161" t="s">
        <v>252</v>
      </c>
      <c r="AU187" s="161" t="s">
        <v>75</v>
      </c>
      <c r="AY187" s="13" t="s">
        <v>169</v>
      </c>
      <c r="BE187" s="162">
        <f>IF(N187="základní",J187,0)</f>
        <v>0</v>
      </c>
      <c r="BF187" s="162">
        <f>IF(N187="snížená",J187,0)</f>
        <v>0</v>
      </c>
      <c r="BG187" s="162">
        <f>IF(N187="zákl. přenesená",J187,0)</f>
        <v>0</v>
      </c>
      <c r="BH187" s="162">
        <f>IF(N187="sníž. přenesená",J187,0)</f>
        <v>0</v>
      </c>
      <c r="BI187" s="162">
        <f>IF(N187="nulová",J187,0)</f>
        <v>0</v>
      </c>
      <c r="BJ187" s="13" t="s">
        <v>82</v>
      </c>
      <c r="BK187" s="162">
        <f>ROUND(I187*H187,2)</f>
        <v>0</v>
      </c>
      <c r="BL187" s="13" t="s">
        <v>170</v>
      </c>
      <c r="BM187" s="161" t="s">
        <v>650</v>
      </c>
    </row>
    <row r="188" spans="1:65" s="2" customFormat="1" ht="19.5">
      <c r="A188" s="30"/>
      <c r="B188" s="31"/>
      <c r="C188" s="32"/>
      <c r="D188" s="163" t="s">
        <v>172</v>
      </c>
      <c r="E188" s="32"/>
      <c r="F188" s="164" t="s">
        <v>387</v>
      </c>
      <c r="G188" s="32"/>
      <c r="H188" s="32"/>
      <c r="I188" s="165"/>
      <c r="J188" s="32"/>
      <c r="K188" s="32"/>
      <c r="L188" s="35"/>
      <c r="M188" s="166"/>
      <c r="N188" s="167"/>
      <c r="O188" s="60"/>
      <c r="P188" s="60"/>
      <c r="Q188" s="60"/>
      <c r="R188" s="60"/>
      <c r="S188" s="60"/>
      <c r="T188" s="61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3" t="s">
        <v>172</v>
      </c>
      <c r="AU188" s="13" t="s">
        <v>75</v>
      </c>
    </row>
    <row r="189" spans="1:65" s="10" customFormat="1" ht="11.25">
      <c r="B189" s="168"/>
      <c r="C189" s="169"/>
      <c r="D189" s="163" t="s">
        <v>173</v>
      </c>
      <c r="E189" s="170" t="s">
        <v>34</v>
      </c>
      <c r="F189" s="171" t="s">
        <v>649</v>
      </c>
      <c r="G189" s="169"/>
      <c r="H189" s="172">
        <v>7552</v>
      </c>
      <c r="I189" s="173"/>
      <c r="J189" s="169"/>
      <c r="K189" s="169"/>
      <c r="L189" s="174"/>
      <c r="M189" s="175"/>
      <c r="N189" s="176"/>
      <c r="O189" s="176"/>
      <c r="P189" s="176"/>
      <c r="Q189" s="176"/>
      <c r="R189" s="176"/>
      <c r="S189" s="176"/>
      <c r="T189" s="177"/>
      <c r="AT189" s="178" t="s">
        <v>173</v>
      </c>
      <c r="AU189" s="178" t="s">
        <v>75</v>
      </c>
      <c r="AV189" s="10" t="s">
        <v>84</v>
      </c>
      <c r="AW189" s="10" t="s">
        <v>36</v>
      </c>
      <c r="AX189" s="10" t="s">
        <v>82</v>
      </c>
      <c r="AY189" s="178" t="s">
        <v>169</v>
      </c>
    </row>
    <row r="190" spans="1:65" s="2" customFormat="1" ht="16.5" customHeight="1">
      <c r="A190" s="30"/>
      <c r="B190" s="31"/>
      <c r="C190" s="180" t="s">
        <v>349</v>
      </c>
      <c r="D190" s="180" t="s">
        <v>252</v>
      </c>
      <c r="E190" s="181" t="s">
        <v>389</v>
      </c>
      <c r="F190" s="182" t="s">
        <v>390</v>
      </c>
      <c r="G190" s="183" t="s">
        <v>184</v>
      </c>
      <c r="H190" s="184">
        <v>400</v>
      </c>
      <c r="I190" s="185"/>
      <c r="J190" s="186">
        <f>ROUND(I190*H190,2)</f>
        <v>0</v>
      </c>
      <c r="K190" s="187"/>
      <c r="L190" s="35"/>
      <c r="M190" s="188" t="s">
        <v>34</v>
      </c>
      <c r="N190" s="189" t="s">
        <v>46</v>
      </c>
      <c r="O190" s="60"/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1" t="s">
        <v>170</v>
      </c>
      <c r="AT190" s="161" t="s">
        <v>252</v>
      </c>
      <c r="AU190" s="161" t="s">
        <v>75</v>
      </c>
      <c r="AY190" s="13" t="s">
        <v>169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3" t="s">
        <v>82</v>
      </c>
      <c r="BK190" s="162">
        <f>ROUND(I190*H190,2)</f>
        <v>0</v>
      </c>
      <c r="BL190" s="13" t="s">
        <v>170</v>
      </c>
      <c r="BM190" s="161" t="s">
        <v>651</v>
      </c>
    </row>
    <row r="191" spans="1:65" s="2" customFormat="1" ht="19.5">
      <c r="A191" s="30"/>
      <c r="B191" s="31"/>
      <c r="C191" s="32"/>
      <c r="D191" s="163" t="s">
        <v>172</v>
      </c>
      <c r="E191" s="32"/>
      <c r="F191" s="164" t="s">
        <v>392</v>
      </c>
      <c r="G191" s="32"/>
      <c r="H191" s="32"/>
      <c r="I191" s="165"/>
      <c r="J191" s="32"/>
      <c r="K191" s="32"/>
      <c r="L191" s="35"/>
      <c r="M191" s="166"/>
      <c r="N191" s="167"/>
      <c r="O191" s="60"/>
      <c r="P191" s="60"/>
      <c r="Q191" s="60"/>
      <c r="R191" s="60"/>
      <c r="S191" s="60"/>
      <c r="T191" s="61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172</v>
      </c>
      <c r="AU191" s="13" t="s">
        <v>75</v>
      </c>
    </row>
    <row r="192" spans="1:65" s="10" customFormat="1" ht="11.25">
      <c r="B192" s="168"/>
      <c r="C192" s="169"/>
      <c r="D192" s="163" t="s">
        <v>173</v>
      </c>
      <c r="E192" s="170" t="s">
        <v>34</v>
      </c>
      <c r="F192" s="171" t="s">
        <v>652</v>
      </c>
      <c r="G192" s="169"/>
      <c r="H192" s="172">
        <v>400</v>
      </c>
      <c r="I192" s="173"/>
      <c r="J192" s="169"/>
      <c r="K192" s="169"/>
      <c r="L192" s="174"/>
      <c r="M192" s="175"/>
      <c r="N192" s="176"/>
      <c r="O192" s="176"/>
      <c r="P192" s="176"/>
      <c r="Q192" s="176"/>
      <c r="R192" s="176"/>
      <c r="S192" s="176"/>
      <c r="T192" s="177"/>
      <c r="AT192" s="178" t="s">
        <v>173</v>
      </c>
      <c r="AU192" s="178" t="s">
        <v>75</v>
      </c>
      <c r="AV192" s="10" t="s">
        <v>84</v>
      </c>
      <c r="AW192" s="10" t="s">
        <v>36</v>
      </c>
      <c r="AX192" s="10" t="s">
        <v>82</v>
      </c>
      <c r="AY192" s="178" t="s">
        <v>169</v>
      </c>
    </row>
    <row r="193" spans="1:65" s="2" customFormat="1" ht="16.5" customHeight="1">
      <c r="A193" s="30"/>
      <c r="B193" s="31"/>
      <c r="C193" s="180" t="s">
        <v>356</v>
      </c>
      <c r="D193" s="180" t="s">
        <v>252</v>
      </c>
      <c r="E193" s="181" t="s">
        <v>395</v>
      </c>
      <c r="F193" s="182" t="s">
        <v>396</v>
      </c>
      <c r="G193" s="183" t="s">
        <v>184</v>
      </c>
      <c r="H193" s="184">
        <v>600</v>
      </c>
      <c r="I193" s="185"/>
      <c r="J193" s="186">
        <f>ROUND(I193*H193,2)</f>
        <v>0</v>
      </c>
      <c r="K193" s="187"/>
      <c r="L193" s="35"/>
      <c r="M193" s="188" t="s">
        <v>34</v>
      </c>
      <c r="N193" s="189" t="s">
        <v>46</v>
      </c>
      <c r="O193" s="60"/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R193" s="161" t="s">
        <v>170</v>
      </c>
      <c r="AT193" s="161" t="s">
        <v>252</v>
      </c>
      <c r="AU193" s="161" t="s">
        <v>75</v>
      </c>
      <c r="AY193" s="13" t="s">
        <v>169</v>
      </c>
      <c r="BE193" s="162">
        <f>IF(N193="základní",J193,0)</f>
        <v>0</v>
      </c>
      <c r="BF193" s="162">
        <f>IF(N193="snížená",J193,0)</f>
        <v>0</v>
      </c>
      <c r="BG193" s="162">
        <f>IF(N193="zákl. přenesená",J193,0)</f>
        <v>0</v>
      </c>
      <c r="BH193" s="162">
        <f>IF(N193="sníž. přenesená",J193,0)</f>
        <v>0</v>
      </c>
      <c r="BI193" s="162">
        <f>IF(N193="nulová",J193,0)</f>
        <v>0</v>
      </c>
      <c r="BJ193" s="13" t="s">
        <v>82</v>
      </c>
      <c r="BK193" s="162">
        <f>ROUND(I193*H193,2)</f>
        <v>0</v>
      </c>
      <c r="BL193" s="13" t="s">
        <v>170</v>
      </c>
      <c r="BM193" s="161" t="s">
        <v>653</v>
      </c>
    </row>
    <row r="194" spans="1:65" s="2" customFormat="1" ht="19.5">
      <c r="A194" s="30"/>
      <c r="B194" s="31"/>
      <c r="C194" s="32"/>
      <c r="D194" s="163" t="s">
        <v>172</v>
      </c>
      <c r="E194" s="32"/>
      <c r="F194" s="164" t="s">
        <v>398</v>
      </c>
      <c r="G194" s="32"/>
      <c r="H194" s="32"/>
      <c r="I194" s="165"/>
      <c r="J194" s="32"/>
      <c r="K194" s="32"/>
      <c r="L194" s="35"/>
      <c r="M194" s="166"/>
      <c r="N194" s="167"/>
      <c r="O194" s="60"/>
      <c r="P194" s="60"/>
      <c r="Q194" s="60"/>
      <c r="R194" s="60"/>
      <c r="S194" s="60"/>
      <c r="T194" s="61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T194" s="13" t="s">
        <v>172</v>
      </c>
      <c r="AU194" s="13" t="s">
        <v>75</v>
      </c>
    </row>
    <row r="195" spans="1:65" s="10" customFormat="1" ht="11.25">
      <c r="B195" s="168"/>
      <c r="C195" s="169"/>
      <c r="D195" s="163" t="s">
        <v>173</v>
      </c>
      <c r="E195" s="170" t="s">
        <v>34</v>
      </c>
      <c r="F195" s="171" t="s">
        <v>654</v>
      </c>
      <c r="G195" s="169"/>
      <c r="H195" s="172">
        <v>600</v>
      </c>
      <c r="I195" s="173"/>
      <c r="J195" s="169"/>
      <c r="K195" s="169"/>
      <c r="L195" s="174"/>
      <c r="M195" s="175"/>
      <c r="N195" s="176"/>
      <c r="O195" s="176"/>
      <c r="P195" s="176"/>
      <c r="Q195" s="176"/>
      <c r="R195" s="176"/>
      <c r="S195" s="176"/>
      <c r="T195" s="177"/>
      <c r="AT195" s="178" t="s">
        <v>173</v>
      </c>
      <c r="AU195" s="178" t="s">
        <v>75</v>
      </c>
      <c r="AV195" s="10" t="s">
        <v>84</v>
      </c>
      <c r="AW195" s="10" t="s">
        <v>36</v>
      </c>
      <c r="AX195" s="10" t="s">
        <v>82</v>
      </c>
      <c r="AY195" s="178" t="s">
        <v>169</v>
      </c>
    </row>
    <row r="196" spans="1:65" s="2" customFormat="1" ht="16.5" customHeight="1">
      <c r="A196" s="30"/>
      <c r="B196" s="31"/>
      <c r="C196" s="180" t="s">
        <v>362</v>
      </c>
      <c r="D196" s="180" t="s">
        <v>252</v>
      </c>
      <c r="E196" s="181" t="s">
        <v>655</v>
      </c>
      <c r="F196" s="182" t="s">
        <v>656</v>
      </c>
      <c r="G196" s="183" t="s">
        <v>247</v>
      </c>
      <c r="H196" s="184">
        <v>15</v>
      </c>
      <c r="I196" s="185"/>
      <c r="J196" s="186">
        <f>ROUND(I196*H196,2)</f>
        <v>0</v>
      </c>
      <c r="K196" s="187"/>
      <c r="L196" s="35"/>
      <c r="M196" s="188" t="s">
        <v>34</v>
      </c>
      <c r="N196" s="189" t="s">
        <v>46</v>
      </c>
      <c r="O196" s="60"/>
      <c r="P196" s="159">
        <f>O196*H196</f>
        <v>0</v>
      </c>
      <c r="Q196" s="159">
        <v>0</v>
      </c>
      <c r="R196" s="159">
        <f>Q196*H196</f>
        <v>0</v>
      </c>
      <c r="S196" s="159">
        <v>0</v>
      </c>
      <c r="T196" s="160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61" t="s">
        <v>170</v>
      </c>
      <c r="AT196" s="161" t="s">
        <v>252</v>
      </c>
      <c r="AU196" s="161" t="s">
        <v>75</v>
      </c>
      <c r="AY196" s="13" t="s">
        <v>169</v>
      </c>
      <c r="BE196" s="162">
        <f>IF(N196="základní",J196,0)</f>
        <v>0</v>
      </c>
      <c r="BF196" s="162">
        <f>IF(N196="snížená",J196,0)</f>
        <v>0</v>
      </c>
      <c r="BG196" s="162">
        <f>IF(N196="zákl. přenesená",J196,0)</f>
        <v>0</v>
      </c>
      <c r="BH196" s="162">
        <f>IF(N196="sníž. přenesená",J196,0)</f>
        <v>0</v>
      </c>
      <c r="BI196" s="162">
        <f>IF(N196="nulová",J196,0)</f>
        <v>0</v>
      </c>
      <c r="BJ196" s="13" t="s">
        <v>82</v>
      </c>
      <c r="BK196" s="162">
        <f>ROUND(I196*H196,2)</f>
        <v>0</v>
      </c>
      <c r="BL196" s="13" t="s">
        <v>170</v>
      </c>
      <c r="BM196" s="161" t="s">
        <v>657</v>
      </c>
    </row>
    <row r="197" spans="1:65" s="2" customFormat="1" ht="19.5">
      <c r="A197" s="30"/>
      <c r="B197" s="31"/>
      <c r="C197" s="32"/>
      <c r="D197" s="163" t="s">
        <v>172</v>
      </c>
      <c r="E197" s="32"/>
      <c r="F197" s="164" t="s">
        <v>658</v>
      </c>
      <c r="G197" s="32"/>
      <c r="H197" s="32"/>
      <c r="I197" s="165"/>
      <c r="J197" s="32"/>
      <c r="K197" s="32"/>
      <c r="L197" s="35"/>
      <c r="M197" s="166"/>
      <c r="N197" s="167"/>
      <c r="O197" s="60"/>
      <c r="P197" s="60"/>
      <c r="Q197" s="60"/>
      <c r="R197" s="60"/>
      <c r="S197" s="60"/>
      <c r="T197" s="61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3" t="s">
        <v>172</v>
      </c>
      <c r="AU197" s="13" t="s">
        <v>75</v>
      </c>
    </row>
    <row r="198" spans="1:65" s="2" customFormat="1" ht="19.5">
      <c r="A198" s="30"/>
      <c r="B198" s="31"/>
      <c r="C198" s="32"/>
      <c r="D198" s="163" t="s">
        <v>178</v>
      </c>
      <c r="E198" s="32"/>
      <c r="F198" s="179" t="s">
        <v>659</v>
      </c>
      <c r="G198" s="32"/>
      <c r="H198" s="32"/>
      <c r="I198" s="165"/>
      <c r="J198" s="32"/>
      <c r="K198" s="32"/>
      <c r="L198" s="35"/>
      <c r="M198" s="166"/>
      <c r="N198" s="167"/>
      <c r="O198" s="60"/>
      <c r="P198" s="60"/>
      <c r="Q198" s="60"/>
      <c r="R198" s="60"/>
      <c r="S198" s="60"/>
      <c r="T198" s="61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3" t="s">
        <v>178</v>
      </c>
      <c r="AU198" s="13" t="s">
        <v>75</v>
      </c>
    </row>
    <row r="199" spans="1:65" s="10" customFormat="1" ht="11.25">
      <c r="B199" s="168"/>
      <c r="C199" s="169"/>
      <c r="D199" s="163" t="s">
        <v>173</v>
      </c>
      <c r="E199" s="170" t="s">
        <v>34</v>
      </c>
      <c r="F199" s="171" t="s">
        <v>660</v>
      </c>
      <c r="G199" s="169"/>
      <c r="H199" s="172">
        <v>15</v>
      </c>
      <c r="I199" s="173"/>
      <c r="J199" s="169"/>
      <c r="K199" s="169"/>
      <c r="L199" s="174"/>
      <c r="M199" s="175"/>
      <c r="N199" s="176"/>
      <c r="O199" s="176"/>
      <c r="P199" s="176"/>
      <c r="Q199" s="176"/>
      <c r="R199" s="176"/>
      <c r="S199" s="176"/>
      <c r="T199" s="177"/>
      <c r="AT199" s="178" t="s">
        <v>173</v>
      </c>
      <c r="AU199" s="178" t="s">
        <v>75</v>
      </c>
      <c r="AV199" s="10" t="s">
        <v>84</v>
      </c>
      <c r="AW199" s="10" t="s">
        <v>36</v>
      </c>
      <c r="AX199" s="10" t="s">
        <v>82</v>
      </c>
      <c r="AY199" s="178" t="s">
        <v>169</v>
      </c>
    </row>
    <row r="200" spans="1:65" s="2" customFormat="1" ht="24.2" customHeight="1">
      <c r="A200" s="30"/>
      <c r="B200" s="31"/>
      <c r="C200" s="180" t="s">
        <v>368</v>
      </c>
      <c r="D200" s="180" t="s">
        <v>252</v>
      </c>
      <c r="E200" s="181" t="s">
        <v>453</v>
      </c>
      <c r="F200" s="182" t="s">
        <v>454</v>
      </c>
      <c r="G200" s="183" t="s">
        <v>167</v>
      </c>
      <c r="H200" s="184">
        <v>14.817</v>
      </c>
      <c r="I200" s="185"/>
      <c r="J200" s="186">
        <f>ROUND(I200*H200,2)</f>
        <v>0</v>
      </c>
      <c r="K200" s="187"/>
      <c r="L200" s="35"/>
      <c r="M200" s="188" t="s">
        <v>34</v>
      </c>
      <c r="N200" s="189" t="s">
        <v>46</v>
      </c>
      <c r="O200" s="60"/>
      <c r="P200" s="159">
        <f>O200*H200</f>
        <v>0</v>
      </c>
      <c r="Q200" s="159">
        <v>0</v>
      </c>
      <c r="R200" s="159">
        <f>Q200*H200</f>
        <v>0</v>
      </c>
      <c r="S200" s="159">
        <v>0</v>
      </c>
      <c r="T200" s="160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61" t="s">
        <v>170</v>
      </c>
      <c r="AT200" s="161" t="s">
        <v>252</v>
      </c>
      <c r="AU200" s="161" t="s">
        <v>75</v>
      </c>
      <c r="AY200" s="13" t="s">
        <v>169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3" t="s">
        <v>82</v>
      </c>
      <c r="BK200" s="162">
        <f>ROUND(I200*H200,2)</f>
        <v>0</v>
      </c>
      <c r="BL200" s="13" t="s">
        <v>170</v>
      </c>
      <c r="BM200" s="161" t="s">
        <v>661</v>
      </c>
    </row>
    <row r="201" spans="1:65" s="2" customFormat="1" ht="29.25">
      <c r="A201" s="30"/>
      <c r="B201" s="31"/>
      <c r="C201" s="32"/>
      <c r="D201" s="163" t="s">
        <v>172</v>
      </c>
      <c r="E201" s="32"/>
      <c r="F201" s="164" t="s">
        <v>456</v>
      </c>
      <c r="G201" s="32"/>
      <c r="H201" s="32"/>
      <c r="I201" s="165"/>
      <c r="J201" s="32"/>
      <c r="K201" s="32"/>
      <c r="L201" s="35"/>
      <c r="M201" s="166"/>
      <c r="N201" s="167"/>
      <c r="O201" s="60"/>
      <c r="P201" s="60"/>
      <c r="Q201" s="60"/>
      <c r="R201" s="60"/>
      <c r="S201" s="60"/>
      <c r="T201" s="61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3" t="s">
        <v>172</v>
      </c>
      <c r="AU201" s="13" t="s">
        <v>75</v>
      </c>
    </row>
    <row r="202" spans="1:65" s="2" customFormat="1" ht="19.5">
      <c r="A202" s="30"/>
      <c r="B202" s="31"/>
      <c r="C202" s="32"/>
      <c r="D202" s="163" t="s">
        <v>178</v>
      </c>
      <c r="E202" s="32"/>
      <c r="F202" s="179" t="s">
        <v>662</v>
      </c>
      <c r="G202" s="32"/>
      <c r="H202" s="32"/>
      <c r="I202" s="165"/>
      <c r="J202" s="32"/>
      <c r="K202" s="32"/>
      <c r="L202" s="35"/>
      <c r="M202" s="166"/>
      <c r="N202" s="167"/>
      <c r="O202" s="60"/>
      <c r="P202" s="60"/>
      <c r="Q202" s="60"/>
      <c r="R202" s="60"/>
      <c r="S202" s="60"/>
      <c r="T202" s="61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3" t="s">
        <v>178</v>
      </c>
      <c r="AU202" s="13" t="s">
        <v>75</v>
      </c>
    </row>
    <row r="203" spans="1:65" s="10" customFormat="1" ht="11.25">
      <c r="B203" s="168"/>
      <c r="C203" s="169"/>
      <c r="D203" s="163" t="s">
        <v>173</v>
      </c>
      <c r="E203" s="170" t="s">
        <v>34</v>
      </c>
      <c r="F203" s="171" t="s">
        <v>663</v>
      </c>
      <c r="G203" s="169"/>
      <c r="H203" s="172">
        <v>14.817</v>
      </c>
      <c r="I203" s="173"/>
      <c r="J203" s="169"/>
      <c r="K203" s="169"/>
      <c r="L203" s="174"/>
      <c r="M203" s="175"/>
      <c r="N203" s="176"/>
      <c r="O203" s="176"/>
      <c r="P203" s="176"/>
      <c r="Q203" s="176"/>
      <c r="R203" s="176"/>
      <c r="S203" s="176"/>
      <c r="T203" s="177"/>
      <c r="AT203" s="178" t="s">
        <v>173</v>
      </c>
      <c r="AU203" s="178" t="s">
        <v>75</v>
      </c>
      <c r="AV203" s="10" t="s">
        <v>84</v>
      </c>
      <c r="AW203" s="10" t="s">
        <v>36</v>
      </c>
      <c r="AX203" s="10" t="s">
        <v>82</v>
      </c>
      <c r="AY203" s="178" t="s">
        <v>169</v>
      </c>
    </row>
    <row r="204" spans="1:65" s="2" customFormat="1" ht="33" customHeight="1">
      <c r="A204" s="30"/>
      <c r="B204" s="31"/>
      <c r="C204" s="180" t="s">
        <v>372</v>
      </c>
      <c r="D204" s="180" t="s">
        <v>252</v>
      </c>
      <c r="E204" s="181" t="s">
        <v>460</v>
      </c>
      <c r="F204" s="182" t="s">
        <v>461</v>
      </c>
      <c r="G204" s="183" t="s">
        <v>167</v>
      </c>
      <c r="H204" s="184">
        <v>14.817</v>
      </c>
      <c r="I204" s="185"/>
      <c r="J204" s="186">
        <f>ROUND(I204*H204,2)</f>
        <v>0</v>
      </c>
      <c r="K204" s="187"/>
      <c r="L204" s="35"/>
      <c r="M204" s="188" t="s">
        <v>34</v>
      </c>
      <c r="N204" s="189" t="s">
        <v>46</v>
      </c>
      <c r="O204" s="60"/>
      <c r="P204" s="159">
        <f>O204*H204</f>
        <v>0</v>
      </c>
      <c r="Q204" s="159">
        <v>0</v>
      </c>
      <c r="R204" s="159">
        <f>Q204*H204</f>
        <v>0</v>
      </c>
      <c r="S204" s="159">
        <v>0</v>
      </c>
      <c r="T204" s="160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61" t="s">
        <v>170</v>
      </c>
      <c r="AT204" s="161" t="s">
        <v>252</v>
      </c>
      <c r="AU204" s="161" t="s">
        <v>75</v>
      </c>
      <c r="AY204" s="13" t="s">
        <v>169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3" t="s">
        <v>82</v>
      </c>
      <c r="BK204" s="162">
        <f>ROUND(I204*H204,2)</f>
        <v>0</v>
      </c>
      <c r="BL204" s="13" t="s">
        <v>170</v>
      </c>
      <c r="BM204" s="161" t="s">
        <v>664</v>
      </c>
    </row>
    <row r="205" spans="1:65" s="2" customFormat="1" ht="29.25">
      <c r="A205" s="30"/>
      <c r="B205" s="31"/>
      <c r="C205" s="32"/>
      <c r="D205" s="163" t="s">
        <v>172</v>
      </c>
      <c r="E205" s="32"/>
      <c r="F205" s="164" t="s">
        <v>463</v>
      </c>
      <c r="G205" s="32"/>
      <c r="H205" s="32"/>
      <c r="I205" s="165"/>
      <c r="J205" s="32"/>
      <c r="K205" s="32"/>
      <c r="L205" s="35"/>
      <c r="M205" s="166"/>
      <c r="N205" s="167"/>
      <c r="O205" s="60"/>
      <c r="P205" s="60"/>
      <c r="Q205" s="60"/>
      <c r="R205" s="60"/>
      <c r="S205" s="60"/>
      <c r="T205" s="61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3" t="s">
        <v>172</v>
      </c>
      <c r="AU205" s="13" t="s">
        <v>75</v>
      </c>
    </row>
    <row r="206" spans="1:65" s="2" customFormat="1" ht="19.5">
      <c r="A206" s="30"/>
      <c r="B206" s="31"/>
      <c r="C206" s="32"/>
      <c r="D206" s="163" t="s">
        <v>178</v>
      </c>
      <c r="E206" s="32"/>
      <c r="F206" s="179" t="s">
        <v>662</v>
      </c>
      <c r="G206" s="32"/>
      <c r="H206" s="32"/>
      <c r="I206" s="165"/>
      <c r="J206" s="32"/>
      <c r="K206" s="32"/>
      <c r="L206" s="35"/>
      <c r="M206" s="166"/>
      <c r="N206" s="167"/>
      <c r="O206" s="60"/>
      <c r="P206" s="60"/>
      <c r="Q206" s="60"/>
      <c r="R206" s="60"/>
      <c r="S206" s="60"/>
      <c r="T206" s="61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178</v>
      </c>
      <c r="AU206" s="13" t="s">
        <v>75</v>
      </c>
    </row>
    <row r="207" spans="1:65" s="10" customFormat="1" ht="11.25">
      <c r="B207" s="168"/>
      <c r="C207" s="169"/>
      <c r="D207" s="163" t="s">
        <v>173</v>
      </c>
      <c r="E207" s="170" t="s">
        <v>34</v>
      </c>
      <c r="F207" s="171" t="s">
        <v>663</v>
      </c>
      <c r="G207" s="169"/>
      <c r="H207" s="172">
        <v>14.817</v>
      </c>
      <c r="I207" s="173"/>
      <c r="J207" s="169"/>
      <c r="K207" s="169"/>
      <c r="L207" s="174"/>
      <c r="M207" s="175"/>
      <c r="N207" s="176"/>
      <c r="O207" s="176"/>
      <c r="P207" s="176"/>
      <c r="Q207" s="176"/>
      <c r="R207" s="176"/>
      <c r="S207" s="176"/>
      <c r="T207" s="177"/>
      <c r="AT207" s="178" t="s">
        <v>173</v>
      </c>
      <c r="AU207" s="178" t="s">
        <v>75</v>
      </c>
      <c r="AV207" s="10" t="s">
        <v>84</v>
      </c>
      <c r="AW207" s="10" t="s">
        <v>36</v>
      </c>
      <c r="AX207" s="10" t="s">
        <v>82</v>
      </c>
      <c r="AY207" s="178" t="s">
        <v>169</v>
      </c>
    </row>
    <row r="208" spans="1:65" s="2" customFormat="1" ht="16.5" customHeight="1">
      <c r="A208" s="30"/>
      <c r="B208" s="31"/>
      <c r="C208" s="180" t="s">
        <v>377</v>
      </c>
      <c r="D208" s="180" t="s">
        <v>252</v>
      </c>
      <c r="E208" s="181" t="s">
        <v>466</v>
      </c>
      <c r="F208" s="182" t="s">
        <v>467</v>
      </c>
      <c r="G208" s="183" t="s">
        <v>167</v>
      </c>
      <c r="H208" s="184">
        <v>223.286</v>
      </c>
      <c r="I208" s="185"/>
      <c r="J208" s="186">
        <f>ROUND(I208*H208,2)</f>
        <v>0</v>
      </c>
      <c r="K208" s="187"/>
      <c r="L208" s="35"/>
      <c r="M208" s="188" t="s">
        <v>34</v>
      </c>
      <c r="N208" s="189" t="s">
        <v>46</v>
      </c>
      <c r="O208" s="60"/>
      <c r="P208" s="159">
        <f>O208*H208</f>
        <v>0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61" t="s">
        <v>170</v>
      </c>
      <c r="AT208" s="161" t="s">
        <v>252</v>
      </c>
      <c r="AU208" s="161" t="s">
        <v>75</v>
      </c>
      <c r="AY208" s="13" t="s">
        <v>169</v>
      </c>
      <c r="BE208" s="162">
        <f>IF(N208="základní",J208,0)</f>
        <v>0</v>
      </c>
      <c r="BF208" s="162">
        <f>IF(N208="snížená",J208,0)</f>
        <v>0</v>
      </c>
      <c r="BG208" s="162">
        <f>IF(N208="zákl. přenesená",J208,0)</f>
        <v>0</v>
      </c>
      <c r="BH208" s="162">
        <f>IF(N208="sníž. přenesená",J208,0)</f>
        <v>0</v>
      </c>
      <c r="BI208" s="162">
        <f>IF(N208="nulová",J208,0)</f>
        <v>0</v>
      </c>
      <c r="BJ208" s="13" t="s">
        <v>82</v>
      </c>
      <c r="BK208" s="162">
        <f>ROUND(I208*H208,2)</f>
        <v>0</v>
      </c>
      <c r="BL208" s="13" t="s">
        <v>170</v>
      </c>
      <c r="BM208" s="161" t="s">
        <v>665</v>
      </c>
    </row>
    <row r="209" spans="1:65" s="2" customFormat="1" ht="29.25">
      <c r="A209" s="30"/>
      <c r="B209" s="31"/>
      <c r="C209" s="32"/>
      <c r="D209" s="163" t="s">
        <v>172</v>
      </c>
      <c r="E209" s="32"/>
      <c r="F209" s="164" t="s">
        <v>469</v>
      </c>
      <c r="G209" s="32"/>
      <c r="H209" s="32"/>
      <c r="I209" s="165"/>
      <c r="J209" s="32"/>
      <c r="K209" s="32"/>
      <c r="L209" s="35"/>
      <c r="M209" s="166"/>
      <c r="N209" s="167"/>
      <c r="O209" s="60"/>
      <c r="P209" s="60"/>
      <c r="Q209" s="60"/>
      <c r="R209" s="60"/>
      <c r="S209" s="60"/>
      <c r="T209" s="61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T209" s="13" t="s">
        <v>172</v>
      </c>
      <c r="AU209" s="13" t="s">
        <v>75</v>
      </c>
    </row>
    <row r="210" spans="1:65" s="2" customFormat="1" ht="29.25">
      <c r="A210" s="30"/>
      <c r="B210" s="31"/>
      <c r="C210" s="32"/>
      <c r="D210" s="163" t="s">
        <v>178</v>
      </c>
      <c r="E210" s="32"/>
      <c r="F210" s="179" t="s">
        <v>666</v>
      </c>
      <c r="G210" s="32"/>
      <c r="H210" s="32"/>
      <c r="I210" s="165"/>
      <c r="J210" s="32"/>
      <c r="K210" s="32"/>
      <c r="L210" s="35"/>
      <c r="M210" s="166"/>
      <c r="N210" s="167"/>
      <c r="O210" s="60"/>
      <c r="P210" s="60"/>
      <c r="Q210" s="60"/>
      <c r="R210" s="60"/>
      <c r="S210" s="60"/>
      <c r="T210" s="61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3" t="s">
        <v>178</v>
      </c>
      <c r="AU210" s="13" t="s">
        <v>75</v>
      </c>
    </row>
    <row r="211" spans="1:65" s="10" customFormat="1" ht="11.25">
      <c r="B211" s="168"/>
      <c r="C211" s="169"/>
      <c r="D211" s="163" t="s">
        <v>173</v>
      </c>
      <c r="E211" s="170" t="s">
        <v>34</v>
      </c>
      <c r="F211" s="171" t="s">
        <v>667</v>
      </c>
      <c r="G211" s="169"/>
      <c r="H211" s="172">
        <v>223.286</v>
      </c>
      <c r="I211" s="173"/>
      <c r="J211" s="169"/>
      <c r="K211" s="169"/>
      <c r="L211" s="174"/>
      <c r="M211" s="175"/>
      <c r="N211" s="176"/>
      <c r="O211" s="176"/>
      <c r="P211" s="176"/>
      <c r="Q211" s="176"/>
      <c r="R211" s="176"/>
      <c r="S211" s="176"/>
      <c r="T211" s="177"/>
      <c r="AT211" s="178" t="s">
        <v>173</v>
      </c>
      <c r="AU211" s="178" t="s">
        <v>75</v>
      </c>
      <c r="AV211" s="10" t="s">
        <v>84</v>
      </c>
      <c r="AW211" s="10" t="s">
        <v>36</v>
      </c>
      <c r="AX211" s="10" t="s">
        <v>82</v>
      </c>
      <c r="AY211" s="178" t="s">
        <v>169</v>
      </c>
    </row>
    <row r="212" spans="1:65" s="2" customFormat="1" ht="24.2" customHeight="1">
      <c r="A212" s="30"/>
      <c r="B212" s="31"/>
      <c r="C212" s="180" t="s">
        <v>383</v>
      </c>
      <c r="D212" s="180" t="s">
        <v>252</v>
      </c>
      <c r="E212" s="181" t="s">
        <v>453</v>
      </c>
      <c r="F212" s="182" t="s">
        <v>454</v>
      </c>
      <c r="G212" s="183" t="s">
        <v>167</v>
      </c>
      <c r="H212" s="184">
        <v>223.286</v>
      </c>
      <c r="I212" s="185"/>
      <c r="J212" s="186">
        <f>ROUND(I212*H212,2)</f>
        <v>0</v>
      </c>
      <c r="K212" s="187"/>
      <c r="L212" s="35"/>
      <c r="M212" s="188" t="s">
        <v>34</v>
      </c>
      <c r="N212" s="189" t="s">
        <v>46</v>
      </c>
      <c r="O212" s="60"/>
      <c r="P212" s="159">
        <f>O212*H212</f>
        <v>0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61" t="s">
        <v>170</v>
      </c>
      <c r="AT212" s="161" t="s">
        <v>252</v>
      </c>
      <c r="AU212" s="161" t="s">
        <v>75</v>
      </c>
      <c r="AY212" s="13" t="s">
        <v>169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3" t="s">
        <v>82</v>
      </c>
      <c r="BK212" s="162">
        <f>ROUND(I212*H212,2)</f>
        <v>0</v>
      </c>
      <c r="BL212" s="13" t="s">
        <v>170</v>
      </c>
      <c r="BM212" s="161" t="s">
        <v>668</v>
      </c>
    </row>
    <row r="213" spans="1:65" s="2" customFormat="1" ht="29.25">
      <c r="A213" s="30"/>
      <c r="B213" s="31"/>
      <c r="C213" s="32"/>
      <c r="D213" s="163" t="s">
        <v>172</v>
      </c>
      <c r="E213" s="32"/>
      <c r="F213" s="164" t="s">
        <v>456</v>
      </c>
      <c r="G213" s="32"/>
      <c r="H213" s="32"/>
      <c r="I213" s="165"/>
      <c r="J213" s="32"/>
      <c r="K213" s="32"/>
      <c r="L213" s="35"/>
      <c r="M213" s="166"/>
      <c r="N213" s="167"/>
      <c r="O213" s="60"/>
      <c r="P213" s="60"/>
      <c r="Q213" s="60"/>
      <c r="R213" s="60"/>
      <c r="S213" s="60"/>
      <c r="T213" s="61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T213" s="13" t="s">
        <v>172</v>
      </c>
      <c r="AU213" s="13" t="s">
        <v>75</v>
      </c>
    </row>
    <row r="214" spans="1:65" s="2" customFormat="1" ht="29.25">
      <c r="A214" s="30"/>
      <c r="B214" s="31"/>
      <c r="C214" s="32"/>
      <c r="D214" s="163" t="s">
        <v>178</v>
      </c>
      <c r="E214" s="32"/>
      <c r="F214" s="179" t="s">
        <v>669</v>
      </c>
      <c r="G214" s="32"/>
      <c r="H214" s="32"/>
      <c r="I214" s="165"/>
      <c r="J214" s="32"/>
      <c r="K214" s="32"/>
      <c r="L214" s="35"/>
      <c r="M214" s="166"/>
      <c r="N214" s="167"/>
      <c r="O214" s="60"/>
      <c r="P214" s="60"/>
      <c r="Q214" s="60"/>
      <c r="R214" s="60"/>
      <c r="S214" s="60"/>
      <c r="T214" s="61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3" t="s">
        <v>178</v>
      </c>
      <c r="AU214" s="13" t="s">
        <v>75</v>
      </c>
    </row>
    <row r="215" spans="1:65" s="10" customFormat="1" ht="11.25">
      <c r="B215" s="168"/>
      <c r="C215" s="169"/>
      <c r="D215" s="163" t="s">
        <v>173</v>
      </c>
      <c r="E215" s="170" t="s">
        <v>34</v>
      </c>
      <c r="F215" s="171" t="s">
        <v>667</v>
      </c>
      <c r="G215" s="169"/>
      <c r="H215" s="172">
        <v>223.286</v>
      </c>
      <c r="I215" s="173"/>
      <c r="J215" s="169"/>
      <c r="K215" s="169"/>
      <c r="L215" s="174"/>
      <c r="M215" s="175"/>
      <c r="N215" s="176"/>
      <c r="O215" s="176"/>
      <c r="P215" s="176"/>
      <c r="Q215" s="176"/>
      <c r="R215" s="176"/>
      <c r="S215" s="176"/>
      <c r="T215" s="177"/>
      <c r="AT215" s="178" t="s">
        <v>173</v>
      </c>
      <c r="AU215" s="178" t="s">
        <v>75</v>
      </c>
      <c r="AV215" s="10" t="s">
        <v>84</v>
      </c>
      <c r="AW215" s="10" t="s">
        <v>36</v>
      </c>
      <c r="AX215" s="10" t="s">
        <v>82</v>
      </c>
      <c r="AY215" s="178" t="s">
        <v>169</v>
      </c>
    </row>
    <row r="216" spans="1:65" s="2" customFormat="1" ht="33" customHeight="1">
      <c r="A216" s="30"/>
      <c r="B216" s="31"/>
      <c r="C216" s="180" t="s">
        <v>388</v>
      </c>
      <c r="D216" s="180" t="s">
        <v>252</v>
      </c>
      <c r="E216" s="181" t="s">
        <v>460</v>
      </c>
      <c r="F216" s="182" t="s">
        <v>461</v>
      </c>
      <c r="G216" s="183" t="s">
        <v>167</v>
      </c>
      <c r="H216" s="184">
        <v>2009.5740000000001</v>
      </c>
      <c r="I216" s="185"/>
      <c r="J216" s="186">
        <f>ROUND(I216*H216,2)</f>
        <v>0</v>
      </c>
      <c r="K216" s="187"/>
      <c r="L216" s="35"/>
      <c r="M216" s="188" t="s">
        <v>34</v>
      </c>
      <c r="N216" s="189" t="s">
        <v>46</v>
      </c>
      <c r="O216" s="60"/>
      <c r="P216" s="159">
        <f>O216*H216</f>
        <v>0</v>
      </c>
      <c r="Q216" s="159">
        <v>0</v>
      </c>
      <c r="R216" s="159">
        <f>Q216*H216</f>
        <v>0</v>
      </c>
      <c r="S216" s="159">
        <v>0</v>
      </c>
      <c r="T216" s="160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61" t="s">
        <v>170</v>
      </c>
      <c r="AT216" s="161" t="s">
        <v>252</v>
      </c>
      <c r="AU216" s="161" t="s">
        <v>75</v>
      </c>
      <c r="AY216" s="13" t="s">
        <v>169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13" t="s">
        <v>82</v>
      </c>
      <c r="BK216" s="162">
        <f>ROUND(I216*H216,2)</f>
        <v>0</v>
      </c>
      <c r="BL216" s="13" t="s">
        <v>170</v>
      </c>
      <c r="BM216" s="161" t="s">
        <v>670</v>
      </c>
    </row>
    <row r="217" spans="1:65" s="2" customFormat="1" ht="29.25">
      <c r="A217" s="30"/>
      <c r="B217" s="31"/>
      <c r="C217" s="32"/>
      <c r="D217" s="163" t="s">
        <v>172</v>
      </c>
      <c r="E217" s="32"/>
      <c r="F217" s="164" t="s">
        <v>463</v>
      </c>
      <c r="G217" s="32"/>
      <c r="H217" s="32"/>
      <c r="I217" s="165"/>
      <c r="J217" s="32"/>
      <c r="K217" s="32"/>
      <c r="L217" s="35"/>
      <c r="M217" s="166"/>
      <c r="N217" s="167"/>
      <c r="O217" s="60"/>
      <c r="P217" s="60"/>
      <c r="Q217" s="60"/>
      <c r="R217" s="60"/>
      <c r="S217" s="60"/>
      <c r="T217" s="61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T217" s="13" t="s">
        <v>172</v>
      </c>
      <c r="AU217" s="13" t="s">
        <v>75</v>
      </c>
    </row>
    <row r="218" spans="1:65" s="2" customFormat="1" ht="29.25">
      <c r="A218" s="30"/>
      <c r="B218" s="31"/>
      <c r="C218" s="32"/>
      <c r="D218" s="163" t="s">
        <v>178</v>
      </c>
      <c r="E218" s="32"/>
      <c r="F218" s="179" t="s">
        <v>669</v>
      </c>
      <c r="G218" s="32"/>
      <c r="H218" s="32"/>
      <c r="I218" s="165"/>
      <c r="J218" s="32"/>
      <c r="K218" s="32"/>
      <c r="L218" s="35"/>
      <c r="M218" s="166"/>
      <c r="N218" s="167"/>
      <c r="O218" s="60"/>
      <c r="P218" s="60"/>
      <c r="Q218" s="60"/>
      <c r="R218" s="60"/>
      <c r="S218" s="60"/>
      <c r="T218" s="61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T218" s="13" t="s">
        <v>178</v>
      </c>
      <c r="AU218" s="13" t="s">
        <v>75</v>
      </c>
    </row>
    <row r="219" spans="1:65" s="10" customFormat="1" ht="11.25">
      <c r="B219" s="168"/>
      <c r="C219" s="169"/>
      <c r="D219" s="163" t="s">
        <v>173</v>
      </c>
      <c r="E219" s="170" t="s">
        <v>34</v>
      </c>
      <c r="F219" s="171" t="s">
        <v>671</v>
      </c>
      <c r="G219" s="169"/>
      <c r="H219" s="172">
        <v>2009.5740000000001</v>
      </c>
      <c r="I219" s="173"/>
      <c r="J219" s="169"/>
      <c r="K219" s="169"/>
      <c r="L219" s="174"/>
      <c r="M219" s="175"/>
      <c r="N219" s="176"/>
      <c r="O219" s="176"/>
      <c r="P219" s="176"/>
      <c r="Q219" s="176"/>
      <c r="R219" s="176"/>
      <c r="S219" s="176"/>
      <c r="T219" s="177"/>
      <c r="AT219" s="178" t="s">
        <v>173</v>
      </c>
      <c r="AU219" s="178" t="s">
        <v>75</v>
      </c>
      <c r="AV219" s="10" t="s">
        <v>84</v>
      </c>
      <c r="AW219" s="10" t="s">
        <v>36</v>
      </c>
      <c r="AX219" s="10" t="s">
        <v>82</v>
      </c>
      <c r="AY219" s="178" t="s">
        <v>169</v>
      </c>
    </row>
    <row r="220" spans="1:65" s="2" customFormat="1" ht="24.2" customHeight="1">
      <c r="A220" s="30"/>
      <c r="B220" s="31"/>
      <c r="C220" s="180" t="s">
        <v>394</v>
      </c>
      <c r="D220" s="180" t="s">
        <v>252</v>
      </c>
      <c r="E220" s="181" t="s">
        <v>453</v>
      </c>
      <c r="F220" s="182" t="s">
        <v>454</v>
      </c>
      <c r="G220" s="183" t="s">
        <v>167</v>
      </c>
      <c r="H220" s="184">
        <v>101.953</v>
      </c>
      <c r="I220" s="185"/>
      <c r="J220" s="186">
        <f>ROUND(I220*H220,2)</f>
        <v>0</v>
      </c>
      <c r="K220" s="187"/>
      <c r="L220" s="35"/>
      <c r="M220" s="188" t="s">
        <v>34</v>
      </c>
      <c r="N220" s="189" t="s">
        <v>46</v>
      </c>
      <c r="O220" s="60"/>
      <c r="P220" s="159">
        <f>O220*H220</f>
        <v>0</v>
      </c>
      <c r="Q220" s="159">
        <v>0</v>
      </c>
      <c r="R220" s="159">
        <f>Q220*H220</f>
        <v>0</v>
      </c>
      <c r="S220" s="159">
        <v>0</v>
      </c>
      <c r="T220" s="160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61" t="s">
        <v>170</v>
      </c>
      <c r="AT220" s="161" t="s">
        <v>252</v>
      </c>
      <c r="AU220" s="161" t="s">
        <v>75</v>
      </c>
      <c r="AY220" s="13" t="s">
        <v>169</v>
      </c>
      <c r="BE220" s="162">
        <f>IF(N220="základní",J220,0)</f>
        <v>0</v>
      </c>
      <c r="BF220" s="162">
        <f>IF(N220="snížená",J220,0)</f>
        <v>0</v>
      </c>
      <c r="BG220" s="162">
        <f>IF(N220="zákl. přenesená",J220,0)</f>
        <v>0</v>
      </c>
      <c r="BH220" s="162">
        <f>IF(N220="sníž. přenesená",J220,0)</f>
        <v>0</v>
      </c>
      <c r="BI220" s="162">
        <f>IF(N220="nulová",J220,0)</f>
        <v>0</v>
      </c>
      <c r="BJ220" s="13" t="s">
        <v>82</v>
      </c>
      <c r="BK220" s="162">
        <f>ROUND(I220*H220,2)</f>
        <v>0</v>
      </c>
      <c r="BL220" s="13" t="s">
        <v>170</v>
      </c>
      <c r="BM220" s="161" t="s">
        <v>672</v>
      </c>
    </row>
    <row r="221" spans="1:65" s="2" customFormat="1" ht="29.25">
      <c r="A221" s="30"/>
      <c r="B221" s="31"/>
      <c r="C221" s="32"/>
      <c r="D221" s="163" t="s">
        <v>172</v>
      </c>
      <c r="E221" s="32"/>
      <c r="F221" s="164" t="s">
        <v>456</v>
      </c>
      <c r="G221" s="32"/>
      <c r="H221" s="32"/>
      <c r="I221" s="165"/>
      <c r="J221" s="32"/>
      <c r="K221" s="32"/>
      <c r="L221" s="35"/>
      <c r="M221" s="166"/>
      <c r="N221" s="167"/>
      <c r="O221" s="60"/>
      <c r="P221" s="60"/>
      <c r="Q221" s="60"/>
      <c r="R221" s="60"/>
      <c r="S221" s="60"/>
      <c r="T221" s="61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3" t="s">
        <v>172</v>
      </c>
      <c r="AU221" s="13" t="s">
        <v>75</v>
      </c>
    </row>
    <row r="222" spans="1:65" s="2" customFormat="1" ht="19.5">
      <c r="A222" s="30"/>
      <c r="B222" s="31"/>
      <c r="C222" s="32"/>
      <c r="D222" s="163" t="s">
        <v>178</v>
      </c>
      <c r="E222" s="32"/>
      <c r="F222" s="179" t="s">
        <v>481</v>
      </c>
      <c r="G222" s="32"/>
      <c r="H222" s="32"/>
      <c r="I222" s="165"/>
      <c r="J222" s="32"/>
      <c r="K222" s="32"/>
      <c r="L222" s="35"/>
      <c r="M222" s="166"/>
      <c r="N222" s="167"/>
      <c r="O222" s="60"/>
      <c r="P222" s="60"/>
      <c r="Q222" s="60"/>
      <c r="R222" s="60"/>
      <c r="S222" s="60"/>
      <c r="T222" s="61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3" t="s">
        <v>178</v>
      </c>
      <c r="AU222" s="13" t="s">
        <v>75</v>
      </c>
    </row>
    <row r="223" spans="1:65" s="10" customFormat="1" ht="11.25">
      <c r="B223" s="168"/>
      <c r="C223" s="169"/>
      <c r="D223" s="163" t="s">
        <v>173</v>
      </c>
      <c r="E223" s="170" t="s">
        <v>34</v>
      </c>
      <c r="F223" s="171" t="s">
        <v>673</v>
      </c>
      <c r="G223" s="169"/>
      <c r="H223" s="172">
        <v>101.953</v>
      </c>
      <c r="I223" s="173"/>
      <c r="J223" s="169"/>
      <c r="K223" s="169"/>
      <c r="L223" s="174"/>
      <c r="M223" s="175"/>
      <c r="N223" s="176"/>
      <c r="O223" s="176"/>
      <c r="P223" s="176"/>
      <c r="Q223" s="176"/>
      <c r="R223" s="176"/>
      <c r="S223" s="176"/>
      <c r="T223" s="177"/>
      <c r="AT223" s="178" t="s">
        <v>173</v>
      </c>
      <c r="AU223" s="178" t="s">
        <v>75</v>
      </c>
      <c r="AV223" s="10" t="s">
        <v>84</v>
      </c>
      <c r="AW223" s="10" t="s">
        <v>36</v>
      </c>
      <c r="AX223" s="10" t="s">
        <v>82</v>
      </c>
      <c r="AY223" s="178" t="s">
        <v>169</v>
      </c>
    </row>
    <row r="224" spans="1:65" s="2" customFormat="1" ht="24.2" customHeight="1">
      <c r="A224" s="30"/>
      <c r="B224" s="31"/>
      <c r="C224" s="180" t="s">
        <v>400</v>
      </c>
      <c r="D224" s="180" t="s">
        <v>252</v>
      </c>
      <c r="E224" s="181" t="s">
        <v>491</v>
      </c>
      <c r="F224" s="182" t="s">
        <v>492</v>
      </c>
      <c r="G224" s="183" t="s">
        <v>184</v>
      </c>
      <c r="H224" s="184">
        <v>1</v>
      </c>
      <c r="I224" s="185"/>
      <c r="J224" s="186">
        <f>ROUND(I224*H224,2)</f>
        <v>0</v>
      </c>
      <c r="K224" s="187"/>
      <c r="L224" s="35"/>
      <c r="M224" s="188" t="s">
        <v>34</v>
      </c>
      <c r="N224" s="189" t="s">
        <v>46</v>
      </c>
      <c r="O224" s="60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61" t="s">
        <v>170</v>
      </c>
      <c r="AT224" s="161" t="s">
        <v>252</v>
      </c>
      <c r="AU224" s="161" t="s">
        <v>75</v>
      </c>
      <c r="AY224" s="13" t="s">
        <v>169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3" t="s">
        <v>82</v>
      </c>
      <c r="BK224" s="162">
        <f>ROUND(I224*H224,2)</f>
        <v>0</v>
      </c>
      <c r="BL224" s="13" t="s">
        <v>170</v>
      </c>
      <c r="BM224" s="161" t="s">
        <v>674</v>
      </c>
    </row>
    <row r="225" spans="1:65" s="2" customFormat="1" ht="29.25">
      <c r="A225" s="30"/>
      <c r="B225" s="31"/>
      <c r="C225" s="32"/>
      <c r="D225" s="163" t="s">
        <v>172</v>
      </c>
      <c r="E225" s="32"/>
      <c r="F225" s="164" t="s">
        <v>494</v>
      </c>
      <c r="G225" s="32"/>
      <c r="H225" s="32"/>
      <c r="I225" s="165"/>
      <c r="J225" s="32"/>
      <c r="K225" s="32"/>
      <c r="L225" s="35"/>
      <c r="M225" s="166"/>
      <c r="N225" s="167"/>
      <c r="O225" s="60"/>
      <c r="P225" s="60"/>
      <c r="Q225" s="60"/>
      <c r="R225" s="60"/>
      <c r="S225" s="60"/>
      <c r="T225" s="61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3" t="s">
        <v>172</v>
      </c>
      <c r="AU225" s="13" t="s">
        <v>75</v>
      </c>
    </row>
    <row r="226" spans="1:65" s="2" customFormat="1" ht="19.5">
      <c r="A226" s="30"/>
      <c r="B226" s="31"/>
      <c r="C226" s="32"/>
      <c r="D226" s="163" t="s">
        <v>178</v>
      </c>
      <c r="E226" s="32"/>
      <c r="F226" s="179" t="s">
        <v>495</v>
      </c>
      <c r="G226" s="32"/>
      <c r="H226" s="32"/>
      <c r="I226" s="165"/>
      <c r="J226" s="32"/>
      <c r="K226" s="32"/>
      <c r="L226" s="35"/>
      <c r="M226" s="166"/>
      <c r="N226" s="167"/>
      <c r="O226" s="60"/>
      <c r="P226" s="60"/>
      <c r="Q226" s="60"/>
      <c r="R226" s="60"/>
      <c r="S226" s="60"/>
      <c r="T226" s="61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178</v>
      </c>
      <c r="AU226" s="13" t="s">
        <v>75</v>
      </c>
    </row>
    <row r="227" spans="1:65" s="10" customFormat="1" ht="11.25">
      <c r="B227" s="168"/>
      <c r="C227" s="169"/>
      <c r="D227" s="163" t="s">
        <v>173</v>
      </c>
      <c r="E227" s="170" t="s">
        <v>34</v>
      </c>
      <c r="F227" s="171" t="s">
        <v>496</v>
      </c>
      <c r="G227" s="169"/>
      <c r="H227" s="172">
        <v>1</v>
      </c>
      <c r="I227" s="173"/>
      <c r="J227" s="169"/>
      <c r="K227" s="169"/>
      <c r="L227" s="174"/>
      <c r="M227" s="175"/>
      <c r="N227" s="176"/>
      <c r="O227" s="176"/>
      <c r="P227" s="176"/>
      <c r="Q227" s="176"/>
      <c r="R227" s="176"/>
      <c r="S227" s="176"/>
      <c r="T227" s="177"/>
      <c r="AT227" s="178" t="s">
        <v>173</v>
      </c>
      <c r="AU227" s="178" t="s">
        <v>75</v>
      </c>
      <c r="AV227" s="10" t="s">
        <v>84</v>
      </c>
      <c r="AW227" s="10" t="s">
        <v>36</v>
      </c>
      <c r="AX227" s="10" t="s">
        <v>82</v>
      </c>
      <c r="AY227" s="178" t="s">
        <v>169</v>
      </c>
    </row>
    <row r="228" spans="1:65" s="2" customFormat="1" ht="24.2" customHeight="1">
      <c r="A228" s="30"/>
      <c r="B228" s="31"/>
      <c r="C228" s="180" t="s">
        <v>407</v>
      </c>
      <c r="D228" s="180" t="s">
        <v>252</v>
      </c>
      <c r="E228" s="181" t="s">
        <v>498</v>
      </c>
      <c r="F228" s="182" t="s">
        <v>499</v>
      </c>
      <c r="G228" s="183" t="s">
        <v>184</v>
      </c>
      <c r="H228" s="184">
        <v>9</v>
      </c>
      <c r="I228" s="185"/>
      <c r="J228" s="186">
        <f>ROUND(I228*H228,2)</f>
        <v>0</v>
      </c>
      <c r="K228" s="187"/>
      <c r="L228" s="35"/>
      <c r="M228" s="188" t="s">
        <v>34</v>
      </c>
      <c r="N228" s="189" t="s">
        <v>46</v>
      </c>
      <c r="O228" s="60"/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61" t="s">
        <v>170</v>
      </c>
      <c r="AT228" s="161" t="s">
        <v>252</v>
      </c>
      <c r="AU228" s="161" t="s">
        <v>75</v>
      </c>
      <c r="AY228" s="13" t="s">
        <v>169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3" t="s">
        <v>82</v>
      </c>
      <c r="BK228" s="162">
        <f>ROUND(I228*H228,2)</f>
        <v>0</v>
      </c>
      <c r="BL228" s="13" t="s">
        <v>170</v>
      </c>
      <c r="BM228" s="161" t="s">
        <v>675</v>
      </c>
    </row>
    <row r="229" spans="1:65" s="2" customFormat="1" ht="29.25">
      <c r="A229" s="30"/>
      <c r="B229" s="31"/>
      <c r="C229" s="32"/>
      <c r="D229" s="163" t="s">
        <v>172</v>
      </c>
      <c r="E229" s="32"/>
      <c r="F229" s="164" t="s">
        <v>501</v>
      </c>
      <c r="G229" s="32"/>
      <c r="H229" s="32"/>
      <c r="I229" s="165"/>
      <c r="J229" s="32"/>
      <c r="K229" s="32"/>
      <c r="L229" s="35"/>
      <c r="M229" s="166"/>
      <c r="N229" s="167"/>
      <c r="O229" s="60"/>
      <c r="P229" s="60"/>
      <c r="Q229" s="60"/>
      <c r="R229" s="60"/>
      <c r="S229" s="60"/>
      <c r="T229" s="61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3" t="s">
        <v>172</v>
      </c>
      <c r="AU229" s="13" t="s">
        <v>75</v>
      </c>
    </row>
    <row r="230" spans="1:65" s="2" customFormat="1" ht="19.5">
      <c r="A230" s="30"/>
      <c r="B230" s="31"/>
      <c r="C230" s="32"/>
      <c r="D230" s="163" t="s">
        <v>178</v>
      </c>
      <c r="E230" s="32"/>
      <c r="F230" s="179" t="s">
        <v>495</v>
      </c>
      <c r="G230" s="32"/>
      <c r="H230" s="32"/>
      <c r="I230" s="165"/>
      <c r="J230" s="32"/>
      <c r="K230" s="32"/>
      <c r="L230" s="35"/>
      <c r="M230" s="166"/>
      <c r="N230" s="167"/>
      <c r="O230" s="60"/>
      <c r="P230" s="60"/>
      <c r="Q230" s="60"/>
      <c r="R230" s="60"/>
      <c r="S230" s="60"/>
      <c r="T230" s="61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3" t="s">
        <v>178</v>
      </c>
      <c r="AU230" s="13" t="s">
        <v>75</v>
      </c>
    </row>
    <row r="231" spans="1:65" s="10" customFormat="1" ht="11.25">
      <c r="B231" s="168"/>
      <c r="C231" s="169"/>
      <c r="D231" s="163" t="s">
        <v>173</v>
      </c>
      <c r="E231" s="170" t="s">
        <v>34</v>
      </c>
      <c r="F231" s="171" t="s">
        <v>502</v>
      </c>
      <c r="G231" s="169"/>
      <c r="H231" s="172">
        <v>9</v>
      </c>
      <c r="I231" s="173"/>
      <c r="J231" s="169"/>
      <c r="K231" s="169"/>
      <c r="L231" s="174"/>
      <c r="M231" s="175"/>
      <c r="N231" s="176"/>
      <c r="O231" s="176"/>
      <c r="P231" s="176"/>
      <c r="Q231" s="176"/>
      <c r="R231" s="176"/>
      <c r="S231" s="176"/>
      <c r="T231" s="177"/>
      <c r="AT231" s="178" t="s">
        <v>173</v>
      </c>
      <c r="AU231" s="178" t="s">
        <v>75</v>
      </c>
      <c r="AV231" s="10" t="s">
        <v>84</v>
      </c>
      <c r="AW231" s="10" t="s">
        <v>36</v>
      </c>
      <c r="AX231" s="10" t="s">
        <v>82</v>
      </c>
      <c r="AY231" s="178" t="s">
        <v>169</v>
      </c>
    </row>
    <row r="232" spans="1:65" s="2" customFormat="1" ht="24.2" customHeight="1">
      <c r="A232" s="30"/>
      <c r="B232" s="31"/>
      <c r="C232" s="180" t="s">
        <v>413</v>
      </c>
      <c r="D232" s="180" t="s">
        <v>252</v>
      </c>
      <c r="E232" s="181" t="s">
        <v>491</v>
      </c>
      <c r="F232" s="182" t="s">
        <v>492</v>
      </c>
      <c r="G232" s="183" t="s">
        <v>184</v>
      </c>
      <c r="H232" s="184">
        <v>1</v>
      </c>
      <c r="I232" s="185"/>
      <c r="J232" s="186">
        <f>ROUND(I232*H232,2)</f>
        <v>0</v>
      </c>
      <c r="K232" s="187"/>
      <c r="L232" s="35"/>
      <c r="M232" s="188" t="s">
        <v>34</v>
      </c>
      <c r="N232" s="189" t="s">
        <v>46</v>
      </c>
      <c r="O232" s="60"/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61" t="s">
        <v>170</v>
      </c>
      <c r="AT232" s="161" t="s">
        <v>252</v>
      </c>
      <c r="AU232" s="161" t="s">
        <v>75</v>
      </c>
      <c r="AY232" s="13" t="s">
        <v>169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3" t="s">
        <v>82</v>
      </c>
      <c r="BK232" s="162">
        <f>ROUND(I232*H232,2)</f>
        <v>0</v>
      </c>
      <c r="BL232" s="13" t="s">
        <v>170</v>
      </c>
      <c r="BM232" s="161" t="s">
        <v>676</v>
      </c>
    </row>
    <row r="233" spans="1:65" s="2" customFormat="1" ht="29.25">
      <c r="A233" s="30"/>
      <c r="B233" s="31"/>
      <c r="C233" s="32"/>
      <c r="D233" s="163" t="s">
        <v>172</v>
      </c>
      <c r="E233" s="32"/>
      <c r="F233" s="164" t="s">
        <v>494</v>
      </c>
      <c r="G233" s="32"/>
      <c r="H233" s="32"/>
      <c r="I233" s="165"/>
      <c r="J233" s="32"/>
      <c r="K233" s="32"/>
      <c r="L233" s="35"/>
      <c r="M233" s="166"/>
      <c r="N233" s="167"/>
      <c r="O233" s="60"/>
      <c r="P233" s="60"/>
      <c r="Q233" s="60"/>
      <c r="R233" s="60"/>
      <c r="S233" s="60"/>
      <c r="T233" s="61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3" t="s">
        <v>172</v>
      </c>
      <c r="AU233" s="13" t="s">
        <v>75</v>
      </c>
    </row>
    <row r="234" spans="1:65" s="2" customFormat="1" ht="19.5">
      <c r="A234" s="30"/>
      <c r="B234" s="31"/>
      <c r="C234" s="32"/>
      <c r="D234" s="163" t="s">
        <v>178</v>
      </c>
      <c r="E234" s="32"/>
      <c r="F234" s="179" t="s">
        <v>505</v>
      </c>
      <c r="G234" s="32"/>
      <c r="H234" s="32"/>
      <c r="I234" s="165"/>
      <c r="J234" s="32"/>
      <c r="K234" s="32"/>
      <c r="L234" s="35"/>
      <c r="M234" s="166"/>
      <c r="N234" s="167"/>
      <c r="O234" s="60"/>
      <c r="P234" s="60"/>
      <c r="Q234" s="60"/>
      <c r="R234" s="60"/>
      <c r="S234" s="60"/>
      <c r="T234" s="61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3" t="s">
        <v>178</v>
      </c>
      <c r="AU234" s="13" t="s">
        <v>75</v>
      </c>
    </row>
    <row r="235" spans="1:65" s="10" customFormat="1" ht="11.25">
      <c r="B235" s="168"/>
      <c r="C235" s="169"/>
      <c r="D235" s="163" t="s">
        <v>173</v>
      </c>
      <c r="E235" s="170" t="s">
        <v>34</v>
      </c>
      <c r="F235" s="171" t="s">
        <v>496</v>
      </c>
      <c r="G235" s="169"/>
      <c r="H235" s="172">
        <v>1</v>
      </c>
      <c r="I235" s="173"/>
      <c r="J235" s="169"/>
      <c r="K235" s="169"/>
      <c r="L235" s="174"/>
      <c r="M235" s="175"/>
      <c r="N235" s="176"/>
      <c r="O235" s="176"/>
      <c r="P235" s="176"/>
      <c r="Q235" s="176"/>
      <c r="R235" s="176"/>
      <c r="S235" s="176"/>
      <c r="T235" s="177"/>
      <c r="AT235" s="178" t="s">
        <v>173</v>
      </c>
      <c r="AU235" s="178" t="s">
        <v>75</v>
      </c>
      <c r="AV235" s="10" t="s">
        <v>84</v>
      </c>
      <c r="AW235" s="10" t="s">
        <v>36</v>
      </c>
      <c r="AX235" s="10" t="s">
        <v>82</v>
      </c>
      <c r="AY235" s="178" t="s">
        <v>169</v>
      </c>
    </row>
    <row r="236" spans="1:65" s="2" customFormat="1" ht="24.2" customHeight="1">
      <c r="A236" s="30"/>
      <c r="B236" s="31"/>
      <c r="C236" s="180" t="s">
        <v>419</v>
      </c>
      <c r="D236" s="180" t="s">
        <v>252</v>
      </c>
      <c r="E236" s="181" t="s">
        <v>498</v>
      </c>
      <c r="F236" s="182" t="s">
        <v>499</v>
      </c>
      <c r="G236" s="183" t="s">
        <v>184</v>
      </c>
      <c r="H236" s="184">
        <v>24</v>
      </c>
      <c r="I236" s="185"/>
      <c r="J236" s="186">
        <f>ROUND(I236*H236,2)</f>
        <v>0</v>
      </c>
      <c r="K236" s="187"/>
      <c r="L236" s="35"/>
      <c r="M236" s="188" t="s">
        <v>34</v>
      </c>
      <c r="N236" s="189" t="s">
        <v>46</v>
      </c>
      <c r="O236" s="60"/>
      <c r="P236" s="159">
        <f>O236*H236</f>
        <v>0</v>
      </c>
      <c r="Q236" s="159">
        <v>0</v>
      </c>
      <c r="R236" s="159">
        <f>Q236*H236</f>
        <v>0</v>
      </c>
      <c r="S236" s="159">
        <v>0</v>
      </c>
      <c r="T236" s="160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61" t="s">
        <v>170</v>
      </c>
      <c r="AT236" s="161" t="s">
        <v>252</v>
      </c>
      <c r="AU236" s="161" t="s">
        <v>75</v>
      </c>
      <c r="AY236" s="13" t="s">
        <v>169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3" t="s">
        <v>82</v>
      </c>
      <c r="BK236" s="162">
        <f>ROUND(I236*H236,2)</f>
        <v>0</v>
      </c>
      <c r="BL236" s="13" t="s">
        <v>170</v>
      </c>
      <c r="BM236" s="161" t="s">
        <v>677</v>
      </c>
    </row>
    <row r="237" spans="1:65" s="2" customFormat="1" ht="29.25">
      <c r="A237" s="30"/>
      <c r="B237" s="31"/>
      <c r="C237" s="32"/>
      <c r="D237" s="163" t="s">
        <v>172</v>
      </c>
      <c r="E237" s="32"/>
      <c r="F237" s="164" t="s">
        <v>501</v>
      </c>
      <c r="G237" s="32"/>
      <c r="H237" s="32"/>
      <c r="I237" s="165"/>
      <c r="J237" s="32"/>
      <c r="K237" s="32"/>
      <c r="L237" s="35"/>
      <c r="M237" s="166"/>
      <c r="N237" s="167"/>
      <c r="O237" s="60"/>
      <c r="P237" s="60"/>
      <c r="Q237" s="60"/>
      <c r="R237" s="60"/>
      <c r="S237" s="60"/>
      <c r="T237" s="61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3" t="s">
        <v>172</v>
      </c>
      <c r="AU237" s="13" t="s">
        <v>75</v>
      </c>
    </row>
    <row r="238" spans="1:65" s="2" customFormat="1" ht="19.5">
      <c r="A238" s="30"/>
      <c r="B238" s="31"/>
      <c r="C238" s="32"/>
      <c r="D238" s="163" t="s">
        <v>178</v>
      </c>
      <c r="E238" s="32"/>
      <c r="F238" s="179" t="s">
        <v>505</v>
      </c>
      <c r="G238" s="32"/>
      <c r="H238" s="32"/>
      <c r="I238" s="165"/>
      <c r="J238" s="32"/>
      <c r="K238" s="32"/>
      <c r="L238" s="35"/>
      <c r="M238" s="166"/>
      <c r="N238" s="167"/>
      <c r="O238" s="60"/>
      <c r="P238" s="60"/>
      <c r="Q238" s="60"/>
      <c r="R238" s="60"/>
      <c r="S238" s="60"/>
      <c r="T238" s="61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T238" s="13" t="s">
        <v>178</v>
      </c>
      <c r="AU238" s="13" t="s">
        <v>75</v>
      </c>
    </row>
    <row r="239" spans="1:65" s="10" customFormat="1" ht="11.25">
      <c r="B239" s="168"/>
      <c r="C239" s="169"/>
      <c r="D239" s="163" t="s">
        <v>173</v>
      </c>
      <c r="E239" s="170" t="s">
        <v>34</v>
      </c>
      <c r="F239" s="171" t="s">
        <v>508</v>
      </c>
      <c r="G239" s="169"/>
      <c r="H239" s="172">
        <v>24</v>
      </c>
      <c r="I239" s="173"/>
      <c r="J239" s="169"/>
      <c r="K239" s="169"/>
      <c r="L239" s="174"/>
      <c r="M239" s="175"/>
      <c r="N239" s="176"/>
      <c r="O239" s="176"/>
      <c r="P239" s="176"/>
      <c r="Q239" s="176"/>
      <c r="R239" s="176"/>
      <c r="S239" s="176"/>
      <c r="T239" s="177"/>
      <c r="AT239" s="178" t="s">
        <v>173</v>
      </c>
      <c r="AU239" s="178" t="s">
        <v>75</v>
      </c>
      <c r="AV239" s="10" t="s">
        <v>84</v>
      </c>
      <c r="AW239" s="10" t="s">
        <v>36</v>
      </c>
      <c r="AX239" s="10" t="s">
        <v>82</v>
      </c>
      <c r="AY239" s="178" t="s">
        <v>169</v>
      </c>
    </row>
    <row r="240" spans="1:65" s="2" customFormat="1" ht="24.2" customHeight="1">
      <c r="A240" s="30"/>
      <c r="B240" s="31"/>
      <c r="C240" s="180" t="s">
        <v>424</v>
      </c>
      <c r="D240" s="180" t="s">
        <v>252</v>
      </c>
      <c r="E240" s="181" t="s">
        <v>510</v>
      </c>
      <c r="F240" s="182" t="s">
        <v>511</v>
      </c>
      <c r="G240" s="183" t="s">
        <v>167</v>
      </c>
      <c r="H240" s="184">
        <v>0.6</v>
      </c>
      <c r="I240" s="185"/>
      <c r="J240" s="186">
        <f>ROUND(I240*H240,2)</f>
        <v>0</v>
      </c>
      <c r="K240" s="187"/>
      <c r="L240" s="35"/>
      <c r="M240" s="188" t="s">
        <v>34</v>
      </c>
      <c r="N240" s="189" t="s">
        <v>46</v>
      </c>
      <c r="O240" s="60"/>
      <c r="P240" s="159">
        <f>O240*H240</f>
        <v>0</v>
      </c>
      <c r="Q240" s="159">
        <v>0</v>
      </c>
      <c r="R240" s="159">
        <f>Q240*H240</f>
        <v>0</v>
      </c>
      <c r="S240" s="159">
        <v>0</v>
      </c>
      <c r="T240" s="160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61" t="s">
        <v>170</v>
      </c>
      <c r="AT240" s="161" t="s">
        <v>252</v>
      </c>
      <c r="AU240" s="161" t="s">
        <v>75</v>
      </c>
      <c r="AY240" s="13" t="s">
        <v>169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3" t="s">
        <v>82</v>
      </c>
      <c r="BK240" s="162">
        <f>ROUND(I240*H240,2)</f>
        <v>0</v>
      </c>
      <c r="BL240" s="13" t="s">
        <v>170</v>
      </c>
      <c r="BM240" s="161" t="s">
        <v>678</v>
      </c>
    </row>
    <row r="241" spans="1:65" s="2" customFormat="1" ht="29.25">
      <c r="A241" s="30"/>
      <c r="B241" s="31"/>
      <c r="C241" s="32"/>
      <c r="D241" s="163" t="s">
        <v>172</v>
      </c>
      <c r="E241" s="32"/>
      <c r="F241" s="164" t="s">
        <v>513</v>
      </c>
      <c r="G241" s="32"/>
      <c r="H241" s="32"/>
      <c r="I241" s="165"/>
      <c r="J241" s="32"/>
      <c r="K241" s="32"/>
      <c r="L241" s="35"/>
      <c r="M241" s="166"/>
      <c r="N241" s="167"/>
      <c r="O241" s="60"/>
      <c r="P241" s="60"/>
      <c r="Q241" s="60"/>
      <c r="R241" s="60"/>
      <c r="S241" s="60"/>
      <c r="T241" s="61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T241" s="13" t="s">
        <v>172</v>
      </c>
      <c r="AU241" s="13" t="s">
        <v>75</v>
      </c>
    </row>
    <row r="242" spans="1:65" s="2" customFormat="1" ht="19.5">
      <c r="A242" s="30"/>
      <c r="B242" s="31"/>
      <c r="C242" s="32"/>
      <c r="D242" s="163" t="s">
        <v>178</v>
      </c>
      <c r="E242" s="32"/>
      <c r="F242" s="179" t="s">
        <v>514</v>
      </c>
      <c r="G242" s="32"/>
      <c r="H242" s="32"/>
      <c r="I242" s="165"/>
      <c r="J242" s="32"/>
      <c r="K242" s="32"/>
      <c r="L242" s="35"/>
      <c r="M242" s="166"/>
      <c r="N242" s="167"/>
      <c r="O242" s="60"/>
      <c r="P242" s="60"/>
      <c r="Q242" s="60"/>
      <c r="R242" s="60"/>
      <c r="S242" s="60"/>
      <c r="T242" s="61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3" t="s">
        <v>178</v>
      </c>
      <c r="AU242" s="13" t="s">
        <v>75</v>
      </c>
    </row>
    <row r="243" spans="1:65" s="10" customFormat="1" ht="11.25">
      <c r="B243" s="168"/>
      <c r="C243" s="169"/>
      <c r="D243" s="163" t="s">
        <v>173</v>
      </c>
      <c r="E243" s="170" t="s">
        <v>34</v>
      </c>
      <c r="F243" s="171" t="s">
        <v>679</v>
      </c>
      <c r="G243" s="169"/>
      <c r="H243" s="172">
        <v>0.6</v>
      </c>
      <c r="I243" s="173"/>
      <c r="J243" s="169"/>
      <c r="K243" s="169"/>
      <c r="L243" s="174"/>
      <c r="M243" s="175"/>
      <c r="N243" s="176"/>
      <c r="O243" s="176"/>
      <c r="P243" s="176"/>
      <c r="Q243" s="176"/>
      <c r="R243" s="176"/>
      <c r="S243" s="176"/>
      <c r="T243" s="177"/>
      <c r="AT243" s="178" t="s">
        <v>173</v>
      </c>
      <c r="AU243" s="178" t="s">
        <v>75</v>
      </c>
      <c r="AV243" s="10" t="s">
        <v>84</v>
      </c>
      <c r="AW243" s="10" t="s">
        <v>36</v>
      </c>
      <c r="AX243" s="10" t="s">
        <v>82</v>
      </c>
      <c r="AY243" s="178" t="s">
        <v>169</v>
      </c>
    </row>
    <row r="244" spans="1:65" s="2" customFormat="1" ht="24.2" customHeight="1">
      <c r="A244" s="30"/>
      <c r="B244" s="31"/>
      <c r="C244" s="180" t="s">
        <v>430</v>
      </c>
      <c r="D244" s="180" t="s">
        <v>252</v>
      </c>
      <c r="E244" s="181" t="s">
        <v>517</v>
      </c>
      <c r="F244" s="182" t="s">
        <v>518</v>
      </c>
      <c r="G244" s="183" t="s">
        <v>167</v>
      </c>
      <c r="H244" s="184">
        <v>1.2</v>
      </c>
      <c r="I244" s="185"/>
      <c r="J244" s="186">
        <f>ROUND(I244*H244,2)</f>
        <v>0</v>
      </c>
      <c r="K244" s="187"/>
      <c r="L244" s="35"/>
      <c r="M244" s="188" t="s">
        <v>34</v>
      </c>
      <c r="N244" s="189" t="s">
        <v>46</v>
      </c>
      <c r="O244" s="60"/>
      <c r="P244" s="159">
        <f>O244*H244</f>
        <v>0</v>
      </c>
      <c r="Q244" s="159">
        <v>0</v>
      </c>
      <c r="R244" s="159">
        <f>Q244*H244</f>
        <v>0</v>
      </c>
      <c r="S244" s="159">
        <v>0</v>
      </c>
      <c r="T244" s="160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61" t="s">
        <v>170</v>
      </c>
      <c r="AT244" s="161" t="s">
        <v>252</v>
      </c>
      <c r="AU244" s="161" t="s">
        <v>75</v>
      </c>
      <c r="AY244" s="13" t="s">
        <v>169</v>
      </c>
      <c r="BE244" s="162">
        <f>IF(N244="základní",J244,0)</f>
        <v>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13" t="s">
        <v>82</v>
      </c>
      <c r="BK244" s="162">
        <f>ROUND(I244*H244,2)</f>
        <v>0</v>
      </c>
      <c r="BL244" s="13" t="s">
        <v>170</v>
      </c>
      <c r="BM244" s="161" t="s">
        <v>680</v>
      </c>
    </row>
    <row r="245" spans="1:65" s="2" customFormat="1" ht="29.25">
      <c r="A245" s="30"/>
      <c r="B245" s="31"/>
      <c r="C245" s="32"/>
      <c r="D245" s="163" t="s">
        <v>172</v>
      </c>
      <c r="E245" s="32"/>
      <c r="F245" s="164" t="s">
        <v>520</v>
      </c>
      <c r="G245" s="32"/>
      <c r="H245" s="32"/>
      <c r="I245" s="165"/>
      <c r="J245" s="32"/>
      <c r="K245" s="32"/>
      <c r="L245" s="35"/>
      <c r="M245" s="166"/>
      <c r="N245" s="167"/>
      <c r="O245" s="60"/>
      <c r="P245" s="60"/>
      <c r="Q245" s="60"/>
      <c r="R245" s="60"/>
      <c r="S245" s="60"/>
      <c r="T245" s="61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T245" s="13" t="s">
        <v>172</v>
      </c>
      <c r="AU245" s="13" t="s">
        <v>75</v>
      </c>
    </row>
    <row r="246" spans="1:65" s="2" customFormat="1" ht="19.5">
      <c r="A246" s="30"/>
      <c r="B246" s="31"/>
      <c r="C246" s="32"/>
      <c r="D246" s="163" t="s">
        <v>178</v>
      </c>
      <c r="E246" s="32"/>
      <c r="F246" s="179" t="s">
        <v>514</v>
      </c>
      <c r="G246" s="32"/>
      <c r="H246" s="32"/>
      <c r="I246" s="165"/>
      <c r="J246" s="32"/>
      <c r="K246" s="32"/>
      <c r="L246" s="35"/>
      <c r="M246" s="166"/>
      <c r="N246" s="167"/>
      <c r="O246" s="60"/>
      <c r="P246" s="60"/>
      <c r="Q246" s="60"/>
      <c r="R246" s="60"/>
      <c r="S246" s="60"/>
      <c r="T246" s="61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3" t="s">
        <v>178</v>
      </c>
      <c r="AU246" s="13" t="s">
        <v>75</v>
      </c>
    </row>
    <row r="247" spans="1:65" s="10" customFormat="1" ht="11.25">
      <c r="B247" s="168"/>
      <c r="C247" s="169"/>
      <c r="D247" s="163" t="s">
        <v>173</v>
      </c>
      <c r="E247" s="170" t="s">
        <v>34</v>
      </c>
      <c r="F247" s="171" t="s">
        <v>681</v>
      </c>
      <c r="G247" s="169"/>
      <c r="H247" s="172">
        <v>1.2</v>
      </c>
      <c r="I247" s="173"/>
      <c r="J247" s="169"/>
      <c r="K247" s="169"/>
      <c r="L247" s="174"/>
      <c r="M247" s="175"/>
      <c r="N247" s="176"/>
      <c r="O247" s="176"/>
      <c r="P247" s="176"/>
      <c r="Q247" s="176"/>
      <c r="R247" s="176"/>
      <c r="S247" s="176"/>
      <c r="T247" s="177"/>
      <c r="AT247" s="178" t="s">
        <v>173</v>
      </c>
      <c r="AU247" s="178" t="s">
        <v>75</v>
      </c>
      <c r="AV247" s="10" t="s">
        <v>84</v>
      </c>
      <c r="AW247" s="10" t="s">
        <v>36</v>
      </c>
      <c r="AX247" s="10" t="s">
        <v>82</v>
      </c>
      <c r="AY247" s="178" t="s">
        <v>169</v>
      </c>
    </row>
    <row r="248" spans="1:65" s="2" customFormat="1" ht="24.2" customHeight="1">
      <c r="A248" s="30"/>
      <c r="B248" s="31"/>
      <c r="C248" s="180" t="s">
        <v>435</v>
      </c>
      <c r="D248" s="180" t="s">
        <v>252</v>
      </c>
      <c r="E248" s="181" t="s">
        <v>510</v>
      </c>
      <c r="F248" s="182" t="s">
        <v>511</v>
      </c>
      <c r="G248" s="183" t="s">
        <v>167</v>
      </c>
      <c r="H248" s="184">
        <v>432</v>
      </c>
      <c r="I248" s="185"/>
      <c r="J248" s="186">
        <f>ROUND(I248*H248,2)</f>
        <v>0</v>
      </c>
      <c r="K248" s="187"/>
      <c r="L248" s="35"/>
      <c r="M248" s="188" t="s">
        <v>34</v>
      </c>
      <c r="N248" s="189" t="s">
        <v>46</v>
      </c>
      <c r="O248" s="60"/>
      <c r="P248" s="159">
        <f>O248*H248</f>
        <v>0</v>
      </c>
      <c r="Q248" s="159">
        <v>0</v>
      </c>
      <c r="R248" s="159">
        <f>Q248*H248</f>
        <v>0</v>
      </c>
      <c r="S248" s="159">
        <v>0</v>
      </c>
      <c r="T248" s="160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61" t="s">
        <v>170</v>
      </c>
      <c r="AT248" s="161" t="s">
        <v>252</v>
      </c>
      <c r="AU248" s="161" t="s">
        <v>75</v>
      </c>
      <c r="AY248" s="13" t="s">
        <v>169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13" t="s">
        <v>82</v>
      </c>
      <c r="BK248" s="162">
        <f>ROUND(I248*H248,2)</f>
        <v>0</v>
      </c>
      <c r="BL248" s="13" t="s">
        <v>170</v>
      </c>
      <c r="BM248" s="161" t="s">
        <v>682</v>
      </c>
    </row>
    <row r="249" spans="1:65" s="2" customFormat="1" ht="29.25">
      <c r="A249" s="30"/>
      <c r="B249" s="31"/>
      <c r="C249" s="32"/>
      <c r="D249" s="163" t="s">
        <v>172</v>
      </c>
      <c r="E249" s="32"/>
      <c r="F249" s="164" t="s">
        <v>513</v>
      </c>
      <c r="G249" s="32"/>
      <c r="H249" s="32"/>
      <c r="I249" s="165"/>
      <c r="J249" s="32"/>
      <c r="K249" s="32"/>
      <c r="L249" s="35"/>
      <c r="M249" s="166"/>
      <c r="N249" s="167"/>
      <c r="O249" s="60"/>
      <c r="P249" s="60"/>
      <c r="Q249" s="60"/>
      <c r="R249" s="60"/>
      <c r="S249" s="60"/>
      <c r="T249" s="61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3" t="s">
        <v>172</v>
      </c>
      <c r="AU249" s="13" t="s">
        <v>75</v>
      </c>
    </row>
    <row r="250" spans="1:65" s="2" customFormat="1" ht="19.5">
      <c r="A250" s="30"/>
      <c r="B250" s="31"/>
      <c r="C250" s="32"/>
      <c r="D250" s="163" t="s">
        <v>178</v>
      </c>
      <c r="E250" s="32"/>
      <c r="F250" s="179" t="s">
        <v>524</v>
      </c>
      <c r="G250" s="32"/>
      <c r="H250" s="32"/>
      <c r="I250" s="165"/>
      <c r="J250" s="32"/>
      <c r="K250" s="32"/>
      <c r="L250" s="35"/>
      <c r="M250" s="166"/>
      <c r="N250" s="167"/>
      <c r="O250" s="60"/>
      <c r="P250" s="60"/>
      <c r="Q250" s="60"/>
      <c r="R250" s="60"/>
      <c r="S250" s="60"/>
      <c r="T250" s="61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3" t="s">
        <v>178</v>
      </c>
      <c r="AU250" s="13" t="s">
        <v>75</v>
      </c>
    </row>
    <row r="251" spans="1:65" s="10" customFormat="1" ht="11.25">
      <c r="B251" s="168"/>
      <c r="C251" s="169"/>
      <c r="D251" s="163" t="s">
        <v>173</v>
      </c>
      <c r="E251" s="170" t="s">
        <v>34</v>
      </c>
      <c r="F251" s="171" t="s">
        <v>174</v>
      </c>
      <c r="G251" s="169"/>
      <c r="H251" s="172">
        <v>432</v>
      </c>
      <c r="I251" s="173"/>
      <c r="J251" s="169"/>
      <c r="K251" s="169"/>
      <c r="L251" s="174"/>
      <c r="M251" s="175"/>
      <c r="N251" s="176"/>
      <c r="O251" s="176"/>
      <c r="P251" s="176"/>
      <c r="Q251" s="176"/>
      <c r="R251" s="176"/>
      <c r="S251" s="176"/>
      <c r="T251" s="177"/>
      <c r="AT251" s="178" t="s">
        <v>173</v>
      </c>
      <c r="AU251" s="178" t="s">
        <v>75</v>
      </c>
      <c r="AV251" s="10" t="s">
        <v>84</v>
      </c>
      <c r="AW251" s="10" t="s">
        <v>36</v>
      </c>
      <c r="AX251" s="10" t="s">
        <v>82</v>
      </c>
      <c r="AY251" s="178" t="s">
        <v>169</v>
      </c>
    </row>
    <row r="252" spans="1:65" s="2" customFormat="1" ht="16.5" customHeight="1">
      <c r="A252" s="30"/>
      <c r="B252" s="31"/>
      <c r="C252" s="180" t="s">
        <v>441</v>
      </c>
      <c r="D252" s="180" t="s">
        <v>252</v>
      </c>
      <c r="E252" s="181" t="s">
        <v>466</v>
      </c>
      <c r="F252" s="182" t="s">
        <v>467</v>
      </c>
      <c r="G252" s="183" t="s">
        <v>167</v>
      </c>
      <c r="H252" s="184">
        <v>66.936000000000007</v>
      </c>
      <c r="I252" s="185"/>
      <c r="J252" s="186">
        <f>ROUND(I252*H252,2)</f>
        <v>0</v>
      </c>
      <c r="K252" s="187"/>
      <c r="L252" s="35"/>
      <c r="M252" s="188" t="s">
        <v>34</v>
      </c>
      <c r="N252" s="189" t="s">
        <v>46</v>
      </c>
      <c r="O252" s="60"/>
      <c r="P252" s="159">
        <f>O252*H252</f>
        <v>0</v>
      </c>
      <c r="Q252" s="159">
        <v>0</v>
      </c>
      <c r="R252" s="159">
        <f>Q252*H252</f>
        <v>0</v>
      </c>
      <c r="S252" s="159">
        <v>0</v>
      </c>
      <c r="T252" s="160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61" t="s">
        <v>170</v>
      </c>
      <c r="AT252" s="161" t="s">
        <v>252</v>
      </c>
      <c r="AU252" s="161" t="s">
        <v>75</v>
      </c>
      <c r="AY252" s="13" t="s">
        <v>169</v>
      </c>
      <c r="BE252" s="162">
        <f>IF(N252="základní",J252,0)</f>
        <v>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13" t="s">
        <v>82</v>
      </c>
      <c r="BK252" s="162">
        <f>ROUND(I252*H252,2)</f>
        <v>0</v>
      </c>
      <c r="BL252" s="13" t="s">
        <v>170</v>
      </c>
      <c r="BM252" s="161" t="s">
        <v>683</v>
      </c>
    </row>
    <row r="253" spans="1:65" s="2" customFormat="1" ht="29.25">
      <c r="A253" s="30"/>
      <c r="B253" s="31"/>
      <c r="C253" s="32"/>
      <c r="D253" s="163" t="s">
        <v>172</v>
      </c>
      <c r="E253" s="32"/>
      <c r="F253" s="164" t="s">
        <v>469</v>
      </c>
      <c r="G253" s="32"/>
      <c r="H253" s="32"/>
      <c r="I253" s="165"/>
      <c r="J253" s="32"/>
      <c r="K253" s="32"/>
      <c r="L253" s="35"/>
      <c r="M253" s="166"/>
      <c r="N253" s="167"/>
      <c r="O253" s="60"/>
      <c r="P253" s="60"/>
      <c r="Q253" s="60"/>
      <c r="R253" s="60"/>
      <c r="S253" s="60"/>
      <c r="T253" s="61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T253" s="13" t="s">
        <v>172</v>
      </c>
      <c r="AU253" s="13" t="s">
        <v>75</v>
      </c>
    </row>
    <row r="254" spans="1:65" s="2" customFormat="1" ht="19.5">
      <c r="A254" s="30"/>
      <c r="B254" s="31"/>
      <c r="C254" s="32"/>
      <c r="D254" s="163" t="s">
        <v>178</v>
      </c>
      <c r="E254" s="32"/>
      <c r="F254" s="179" t="s">
        <v>684</v>
      </c>
      <c r="G254" s="32"/>
      <c r="H254" s="32"/>
      <c r="I254" s="165"/>
      <c r="J254" s="32"/>
      <c r="K254" s="32"/>
      <c r="L254" s="35"/>
      <c r="M254" s="166"/>
      <c r="N254" s="167"/>
      <c r="O254" s="60"/>
      <c r="P254" s="60"/>
      <c r="Q254" s="60"/>
      <c r="R254" s="60"/>
      <c r="S254" s="60"/>
      <c r="T254" s="61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3" t="s">
        <v>178</v>
      </c>
      <c r="AU254" s="13" t="s">
        <v>75</v>
      </c>
    </row>
    <row r="255" spans="1:65" s="10" customFormat="1" ht="11.25">
      <c r="B255" s="168"/>
      <c r="C255" s="169"/>
      <c r="D255" s="163" t="s">
        <v>173</v>
      </c>
      <c r="E255" s="170" t="s">
        <v>34</v>
      </c>
      <c r="F255" s="171" t="s">
        <v>685</v>
      </c>
      <c r="G255" s="169"/>
      <c r="H255" s="172">
        <v>66.936000000000007</v>
      </c>
      <c r="I255" s="173"/>
      <c r="J255" s="169"/>
      <c r="K255" s="169"/>
      <c r="L255" s="174"/>
      <c r="M255" s="175"/>
      <c r="N255" s="176"/>
      <c r="O255" s="176"/>
      <c r="P255" s="176"/>
      <c r="Q255" s="176"/>
      <c r="R255" s="176"/>
      <c r="S255" s="176"/>
      <c r="T255" s="177"/>
      <c r="AT255" s="178" t="s">
        <v>173</v>
      </c>
      <c r="AU255" s="178" t="s">
        <v>75</v>
      </c>
      <c r="AV255" s="10" t="s">
        <v>84</v>
      </c>
      <c r="AW255" s="10" t="s">
        <v>36</v>
      </c>
      <c r="AX255" s="10" t="s">
        <v>82</v>
      </c>
      <c r="AY255" s="178" t="s">
        <v>169</v>
      </c>
    </row>
    <row r="256" spans="1:65" s="2" customFormat="1" ht="24.2" customHeight="1">
      <c r="A256" s="30"/>
      <c r="B256" s="31"/>
      <c r="C256" s="180" t="s">
        <v>448</v>
      </c>
      <c r="D256" s="180" t="s">
        <v>252</v>
      </c>
      <c r="E256" s="181" t="s">
        <v>453</v>
      </c>
      <c r="F256" s="182" t="s">
        <v>454</v>
      </c>
      <c r="G256" s="183" t="s">
        <v>167</v>
      </c>
      <c r="H256" s="184">
        <v>66.13</v>
      </c>
      <c r="I256" s="185"/>
      <c r="J256" s="186">
        <f>ROUND(I256*H256,2)</f>
        <v>0</v>
      </c>
      <c r="K256" s="187"/>
      <c r="L256" s="35"/>
      <c r="M256" s="188" t="s">
        <v>34</v>
      </c>
      <c r="N256" s="189" t="s">
        <v>46</v>
      </c>
      <c r="O256" s="60"/>
      <c r="P256" s="159">
        <f>O256*H256</f>
        <v>0</v>
      </c>
      <c r="Q256" s="159">
        <v>0</v>
      </c>
      <c r="R256" s="159">
        <f>Q256*H256</f>
        <v>0</v>
      </c>
      <c r="S256" s="159">
        <v>0</v>
      </c>
      <c r="T256" s="160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61" t="s">
        <v>170</v>
      </c>
      <c r="AT256" s="161" t="s">
        <v>252</v>
      </c>
      <c r="AU256" s="161" t="s">
        <v>75</v>
      </c>
      <c r="AY256" s="13" t="s">
        <v>169</v>
      </c>
      <c r="BE256" s="162">
        <f>IF(N256="základní",J256,0)</f>
        <v>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13" t="s">
        <v>82</v>
      </c>
      <c r="BK256" s="162">
        <f>ROUND(I256*H256,2)</f>
        <v>0</v>
      </c>
      <c r="BL256" s="13" t="s">
        <v>170</v>
      </c>
      <c r="BM256" s="161" t="s">
        <v>686</v>
      </c>
    </row>
    <row r="257" spans="1:65" s="2" customFormat="1" ht="29.25">
      <c r="A257" s="30"/>
      <c r="B257" s="31"/>
      <c r="C257" s="32"/>
      <c r="D257" s="163" t="s">
        <v>172</v>
      </c>
      <c r="E257" s="32"/>
      <c r="F257" s="164" t="s">
        <v>456</v>
      </c>
      <c r="G257" s="32"/>
      <c r="H257" s="32"/>
      <c r="I257" s="165"/>
      <c r="J257" s="32"/>
      <c r="K257" s="32"/>
      <c r="L257" s="35"/>
      <c r="M257" s="166"/>
      <c r="N257" s="167"/>
      <c r="O257" s="60"/>
      <c r="P257" s="60"/>
      <c r="Q257" s="60"/>
      <c r="R257" s="60"/>
      <c r="S257" s="60"/>
      <c r="T257" s="61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T257" s="13" t="s">
        <v>172</v>
      </c>
      <c r="AU257" s="13" t="s">
        <v>75</v>
      </c>
    </row>
    <row r="258" spans="1:65" s="2" customFormat="1" ht="19.5">
      <c r="A258" s="30"/>
      <c r="B258" s="31"/>
      <c r="C258" s="32"/>
      <c r="D258" s="163" t="s">
        <v>178</v>
      </c>
      <c r="E258" s="32"/>
      <c r="F258" s="179" t="s">
        <v>532</v>
      </c>
      <c r="G258" s="32"/>
      <c r="H258" s="32"/>
      <c r="I258" s="165"/>
      <c r="J258" s="32"/>
      <c r="K258" s="32"/>
      <c r="L258" s="35"/>
      <c r="M258" s="166"/>
      <c r="N258" s="167"/>
      <c r="O258" s="60"/>
      <c r="P258" s="60"/>
      <c r="Q258" s="60"/>
      <c r="R258" s="60"/>
      <c r="S258" s="60"/>
      <c r="T258" s="61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3" t="s">
        <v>178</v>
      </c>
      <c r="AU258" s="13" t="s">
        <v>75</v>
      </c>
    </row>
    <row r="259" spans="1:65" s="10" customFormat="1" ht="11.25">
      <c r="B259" s="168"/>
      <c r="C259" s="169"/>
      <c r="D259" s="163" t="s">
        <v>173</v>
      </c>
      <c r="E259" s="170" t="s">
        <v>34</v>
      </c>
      <c r="F259" s="171" t="s">
        <v>687</v>
      </c>
      <c r="G259" s="169"/>
      <c r="H259" s="172">
        <v>66.13</v>
      </c>
      <c r="I259" s="173"/>
      <c r="J259" s="169"/>
      <c r="K259" s="169"/>
      <c r="L259" s="174"/>
      <c r="M259" s="175"/>
      <c r="N259" s="176"/>
      <c r="O259" s="176"/>
      <c r="P259" s="176"/>
      <c r="Q259" s="176"/>
      <c r="R259" s="176"/>
      <c r="S259" s="176"/>
      <c r="T259" s="177"/>
      <c r="AT259" s="178" t="s">
        <v>173</v>
      </c>
      <c r="AU259" s="178" t="s">
        <v>75</v>
      </c>
      <c r="AV259" s="10" t="s">
        <v>84</v>
      </c>
      <c r="AW259" s="10" t="s">
        <v>36</v>
      </c>
      <c r="AX259" s="10" t="s">
        <v>82</v>
      </c>
      <c r="AY259" s="178" t="s">
        <v>169</v>
      </c>
    </row>
    <row r="260" spans="1:65" s="2" customFormat="1" ht="33" customHeight="1">
      <c r="A260" s="30"/>
      <c r="B260" s="31"/>
      <c r="C260" s="180" t="s">
        <v>287</v>
      </c>
      <c r="D260" s="180" t="s">
        <v>252</v>
      </c>
      <c r="E260" s="181" t="s">
        <v>460</v>
      </c>
      <c r="F260" s="182" t="s">
        <v>461</v>
      </c>
      <c r="G260" s="183" t="s">
        <v>167</v>
      </c>
      <c r="H260" s="184">
        <v>198.39</v>
      </c>
      <c r="I260" s="185"/>
      <c r="J260" s="186">
        <f>ROUND(I260*H260,2)</f>
        <v>0</v>
      </c>
      <c r="K260" s="187"/>
      <c r="L260" s="35"/>
      <c r="M260" s="188" t="s">
        <v>34</v>
      </c>
      <c r="N260" s="189" t="s">
        <v>46</v>
      </c>
      <c r="O260" s="60"/>
      <c r="P260" s="159">
        <f>O260*H260</f>
        <v>0</v>
      </c>
      <c r="Q260" s="159">
        <v>0</v>
      </c>
      <c r="R260" s="159">
        <f>Q260*H260</f>
        <v>0</v>
      </c>
      <c r="S260" s="159">
        <v>0</v>
      </c>
      <c r="T260" s="160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61" t="s">
        <v>170</v>
      </c>
      <c r="AT260" s="161" t="s">
        <v>252</v>
      </c>
      <c r="AU260" s="161" t="s">
        <v>75</v>
      </c>
      <c r="AY260" s="13" t="s">
        <v>169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3" t="s">
        <v>82</v>
      </c>
      <c r="BK260" s="162">
        <f>ROUND(I260*H260,2)</f>
        <v>0</v>
      </c>
      <c r="BL260" s="13" t="s">
        <v>170</v>
      </c>
      <c r="BM260" s="161" t="s">
        <v>688</v>
      </c>
    </row>
    <row r="261" spans="1:65" s="2" customFormat="1" ht="29.25">
      <c r="A261" s="30"/>
      <c r="B261" s="31"/>
      <c r="C261" s="32"/>
      <c r="D261" s="163" t="s">
        <v>172</v>
      </c>
      <c r="E261" s="32"/>
      <c r="F261" s="164" t="s">
        <v>463</v>
      </c>
      <c r="G261" s="32"/>
      <c r="H261" s="32"/>
      <c r="I261" s="165"/>
      <c r="J261" s="32"/>
      <c r="K261" s="32"/>
      <c r="L261" s="35"/>
      <c r="M261" s="166"/>
      <c r="N261" s="167"/>
      <c r="O261" s="60"/>
      <c r="P261" s="60"/>
      <c r="Q261" s="60"/>
      <c r="R261" s="60"/>
      <c r="S261" s="60"/>
      <c r="T261" s="61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3" t="s">
        <v>172</v>
      </c>
      <c r="AU261" s="13" t="s">
        <v>75</v>
      </c>
    </row>
    <row r="262" spans="1:65" s="2" customFormat="1" ht="19.5">
      <c r="A262" s="30"/>
      <c r="B262" s="31"/>
      <c r="C262" s="32"/>
      <c r="D262" s="163" t="s">
        <v>178</v>
      </c>
      <c r="E262" s="32"/>
      <c r="F262" s="179" t="s">
        <v>532</v>
      </c>
      <c r="G262" s="32"/>
      <c r="H262" s="32"/>
      <c r="I262" s="165"/>
      <c r="J262" s="32"/>
      <c r="K262" s="32"/>
      <c r="L262" s="35"/>
      <c r="M262" s="166"/>
      <c r="N262" s="167"/>
      <c r="O262" s="60"/>
      <c r="P262" s="60"/>
      <c r="Q262" s="60"/>
      <c r="R262" s="60"/>
      <c r="S262" s="60"/>
      <c r="T262" s="61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T262" s="13" t="s">
        <v>178</v>
      </c>
      <c r="AU262" s="13" t="s">
        <v>75</v>
      </c>
    </row>
    <row r="263" spans="1:65" s="10" customFormat="1" ht="11.25">
      <c r="B263" s="168"/>
      <c r="C263" s="169"/>
      <c r="D263" s="163" t="s">
        <v>173</v>
      </c>
      <c r="E263" s="170" t="s">
        <v>34</v>
      </c>
      <c r="F263" s="171" t="s">
        <v>689</v>
      </c>
      <c r="G263" s="169"/>
      <c r="H263" s="172">
        <v>198.39</v>
      </c>
      <c r="I263" s="173"/>
      <c r="J263" s="169"/>
      <c r="K263" s="169"/>
      <c r="L263" s="174"/>
      <c r="M263" s="175"/>
      <c r="N263" s="176"/>
      <c r="O263" s="176"/>
      <c r="P263" s="176"/>
      <c r="Q263" s="176"/>
      <c r="R263" s="176"/>
      <c r="S263" s="176"/>
      <c r="T263" s="177"/>
      <c r="AT263" s="178" t="s">
        <v>173</v>
      </c>
      <c r="AU263" s="178" t="s">
        <v>75</v>
      </c>
      <c r="AV263" s="10" t="s">
        <v>84</v>
      </c>
      <c r="AW263" s="10" t="s">
        <v>36</v>
      </c>
      <c r="AX263" s="10" t="s">
        <v>82</v>
      </c>
      <c r="AY263" s="178" t="s">
        <v>169</v>
      </c>
    </row>
    <row r="264" spans="1:65" s="2" customFormat="1" ht="24.2" customHeight="1">
      <c r="A264" s="30"/>
      <c r="B264" s="31"/>
      <c r="C264" s="180" t="s">
        <v>459</v>
      </c>
      <c r="D264" s="180" t="s">
        <v>252</v>
      </c>
      <c r="E264" s="181" t="s">
        <v>510</v>
      </c>
      <c r="F264" s="182" t="s">
        <v>511</v>
      </c>
      <c r="G264" s="183" t="s">
        <v>167</v>
      </c>
      <c r="H264" s="184">
        <v>0.80600000000000005</v>
      </c>
      <c r="I264" s="185"/>
      <c r="J264" s="186">
        <f>ROUND(I264*H264,2)</f>
        <v>0</v>
      </c>
      <c r="K264" s="187"/>
      <c r="L264" s="35"/>
      <c r="M264" s="188" t="s">
        <v>34</v>
      </c>
      <c r="N264" s="189" t="s">
        <v>46</v>
      </c>
      <c r="O264" s="60"/>
      <c r="P264" s="159">
        <f>O264*H264</f>
        <v>0</v>
      </c>
      <c r="Q264" s="159">
        <v>0</v>
      </c>
      <c r="R264" s="159">
        <f>Q264*H264</f>
        <v>0</v>
      </c>
      <c r="S264" s="159">
        <v>0</v>
      </c>
      <c r="T264" s="160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61" t="s">
        <v>170</v>
      </c>
      <c r="AT264" s="161" t="s">
        <v>252</v>
      </c>
      <c r="AU264" s="161" t="s">
        <v>75</v>
      </c>
      <c r="AY264" s="13" t="s">
        <v>169</v>
      </c>
      <c r="BE264" s="162">
        <f>IF(N264="základní",J264,0)</f>
        <v>0</v>
      </c>
      <c r="BF264" s="162">
        <f>IF(N264="snížená",J264,0)</f>
        <v>0</v>
      </c>
      <c r="BG264" s="162">
        <f>IF(N264="zákl. přenesená",J264,0)</f>
        <v>0</v>
      </c>
      <c r="BH264" s="162">
        <f>IF(N264="sníž. přenesená",J264,0)</f>
        <v>0</v>
      </c>
      <c r="BI264" s="162">
        <f>IF(N264="nulová",J264,0)</f>
        <v>0</v>
      </c>
      <c r="BJ264" s="13" t="s">
        <v>82</v>
      </c>
      <c r="BK264" s="162">
        <f>ROUND(I264*H264,2)</f>
        <v>0</v>
      </c>
      <c r="BL264" s="13" t="s">
        <v>170</v>
      </c>
      <c r="BM264" s="161" t="s">
        <v>690</v>
      </c>
    </row>
    <row r="265" spans="1:65" s="2" customFormat="1" ht="29.25">
      <c r="A265" s="30"/>
      <c r="B265" s="31"/>
      <c r="C265" s="32"/>
      <c r="D265" s="163" t="s">
        <v>172</v>
      </c>
      <c r="E265" s="32"/>
      <c r="F265" s="164" t="s">
        <v>513</v>
      </c>
      <c r="G265" s="32"/>
      <c r="H265" s="32"/>
      <c r="I265" s="165"/>
      <c r="J265" s="32"/>
      <c r="K265" s="32"/>
      <c r="L265" s="35"/>
      <c r="M265" s="166"/>
      <c r="N265" s="167"/>
      <c r="O265" s="60"/>
      <c r="P265" s="60"/>
      <c r="Q265" s="60"/>
      <c r="R265" s="60"/>
      <c r="S265" s="60"/>
      <c r="T265" s="61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T265" s="13" t="s">
        <v>172</v>
      </c>
      <c r="AU265" s="13" t="s">
        <v>75</v>
      </c>
    </row>
    <row r="266" spans="1:65" s="2" customFormat="1" ht="19.5">
      <c r="A266" s="30"/>
      <c r="B266" s="31"/>
      <c r="C266" s="32"/>
      <c r="D266" s="163" t="s">
        <v>178</v>
      </c>
      <c r="E266" s="32"/>
      <c r="F266" s="179" t="s">
        <v>546</v>
      </c>
      <c r="G266" s="32"/>
      <c r="H266" s="32"/>
      <c r="I266" s="165"/>
      <c r="J266" s="32"/>
      <c r="K266" s="32"/>
      <c r="L266" s="35"/>
      <c r="M266" s="166"/>
      <c r="N266" s="167"/>
      <c r="O266" s="60"/>
      <c r="P266" s="60"/>
      <c r="Q266" s="60"/>
      <c r="R266" s="60"/>
      <c r="S266" s="60"/>
      <c r="T266" s="61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T266" s="13" t="s">
        <v>178</v>
      </c>
      <c r="AU266" s="13" t="s">
        <v>75</v>
      </c>
    </row>
    <row r="267" spans="1:65" s="10" customFormat="1" ht="11.25">
      <c r="B267" s="168"/>
      <c r="C267" s="169"/>
      <c r="D267" s="163" t="s">
        <v>173</v>
      </c>
      <c r="E267" s="170" t="s">
        <v>34</v>
      </c>
      <c r="F267" s="171" t="s">
        <v>691</v>
      </c>
      <c r="G267" s="169"/>
      <c r="H267" s="172">
        <v>0.80600000000000005</v>
      </c>
      <c r="I267" s="173"/>
      <c r="J267" s="169"/>
      <c r="K267" s="169"/>
      <c r="L267" s="174"/>
      <c r="M267" s="175"/>
      <c r="N267" s="176"/>
      <c r="O267" s="176"/>
      <c r="P267" s="176"/>
      <c r="Q267" s="176"/>
      <c r="R267" s="176"/>
      <c r="S267" s="176"/>
      <c r="T267" s="177"/>
      <c r="AT267" s="178" t="s">
        <v>173</v>
      </c>
      <c r="AU267" s="178" t="s">
        <v>75</v>
      </c>
      <c r="AV267" s="10" t="s">
        <v>84</v>
      </c>
      <c r="AW267" s="10" t="s">
        <v>36</v>
      </c>
      <c r="AX267" s="10" t="s">
        <v>82</v>
      </c>
      <c r="AY267" s="178" t="s">
        <v>169</v>
      </c>
    </row>
    <row r="268" spans="1:65" s="2" customFormat="1" ht="24.2" customHeight="1">
      <c r="A268" s="30"/>
      <c r="B268" s="31"/>
      <c r="C268" s="180" t="s">
        <v>465</v>
      </c>
      <c r="D268" s="180" t="s">
        <v>252</v>
      </c>
      <c r="E268" s="181" t="s">
        <v>517</v>
      </c>
      <c r="F268" s="182" t="s">
        <v>518</v>
      </c>
      <c r="G268" s="183" t="s">
        <v>167</v>
      </c>
      <c r="H268" s="184">
        <v>2.4180000000000001</v>
      </c>
      <c r="I268" s="185"/>
      <c r="J268" s="186">
        <f>ROUND(I268*H268,2)</f>
        <v>0</v>
      </c>
      <c r="K268" s="187"/>
      <c r="L268" s="35"/>
      <c r="M268" s="188" t="s">
        <v>34</v>
      </c>
      <c r="N268" s="189" t="s">
        <v>46</v>
      </c>
      <c r="O268" s="60"/>
      <c r="P268" s="159">
        <f>O268*H268</f>
        <v>0</v>
      </c>
      <c r="Q268" s="159">
        <v>0</v>
      </c>
      <c r="R268" s="159">
        <f>Q268*H268</f>
        <v>0</v>
      </c>
      <c r="S268" s="159">
        <v>0</v>
      </c>
      <c r="T268" s="160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61" t="s">
        <v>170</v>
      </c>
      <c r="AT268" s="161" t="s">
        <v>252</v>
      </c>
      <c r="AU268" s="161" t="s">
        <v>75</v>
      </c>
      <c r="AY268" s="13" t="s">
        <v>169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3" t="s">
        <v>82</v>
      </c>
      <c r="BK268" s="162">
        <f>ROUND(I268*H268,2)</f>
        <v>0</v>
      </c>
      <c r="BL268" s="13" t="s">
        <v>170</v>
      </c>
      <c r="BM268" s="161" t="s">
        <v>692</v>
      </c>
    </row>
    <row r="269" spans="1:65" s="2" customFormat="1" ht="29.25">
      <c r="A269" s="30"/>
      <c r="B269" s="31"/>
      <c r="C269" s="32"/>
      <c r="D269" s="163" t="s">
        <v>172</v>
      </c>
      <c r="E269" s="32"/>
      <c r="F269" s="164" t="s">
        <v>520</v>
      </c>
      <c r="G269" s="32"/>
      <c r="H269" s="32"/>
      <c r="I269" s="165"/>
      <c r="J269" s="32"/>
      <c r="K269" s="32"/>
      <c r="L269" s="35"/>
      <c r="M269" s="166"/>
      <c r="N269" s="167"/>
      <c r="O269" s="60"/>
      <c r="P269" s="60"/>
      <c r="Q269" s="60"/>
      <c r="R269" s="60"/>
      <c r="S269" s="60"/>
      <c r="T269" s="61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T269" s="13" t="s">
        <v>172</v>
      </c>
      <c r="AU269" s="13" t="s">
        <v>75</v>
      </c>
    </row>
    <row r="270" spans="1:65" s="2" customFormat="1" ht="19.5">
      <c r="A270" s="30"/>
      <c r="B270" s="31"/>
      <c r="C270" s="32"/>
      <c r="D270" s="163" t="s">
        <v>178</v>
      </c>
      <c r="E270" s="32"/>
      <c r="F270" s="179" t="s">
        <v>546</v>
      </c>
      <c r="G270" s="32"/>
      <c r="H270" s="32"/>
      <c r="I270" s="165"/>
      <c r="J270" s="32"/>
      <c r="K270" s="32"/>
      <c r="L270" s="35"/>
      <c r="M270" s="166"/>
      <c r="N270" s="167"/>
      <c r="O270" s="60"/>
      <c r="P270" s="60"/>
      <c r="Q270" s="60"/>
      <c r="R270" s="60"/>
      <c r="S270" s="60"/>
      <c r="T270" s="61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3" t="s">
        <v>178</v>
      </c>
      <c r="AU270" s="13" t="s">
        <v>75</v>
      </c>
    </row>
    <row r="271" spans="1:65" s="10" customFormat="1" ht="11.25">
      <c r="B271" s="168"/>
      <c r="C271" s="169"/>
      <c r="D271" s="163" t="s">
        <v>173</v>
      </c>
      <c r="E271" s="170" t="s">
        <v>34</v>
      </c>
      <c r="F271" s="171" t="s">
        <v>693</v>
      </c>
      <c r="G271" s="169"/>
      <c r="H271" s="172">
        <v>2.4180000000000001</v>
      </c>
      <c r="I271" s="173"/>
      <c r="J271" s="169"/>
      <c r="K271" s="169"/>
      <c r="L271" s="174"/>
      <c r="M271" s="175"/>
      <c r="N271" s="176"/>
      <c r="O271" s="176"/>
      <c r="P271" s="176"/>
      <c r="Q271" s="176"/>
      <c r="R271" s="176"/>
      <c r="S271" s="176"/>
      <c r="T271" s="177"/>
      <c r="AT271" s="178" t="s">
        <v>173</v>
      </c>
      <c r="AU271" s="178" t="s">
        <v>75</v>
      </c>
      <c r="AV271" s="10" t="s">
        <v>84</v>
      </c>
      <c r="AW271" s="10" t="s">
        <v>36</v>
      </c>
      <c r="AX271" s="10" t="s">
        <v>82</v>
      </c>
      <c r="AY271" s="178" t="s">
        <v>169</v>
      </c>
    </row>
    <row r="272" spans="1:65" s="2" customFormat="1" ht="16.5" customHeight="1">
      <c r="A272" s="30"/>
      <c r="B272" s="31"/>
      <c r="C272" s="180" t="s">
        <v>472</v>
      </c>
      <c r="D272" s="180" t="s">
        <v>252</v>
      </c>
      <c r="E272" s="181" t="s">
        <v>558</v>
      </c>
      <c r="F272" s="182" t="s">
        <v>559</v>
      </c>
      <c r="G272" s="183" t="s">
        <v>167</v>
      </c>
      <c r="H272" s="184">
        <v>66.13</v>
      </c>
      <c r="I272" s="185"/>
      <c r="J272" s="186">
        <f>ROUND(I272*H272,2)</f>
        <v>0</v>
      </c>
      <c r="K272" s="187"/>
      <c r="L272" s="35"/>
      <c r="M272" s="188" t="s">
        <v>34</v>
      </c>
      <c r="N272" s="189" t="s">
        <v>46</v>
      </c>
      <c r="O272" s="60"/>
      <c r="P272" s="159">
        <f>O272*H272</f>
        <v>0</v>
      </c>
      <c r="Q272" s="159">
        <v>0</v>
      </c>
      <c r="R272" s="159">
        <f>Q272*H272</f>
        <v>0</v>
      </c>
      <c r="S272" s="159">
        <v>0</v>
      </c>
      <c r="T272" s="160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61" t="s">
        <v>170</v>
      </c>
      <c r="AT272" s="161" t="s">
        <v>252</v>
      </c>
      <c r="AU272" s="161" t="s">
        <v>75</v>
      </c>
      <c r="AY272" s="13" t="s">
        <v>169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3" t="s">
        <v>82</v>
      </c>
      <c r="BK272" s="162">
        <f>ROUND(I272*H272,2)</f>
        <v>0</v>
      </c>
      <c r="BL272" s="13" t="s">
        <v>170</v>
      </c>
      <c r="BM272" s="161" t="s">
        <v>694</v>
      </c>
    </row>
    <row r="273" spans="1:65" s="2" customFormat="1" ht="29.25">
      <c r="A273" s="30"/>
      <c r="B273" s="31"/>
      <c r="C273" s="32"/>
      <c r="D273" s="163" t="s">
        <v>172</v>
      </c>
      <c r="E273" s="32"/>
      <c r="F273" s="164" t="s">
        <v>561</v>
      </c>
      <c r="G273" s="32"/>
      <c r="H273" s="32"/>
      <c r="I273" s="165"/>
      <c r="J273" s="32"/>
      <c r="K273" s="32"/>
      <c r="L273" s="35"/>
      <c r="M273" s="166"/>
      <c r="N273" s="167"/>
      <c r="O273" s="60"/>
      <c r="P273" s="60"/>
      <c r="Q273" s="60"/>
      <c r="R273" s="60"/>
      <c r="S273" s="60"/>
      <c r="T273" s="61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T273" s="13" t="s">
        <v>172</v>
      </c>
      <c r="AU273" s="13" t="s">
        <v>75</v>
      </c>
    </row>
    <row r="274" spans="1:65" s="10" customFormat="1" ht="11.25">
      <c r="B274" s="168"/>
      <c r="C274" s="169"/>
      <c r="D274" s="163" t="s">
        <v>173</v>
      </c>
      <c r="E274" s="170" t="s">
        <v>34</v>
      </c>
      <c r="F274" s="171" t="s">
        <v>695</v>
      </c>
      <c r="G274" s="169"/>
      <c r="H274" s="172">
        <v>66.13</v>
      </c>
      <c r="I274" s="173"/>
      <c r="J274" s="169"/>
      <c r="K274" s="169"/>
      <c r="L274" s="174"/>
      <c r="M274" s="175"/>
      <c r="N274" s="176"/>
      <c r="O274" s="176"/>
      <c r="P274" s="176"/>
      <c r="Q274" s="176"/>
      <c r="R274" s="176"/>
      <c r="S274" s="176"/>
      <c r="T274" s="177"/>
      <c r="AT274" s="178" t="s">
        <v>173</v>
      </c>
      <c r="AU274" s="178" t="s">
        <v>75</v>
      </c>
      <c r="AV274" s="10" t="s">
        <v>84</v>
      </c>
      <c r="AW274" s="10" t="s">
        <v>36</v>
      </c>
      <c r="AX274" s="10" t="s">
        <v>82</v>
      </c>
      <c r="AY274" s="178" t="s">
        <v>169</v>
      </c>
    </row>
    <row r="275" spans="1:65" s="2" customFormat="1" ht="16.5" customHeight="1">
      <c r="A275" s="30"/>
      <c r="B275" s="31"/>
      <c r="C275" s="180" t="s">
        <v>476</v>
      </c>
      <c r="D275" s="180" t="s">
        <v>252</v>
      </c>
      <c r="E275" s="181" t="s">
        <v>564</v>
      </c>
      <c r="F275" s="182" t="s">
        <v>565</v>
      </c>
      <c r="G275" s="183" t="s">
        <v>167</v>
      </c>
      <c r="H275" s="184">
        <v>0.80600000000000005</v>
      </c>
      <c r="I275" s="185"/>
      <c r="J275" s="186">
        <f>ROUND(I275*H275,2)</f>
        <v>0</v>
      </c>
      <c r="K275" s="187"/>
      <c r="L275" s="35"/>
      <c r="M275" s="188" t="s">
        <v>34</v>
      </c>
      <c r="N275" s="189" t="s">
        <v>46</v>
      </c>
      <c r="O275" s="60"/>
      <c r="P275" s="159">
        <f>O275*H275</f>
        <v>0</v>
      </c>
      <c r="Q275" s="159">
        <v>0</v>
      </c>
      <c r="R275" s="159">
        <f>Q275*H275</f>
        <v>0</v>
      </c>
      <c r="S275" s="159">
        <v>0</v>
      </c>
      <c r="T275" s="160">
        <f>S275*H275</f>
        <v>0</v>
      </c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R275" s="161" t="s">
        <v>170</v>
      </c>
      <c r="AT275" s="161" t="s">
        <v>252</v>
      </c>
      <c r="AU275" s="161" t="s">
        <v>75</v>
      </c>
      <c r="AY275" s="13" t="s">
        <v>169</v>
      </c>
      <c r="BE275" s="162">
        <f>IF(N275="základní",J275,0)</f>
        <v>0</v>
      </c>
      <c r="BF275" s="162">
        <f>IF(N275="snížená",J275,0)</f>
        <v>0</v>
      </c>
      <c r="BG275" s="162">
        <f>IF(N275="zákl. přenesená",J275,0)</f>
        <v>0</v>
      </c>
      <c r="BH275" s="162">
        <f>IF(N275="sníž. přenesená",J275,0)</f>
        <v>0</v>
      </c>
      <c r="BI275" s="162">
        <f>IF(N275="nulová",J275,0)</f>
        <v>0</v>
      </c>
      <c r="BJ275" s="13" t="s">
        <v>82</v>
      </c>
      <c r="BK275" s="162">
        <f>ROUND(I275*H275,2)</f>
        <v>0</v>
      </c>
      <c r="BL275" s="13" t="s">
        <v>170</v>
      </c>
      <c r="BM275" s="161" t="s">
        <v>696</v>
      </c>
    </row>
    <row r="276" spans="1:65" s="2" customFormat="1" ht="29.25">
      <c r="A276" s="30"/>
      <c r="B276" s="31"/>
      <c r="C276" s="32"/>
      <c r="D276" s="163" t="s">
        <v>172</v>
      </c>
      <c r="E276" s="32"/>
      <c r="F276" s="164" t="s">
        <v>567</v>
      </c>
      <c r="G276" s="32"/>
      <c r="H276" s="32"/>
      <c r="I276" s="165"/>
      <c r="J276" s="32"/>
      <c r="K276" s="32"/>
      <c r="L276" s="35"/>
      <c r="M276" s="166"/>
      <c r="N276" s="167"/>
      <c r="O276" s="60"/>
      <c r="P276" s="60"/>
      <c r="Q276" s="60"/>
      <c r="R276" s="60"/>
      <c r="S276" s="60"/>
      <c r="T276" s="61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T276" s="13" t="s">
        <v>172</v>
      </c>
      <c r="AU276" s="13" t="s">
        <v>75</v>
      </c>
    </row>
    <row r="277" spans="1:65" s="10" customFormat="1" ht="11.25">
      <c r="B277" s="168"/>
      <c r="C277" s="169"/>
      <c r="D277" s="163" t="s">
        <v>173</v>
      </c>
      <c r="E277" s="170" t="s">
        <v>34</v>
      </c>
      <c r="F277" s="171" t="s">
        <v>697</v>
      </c>
      <c r="G277" s="169"/>
      <c r="H277" s="172">
        <v>0.80600000000000005</v>
      </c>
      <c r="I277" s="173"/>
      <c r="J277" s="169"/>
      <c r="K277" s="169"/>
      <c r="L277" s="174"/>
      <c r="M277" s="201"/>
      <c r="N277" s="202"/>
      <c r="O277" s="202"/>
      <c r="P277" s="202"/>
      <c r="Q277" s="202"/>
      <c r="R277" s="202"/>
      <c r="S277" s="202"/>
      <c r="T277" s="203"/>
      <c r="AT277" s="178" t="s">
        <v>173</v>
      </c>
      <c r="AU277" s="178" t="s">
        <v>75</v>
      </c>
      <c r="AV277" s="10" t="s">
        <v>84</v>
      </c>
      <c r="AW277" s="10" t="s">
        <v>36</v>
      </c>
      <c r="AX277" s="10" t="s">
        <v>82</v>
      </c>
      <c r="AY277" s="178" t="s">
        <v>169</v>
      </c>
    </row>
    <row r="278" spans="1:65" s="2" customFormat="1" ht="6.95" customHeight="1">
      <c r="A278" s="30"/>
      <c r="B278" s="43"/>
      <c r="C278" s="44"/>
      <c r="D278" s="44"/>
      <c r="E278" s="44"/>
      <c r="F278" s="44"/>
      <c r="G278" s="44"/>
      <c r="H278" s="44"/>
      <c r="I278" s="44"/>
      <c r="J278" s="44"/>
      <c r="K278" s="44"/>
      <c r="L278" s="35"/>
      <c r="M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</row>
  </sheetData>
  <sheetProtection algorithmName="SHA-512" hashValue="qDVF1WwG0m75h3U8spns3auP8Qj3qAIaJAkWwOrQ2BUSQg8exVXfxsWx3NLOSyeKF1ZgxSPBJ+JXOL6O0Tmz+w==" saltValue="R+Bc5IjAOivVcc/ejpWetYZKzvCdTFXCv9eYYaSbpHHImfJ0aMYIYOJtNxJEIE8CSptjY4bd0T3wy3TM2YavIg==" spinCount="100000" sheet="1" objects="1" scenarios="1" formatColumns="0" formatRows="0" autoFilter="0"/>
  <autoFilter ref="C84:K277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94"/>
  <sheetViews>
    <sheetView showGridLines="0" workbookViewId="0">
      <selection activeCell="X84" sqref="X8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99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589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698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591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ROUND((SUM(BE85:BE93)),  2)</f>
        <v>0</v>
      </c>
      <c r="G35" s="30"/>
      <c r="H35" s="30"/>
      <c r="I35" s="120">
        <v>0.21</v>
      </c>
      <c r="J35" s="119">
        <f>ROUND(((SUM(BE85:BE93))*I35),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ROUND((SUM(BF85:BF93)),  2)</f>
        <v>0</v>
      </c>
      <c r="G36" s="30"/>
      <c r="H36" s="30"/>
      <c r="I36" s="120">
        <v>0.12</v>
      </c>
      <c r="J36" s="119">
        <f>ROUND(((SUM(BF85:BF93))*I36),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ROUND((SUM(BG85:BG93)),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ROUND((SUM(BH85:BH93)),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ROUND((SUM(BI85:BI93)),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589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02.2 - Materiál a práce dodávané zadavatelem -  NEOCEŇOVAT!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Čkyně - Bohumilice v Čech.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589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02.2 - Materiál a práce dodávané zadavatelem -  NEOCEŇOVAT!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Čkyně - Bohumilice v Čech.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SUM(P86:P93)</f>
        <v>0</v>
      </c>
      <c r="Q85" s="68"/>
      <c r="R85" s="145">
        <f>SUM(R86:R93)</f>
        <v>14.817</v>
      </c>
      <c r="S85" s="68"/>
      <c r="T85" s="146">
        <f>SUM(T86:T93)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SUM(BK86:BK93)</f>
        <v>0</v>
      </c>
    </row>
    <row r="86" spans="1:65" s="2" customFormat="1" ht="16.5" customHeight="1">
      <c r="A86" s="30"/>
      <c r="B86" s="31"/>
      <c r="C86" s="148" t="s">
        <v>82</v>
      </c>
      <c r="D86" s="148" t="s">
        <v>164</v>
      </c>
      <c r="E86" s="149" t="s">
        <v>581</v>
      </c>
      <c r="F86" s="150" t="s">
        <v>582</v>
      </c>
      <c r="G86" s="151" t="s">
        <v>184</v>
      </c>
      <c r="H86" s="152">
        <v>4</v>
      </c>
      <c r="I86" s="266">
        <v>0</v>
      </c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3.70425</v>
      </c>
      <c r="R86" s="159">
        <f>Q86*H86</f>
        <v>14.817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699</v>
      </c>
    </row>
    <row r="87" spans="1:65" s="2" customFormat="1" ht="11.25">
      <c r="A87" s="30"/>
      <c r="B87" s="31"/>
      <c r="C87" s="32"/>
      <c r="D87" s="163" t="s">
        <v>172</v>
      </c>
      <c r="E87" s="32"/>
      <c r="F87" s="164" t="s">
        <v>582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2" customFormat="1" ht="58.5">
      <c r="A88" s="30"/>
      <c r="B88" s="31"/>
      <c r="C88" s="32"/>
      <c r="D88" s="163" t="s">
        <v>178</v>
      </c>
      <c r="E88" s="32"/>
      <c r="F88" s="179" t="s">
        <v>573</v>
      </c>
      <c r="G88" s="32"/>
      <c r="H88" s="32"/>
      <c r="I88" s="165"/>
      <c r="J88" s="32"/>
      <c r="K88" s="32"/>
      <c r="L88" s="35"/>
      <c r="M88" s="166"/>
      <c r="N88" s="167"/>
      <c r="O88" s="60"/>
      <c r="P88" s="60"/>
      <c r="Q88" s="60"/>
      <c r="R88" s="60"/>
      <c r="S88" s="60"/>
      <c r="T88" s="61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3" t="s">
        <v>178</v>
      </c>
      <c r="AU88" s="13" t="s">
        <v>75</v>
      </c>
    </row>
    <row r="89" spans="1:65" s="10" customFormat="1" ht="11.25">
      <c r="B89" s="168"/>
      <c r="C89" s="169"/>
      <c r="D89" s="163" t="s">
        <v>173</v>
      </c>
      <c r="E89" s="170" t="s">
        <v>34</v>
      </c>
      <c r="F89" s="171" t="s">
        <v>700</v>
      </c>
      <c r="G89" s="169"/>
      <c r="H89" s="172">
        <v>4</v>
      </c>
      <c r="I89" s="173"/>
      <c r="J89" s="169"/>
      <c r="K89" s="169"/>
      <c r="L89" s="174"/>
      <c r="M89" s="175"/>
      <c r="N89" s="176"/>
      <c r="O89" s="176"/>
      <c r="P89" s="176"/>
      <c r="Q89" s="176"/>
      <c r="R89" s="176"/>
      <c r="S89" s="176"/>
      <c r="T89" s="177"/>
      <c r="AT89" s="178" t="s">
        <v>173</v>
      </c>
      <c r="AU89" s="178" t="s">
        <v>75</v>
      </c>
      <c r="AV89" s="10" t="s">
        <v>84</v>
      </c>
      <c r="AW89" s="10" t="s">
        <v>36</v>
      </c>
      <c r="AX89" s="10" t="s">
        <v>82</v>
      </c>
      <c r="AY89" s="178" t="s">
        <v>169</v>
      </c>
    </row>
    <row r="90" spans="1:65" s="2" customFormat="1" ht="16.5" customHeight="1">
      <c r="A90" s="30"/>
      <c r="B90" s="31"/>
      <c r="C90" s="148" t="s">
        <v>84</v>
      </c>
      <c r="D90" s="148" t="s">
        <v>164</v>
      </c>
      <c r="E90" s="149" t="s">
        <v>585</v>
      </c>
      <c r="F90" s="150" t="s">
        <v>586</v>
      </c>
      <c r="G90" s="151" t="s">
        <v>184</v>
      </c>
      <c r="H90" s="152">
        <v>778</v>
      </c>
      <c r="I90" s="266">
        <v>0</v>
      </c>
      <c r="J90" s="154">
        <f>ROUND(I90*H90,2)</f>
        <v>0</v>
      </c>
      <c r="K90" s="155"/>
      <c r="L90" s="156"/>
      <c r="M90" s="157" t="s">
        <v>34</v>
      </c>
      <c r="N90" s="158" t="s">
        <v>46</v>
      </c>
      <c r="O90" s="60"/>
      <c r="P90" s="159">
        <f>O90*H90</f>
        <v>0</v>
      </c>
      <c r="Q90" s="159">
        <v>0</v>
      </c>
      <c r="R90" s="159">
        <f>Q90*H90</f>
        <v>0</v>
      </c>
      <c r="S90" s="159">
        <v>0</v>
      </c>
      <c r="T90" s="160">
        <f>S90*H90</f>
        <v>0</v>
      </c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R90" s="161" t="s">
        <v>168</v>
      </c>
      <c r="AT90" s="161" t="s">
        <v>164</v>
      </c>
      <c r="AU90" s="161" t="s">
        <v>75</v>
      </c>
      <c r="AY90" s="13" t="s">
        <v>169</v>
      </c>
      <c r="BE90" s="162">
        <f>IF(N90="základní",J90,0)</f>
        <v>0</v>
      </c>
      <c r="BF90" s="162">
        <f>IF(N90="snížená",J90,0)</f>
        <v>0</v>
      </c>
      <c r="BG90" s="162">
        <f>IF(N90="zákl. přenesená",J90,0)</f>
        <v>0</v>
      </c>
      <c r="BH90" s="162">
        <f>IF(N90="sníž. přenesená",J90,0)</f>
        <v>0</v>
      </c>
      <c r="BI90" s="162">
        <f>IF(N90="nulová",J90,0)</f>
        <v>0</v>
      </c>
      <c r="BJ90" s="13" t="s">
        <v>82</v>
      </c>
      <c r="BK90" s="162">
        <f>ROUND(I90*H90,2)</f>
        <v>0</v>
      </c>
      <c r="BL90" s="13" t="s">
        <v>170</v>
      </c>
      <c r="BM90" s="161" t="s">
        <v>701</v>
      </c>
    </row>
    <row r="91" spans="1:65" s="2" customFormat="1" ht="11.25">
      <c r="A91" s="30"/>
      <c r="B91" s="31"/>
      <c r="C91" s="32"/>
      <c r="D91" s="163" t="s">
        <v>172</v>
      </c>
      <c r="E91" s="32"/>
      <c r="F91" s="164" t="s">
        <v>586</v>
      </c>
      <c r="G91" s="32"/>
      <c r="H91" s="32"/>
      <c r="I91" s="165"/>
      <c r="J91" s="32"/>
      <c r="K91" s="32"/>
      <c r="L91" s="35"/>
      <c r="M91" s="166"/>
      <c r="N91" s="167"/>
      <c r="O91" s="60"/>
      <c r="P91" s="60"/>
      <c r="Q91" s="60"/>
      <c r="R91" s="60"/>
      <c r="S91" s="60"/>
      <c r="T91" s="61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3" t="s">
        <v>172</v>
      </c>
      <c r="AU91" s="13" t="s">
        <v>75</v>
      </c>
    </row>
    <row r="92" spans="1:65" s="2" customFormat="1" ht="48.75">
      <c r="A92" s="30"/>
      <c r="B92" s="31"/>
      <c r="C92" s="32"/>
      <c r="D92" s="163" t="s">
        <v>178</v>
      </c>
      <c r="E92" s="32"/>
      <c r="F92" s="179" t="s">
        <v>588</v>
      </c>
      <c r="G92" s="32"/>
      <c r="H92" s="32"/>
      <c r="I92" s="165"/>
      <c r="J92" s="32"/>
      <c r="K92" s="32"/>
      <c r="L92" s="35"/>
      <c r="M92" s="166"/>
      <c r="N92" s="167"/>
      <c r="O92" s="60"/>
      <c r="P92" s="60"/>
      <c r="Q92" s="60"/>
      <c r="R92" s="60"/>
      <c r="S92" s="60"/>
      <c r="T92" s="61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T92" s="13" t="s">
        <v>178</v>
      </c>
      <c r="AU92" s="13" t="s">
        <v>75</v>
      </c>
    </row>
    <row r="93" spans="1:65" s="10" customFormat="1" ht="11.25">
      <c r="B93" s="168"/>
      <c r="C93" s="169"/>
      <c r="D93" s="163" t="s">
        <v>173</v>
      </c>
      <c r="E93" s="170" t="s">
        <v>34</v>
      </c>
      <c r="F93" s="171" t="s">
        <v>623</v>
      </c>
      <c r="G93" s="169"/>
      <c r="H93" s="172">
        <v>778</v>
      </c>
      <c r="I93" s="173"/>
      <c r="J93" s="169"/>
      <c r="K93" s="169"/>
      <c r="L93" s="174"/>
      <c r="M93" s="201"/>
      <c r="N93" s="202"/>
      <c r="O93" s="202"/>
      <c r="P93" s="202"/>
      <c r="Q93" s="202"/>
      <c r="R93" s="202"/>
      <c r="S93" s="202"/>
      <c r="T93" s="203"/>
      <c r="AT93" s="178" t="s">
        <v>173</v>
      </c>
      <c r="AU93" s="178" t="s">
        <v>75</v>
      </c>
      <c r="AV93" s="10" t="s">
        <v>84</v>
      </c>
      <c r="AW93" s="10" t="s">
        <v>36</v>
      </c>
      <c r="AX93" s="10" t="s">
        <v>82</v>
      </c>
      <c r="AY93" s="178" t="s">
        <v>169</v>
      </c>
    </row>
    <row r="94" spans="1:65" s="2" customFormat="1" ht="6.95" customHeight="1">
      <c r="A94" s="30"/>
      <c r="B94" s="43"/>
      <c r="C94" s="44"/>
      <c r="D94" s="44"/>
      <c r="E94" s="44"/>
      <c r="F94" s="44"/>
      <c r="G94" s="44"/>
      <c r="H94" s="44"/>
      <c r="I94" s="44"/>
      <c r="J94" s="44"/>
      <c r="K94" s="44"/>
      <c r="L94" s="35"/>
      <c r="M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</sheetData>
  <sheetProtection algorithmName="SHA-512" hashValue="kGWJ72Rhywlr101gyndMXAtebR5fk4fRv1a84yM7ptysHRZczOg0F3AFqVtgR/gl2V64ChljrtXtlqcIk6nqMA==" saltValue="pmJIk1a/ySYKB+VFts9GpCf9IOTk4fohEDRBlNMybg9EXKXnOdY3WMPRvbrwz3hkERAKh9jBjOzGHI5Zdm1vrg==" spinCount="100000" sheet="1" objects="1" scenarios="1" formatColumns="0" formatRows="0" autoFilter="0"/>
  <autoFilter ref="C84:K9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4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104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702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703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22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ROUND((SUM(BE85:BE303)),  2)</f>
        <v>0</v>
      </c>
      <c r="G35" s="30"/>
      <c r="H35" s="30"/>
      <c r="I35" s="120">
        <v>0.21</v>
      </c>
      <c r="J35" s="119">
        <f>ROUND(((SUM(BE85:BE303))*I35),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ROUND((SUM(BF85:BF303)),  2)</f>
        <v>0</v>
      </c>
      <c r="G36" s="30"/>
      <c r="H36" s="30"/>
      <c r="I36" s="120">
        <v>0.12</v>
      </c>
      <c r="J36" s="119">
        <f>ROUND(((SUM(BF85:BF303))*I36),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ROUND((SUM(BG85:BG303)),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ROUND((SUM(BH85:BH303)),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ROUND((SUM(BI85:BI303)),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702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03.1 - Železniční svršek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 Bohumilice v Čech.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702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03.1 - Železniční svršek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 Bohumilice v Čech.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SUM(P86:P303)</f>
        <v>0</v>
      </c>
      <c r="Q85" s="68"/>
      <c r="R85" s="145">
        <f>SUM(R86:R303)</f>
        <v>444.50630000000001</v>
      </c>
      <c r="S85" s="68"/>
      <c r="T85" s="146">
        <f>SUM(T86:T303)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SUM(BK86:BK303)</f>
        <v>0</v>
      </c>
    </row>
    <row r="86" spans="1:65" s="2" customFormat="1" ht="16.5" customHeight="1">
      <c r="A86" s="30"/>
      <c r="B86" s="31"/>
      <c r="C86" s="148" t="s">
        <v>82</v>
      </c>
      <c r="D86" s="148" t="s">
        <v>164</v>
      </c>
      <c r="E86" s="149" t="s">
        <v>165</v>
      </c>
      <c r="F86" s="150" t="s">
        <v>166</v>
      </c>
      <c r="G86" s="151" t="s">
        <v>167</v>
      </c>
      <c r="H86" s="152">
        <v>432</v>
      </c>
      <c r="I86" s="153"/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1</v>
      </c>
      <c r="R86" s="159">
        <f>Q86*H86</f>
        <v>432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592</v>
      </c>
    </row>
    <row r="87" spans="1:65" s="2" customFormat="1" ht="11.25">
      <c r="A87" s="30"/>
      <c r="B87" s="31"/>
      <c r="C87" s="32"/>
      <c r="D87" s="163" t="s">
        <v>172</v>
      </c>
      <c r="E87" s="32"/>
      <c r="F87" s="164" t="s">
        <v>166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10" customFormat="1" ht="11.25">
      <c r="B88" s="168"/>
      <c r="C88" s="169"/>
      <c r="D88" s="163" t="s">
        <v>173</v>
      </c>
      <c r="E88" s="170" t="s">
        <v>34</v>
      </c>
      <c r="F88" s="171" t="s">
        <v>174</v>
      </c>
      <c r="G88" s="169"/>
      <c r="H88" s="172">
        <v>432</v>
      </c>
      <c r="I88" s="173"/>
      <c r="J88" s="169"/>
      <c r="K88" s="169"/>
      <c r="L88" s="174"/>
      <c r="M88" s="175"/>
      <c r="N88" s="176"/>
      <c r="O88" s="176"/>
      <c r="P88" s="176"/>
      <c r="Q88" s="176"/>
      <c r="R88" s="176"/>
      <c r="S88" s="176"/>
      <c r="T88" s="177"/>
      <c r="AT88" s="178" t="s">
        <v>173</v>
      </c>
      <c r="AU88" s="178" t="s">
        <v>75</v>
      </c>
      <c r="AV88" s="10" t="s">
        <v>84</v>
      </c>
      <c r="AW88" s="10" t="s">
        <v>36</v>
      </c>
      <c r="AX88" s="10" t="s">
        <v>82</v>
      </c>
      <c r="AY88" s="178" t="s">
        <v>169</v>
      </c>
    </row>
    <row r="89" spans="1:65" s="2" customFormat="1" ht="16.5" customHeight="1">
      <c r="A89" s="30"/>
      <c r="B89" s="31"/>
      <c r="C89" s="148" t="s">
        <v>84</v>
      </c>
      <c r="D89" s="148" t="s">
        <v>164</v>
      </c>
      <c r="E89" s="149" t="s">
        <v>175</v>
      </c>
      <c r="F89" s="150" t="s">
        <v>176</v>
      </c>
      <c r="G89" s="151" t="s">
        <v>167</v>
      </c>
      <c r="H89" s="152">
        <v>2.7</v>
      </c>
      <c r="I89" s="153"/>
      <c r="J89" s="154">
        <f>ROUND(I89*H89,2)</f>
        <v>0</v>
      </c>
      <c r="K89" s="155"/>
      <c r="L89" s="156"/>
      <c r="M89" s="157" t="s">
        <v>34</v>
      </c>
      <c r="N89" s="158" t="s">
        <v>46</v>
      </c>
      <c r="O89" s="60"/>
      <c r="P89" s="159">
        <f>O89*H89</f>
        <v>0</v>
      </c>
      <c r="Q89" s="159">
        <v>1</v>
      </c>
      <c r="R89" s="159">
        <f>Q89*H89</f>
        <v>2.7</v>
      </c>
      <c r="S89" s="159">
        <v>0</v>
      </c>
      <c r="T89" s="160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61" t="s">
        <v>168</v>
      </c>
      <c r="AT89" s="161" t="s">
        <v>164</v>
      </c>
      <c r="AU89" s="161" t="s">
        <v>75</v>
      </c>
      <c r="AY89" s="13" t="s">
        <v>169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13" t="s">
        <v>82</v>
      </c>
      <c r="BK89" s="162">
        <f>ROUND(I89*H89,2)</f>
        <v>0</v>
      </c>
      <c r="BL89" s="13" t="s">
        <v>170</v>
      </c>
      <c r="BM89" s="161" t="s">
        <v>704</v>
      </c>
    </row>
    <row r="90" spans="1:65" s="2" customFormat="1" ht="11.25">
      <c r="A90" s="30"/>
      <c r="B90" s="31"/>
      <c r="C90" s="32"/>
      <c r="D90" s="163" t="s">
        <v>172</v>
      </c>
      <c r="E90" s="32"/>
      <c r="F90" s="164" t="s">
        <v>176</v>
      </c>
      <c r="G90" s="32"/>
      <c r="H90" s="32"/>
      <c r="I90" s="165"/>
      <c r="J90" s="32"/>
      <c r="K90" s="32"/>
      <c r="L90" s="35"/>
      <c r="M90" s="166"/>
      <c r="N90" s="167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3" t="s">
        <v>172</v>
      </c>
      <c r="AU90" s="13" t="s">
        <v>75</v>
      </c>
    </row>
    <row r="91" spans="1:65" s="2" customFormat="1" ht="19.5">
      <c r="A91" s="30"/>
      <c r="B91" s="31"/>
      <c r="C91" s="32"/>
      <c r="D91" s="163" t="s">
        <v>178</v>
      </c>
      <c r="E91" s="32"/>
      <c r="F91" s="179" t="s">
        <v>705</v>
      </c>
      <c r="G91" s="32"/>
      <c r="H91" s="32"/>
      <c r="I91" s="165"/>
      <c r="J91" s="32"/>
      <c r="K91" s="32"/>
      <c r="L91" s="35"/>
      <c r="M91" s="166"/>
      <c r="N91" s="167"/>
      <c r="O91" s="60"/>
      <c r="P91" s="60"/>
      <c r="Q91" s="60"/>
      <c r="R91" s="60"/>
      <c r="S91" s="60"/>
      <c r="T91" s="61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3" t="s">
        <v>178</v>
      </c>
      <c r="AU91" s="13" t="s">
        <v>75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706</v>
      </c>
      <c r="G92" s="169"/>
      <c r="H92" s="172">
        <v>2.7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82</v>
      </c>
      <c r="AY92" s="178" t="s">
        <v>169</v>
      </c>
    </row>
    <row r="93" spans="1:65" s="2" customFormat="1" ht="16.5" customHeight="1">
      <c r="A93" s="30"/>
      <c r="B93" s="31"/>
      <c r="C93" s="148" t="s">
        <v>181</v>
      </c>
      <c r="D93" s="148" t="s">
        <v>164</v>
      </c>
      <c r="E93" s="149" t="s">
        <v>593</v>
      </c>
      <c r="F93" s="150" t="s">
        <v>594</v>
      </c>
      <c r="G93" s="151" t="s">
        <v>184</v>
      </c>
      <c r="H93" s="152">
        <v>118</v>
      </c>
      <c r="I93" s="153"/>
      <c r="J93" s="154">
        <f>ROUND(I93*H93,2)</f>
        <v>0</v>
      </c>
      <c r="K93" s="155"/>
      <c r="L93" s="156"/>
      <c r="M93" s="157" t="s">
        <v>34</v>
      </c>
      <c r="N93" s="158" t="s">
        <v>46</v>
      </c>
      <c r="O93" s="60"/>
      <c r="P93" s="159">
        <f>O93*H93</f>
        <v>0</v>
      </c>
      <c r="Q93" s="159">
        <v>1.0030000000000001E-2</v>
      </c>
      <c r="R93" s="159">
        <f>Q93*H93</f>
        <v>1.18354</v>
      </c>
      <c r="S93" s="159">
        <v>0</v>
      </c>
      <c r="T93" s="160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61" t="s">
        <v>168</v>
      </c>
      <c r="AT93" s="161" t="s">
        <v>164</v>
      </c>
      <c r="AU93" s="161" t="s">
        <v>75</v>
      </c>
      <c r="AY93" s="13" t="s">
        <v>169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13" t="s">
        <v>82</v>
      </c>
      <c r="BK93" s="162">
        <f>ROUND(I93*H93,2)</f>
        <v>0</v>
      </c>
      <c r="BL93" s="13" t="s">
        <v>170</v>
      </c>
      <c r="BM93" s="161" t="s">
        <v>595</v>
      </c>
    </row>
    <row r="94" spans="1:65" s="2" customFormat="1" ht="11.25">
      <c r="A94" s="30"/>
      <c r="B94" s="31"/>
      <c r="C94" s="32"/>
      <c r="D94" s="163" t="s">
        <v>172</v>
      </c>
      <c r="E94" s="32"/>
      <c r="F94" s="164" t="s">
        <v>594</v>
      </c>
      <c r="G94" s="32"/>
      <c r="H94" s="32"/>
      <c r="I94" s="165"/>
      <c r="J94" s="32"/>
      <c r="K94" s="32"/>
      <c r="L94" s="35"/>
      <c r="M94" s="166"/>
      <c r="N94" s="167"/>
      <c r="O94" s="60"/>
      <c r="P94" s="60"/>
      <c r="Q94" s="60"/>
      <c r="R94" s="60"/>
      <c r="S94" s="60"/>
      <c r="T94" s="61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3" t="s">
        <v>172</v>
      </c>
      <c r="AU94" s="13" t="s">
        <v>75</v>
      </c>
    </row>
    <row r="95" spans="1:65" s="2" customFormat="1" ht="19.5">
      <c r="A95" s="30"/>
      <c r="B95" s="31"/>
      <c r="C95" s="32"/>
      <c r="D95" s="163" t="s">
        <v>178</v>
      </c>
      <c r="E95" s="32"/>
      <c r="F95" s="179" t="s">
        <v>707</v>
      </c>
      <c r="G95" s="32"/>
      <c r="H95" s="32"/>
      <c r="I95" s="165"/>
      <c r="J95" s="32"/>
      <c r="K95" s="32"/>
      <c r="L95" s="35"/>
      <c r="M95" s="166"/>
      <c r="N95" s="167"/>
      <c r="O95" s="60"/>
      <c r="P95" s="60"/>
      <c r="Q95" s="60"/>
      <c r="R95" s="60"/>
      <c r="S95" s="60"/>
      <c r="T95" s="61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T95" s="13" t="s">
        <v>178</v>
      </c>
      <c r="AU95" s="13" t="s">
        <v>75</v>
      </c>
    </row>
    <row r="96" spans="1:65" s="10" customFormat="1" ht="11.25">
      <c r="B96" s="168"/>
      <c r="C96" s="169"/>
      <c r="D96" s="163" t="s">
        <v>173</v>
      </c>
      <c r="E96" s="170" t="s">
        <v>34</v>
      </c>
      <c r="F96" s="171" t="s">
        <v>708</v>
      </c>
      <c r="G96" s="169"/>
      <c r="H96" s="172">
        <v>118</v>
      </c>
      <c r="I96" s="173"/>
      <c r="J96" s="169"/>
      <c r="K96" s="169"/>
      <c r="L96" s="174"/>
      <c r="M96" s="175"/>
      <c r="N96" s="176"/>
      <c r="O96" s="176"/>
      <c r="P96" s="176"/>
      <c r="Q96" s="176"/>
      <c r="R96" s="176"/>
      <c r="S96" s="176"/>
      <c r="T96" s="177"/>
      <c r="AT96" s="178" t="s">
        <v>173</v>
      </c>
      <c r="AU96" s="178" t="s">
        <v>75</v>
      </c>
      <c r="AV96" s="10" t="s">
        <v>84</v>
      </c>
      <c r="AW96" s="10" t="s">
        <v>36</v>
      </c>
      <c r="AX96" s="10" t="s">
        <v>82</v>
      </c>
      <c r="AY96" s="178" t="s">
        <v>169</v>
      </c>
    </row>
    <row r="97" spans="1:65" s="2" customFormat="1" ht="16.5" customHeight="1">
      <c r="A97" s="30"/>
      <c r="B97" s="31"/>
      <c r="C97" s="148" t="s">
        <v>170</v>
      </c>
      <c r="D97" s="148" t="s">
        <v>164</v>
      </c>
      <c r="E97" s="149" t="s">
        <v>182</v>
      </c>
      <c r="F97" s="150" t="s">
        <v>183</v>
      </c>
      <c r="G97" s="151" t="s">
        <v>184</v>
      </c>
      <c r="H97" s="152">
        <v>606</v>
      </c>
      <c r="I97" s="153"/>
      <c r="J97" s="154">
        <f>ROUND(I97*H97,2)</f>
        <v>0</v>
      </c>
      <c r="K97" s="155"/>
      <c r="L97" s="156"/>
      <c r="M97" s="157" t="s">
        <v>34</v>
      </c>
      <c r="N97" s="158" t="s">
        <v>46</v>
      </c>
      <c r="O97" s="60"/>
      <c r="P97" s="159">
        <f>O97*H97</f>
        <v>0</v>
      </c>
      <c r="Q97" s="159">
        <v>1.004E-2</v>
      </c>
      <c r="R97" s="159">
        <f>Q97*H97</f>
        <v>6.0842400000000003</v>
      </c>
      <c r="S97" s="159">
        <v>0</v>
      </c>
      <c r="T97" s="160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61" t="s">
        <v>168</v>
      </c>
      <c r="AT97" s="161" t="s">
        <v>164</v>
      </c>
      <c r="AU97" s="161" t="s">
        <v>75</v>
      </c>
      <c r="AY97" s="13" t="s">
        <v>169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13" t="s">
        <v>82</v>
      </c>
      <c r="BK97" s="162">
        <f>ROUND(I97*H97,2)</f>
        <v>0</v>
      </c>
      <c r="BL97" s="13" t="s">
        <v>170</v>
      </c>
      <c r="BM97" s="161" t="s">
        <v>709</v>
      </c>
    </row>
    <row r="98" spans="1:65" s="2" customFormat="1" ht="11.25">
      <c r="A98" s="30"/>
      <c r="B98" s="31"/>
      <c r="C98" s="32"/>
      <c r="D98" s="163" t="s">
        <v>172</v>
      </c>
      <c r="E98" s="32"/>
      <c r="F98" s="164" t="s">
        <v>183</v>
      </c>
      <c r="G98" s="32"/>
      <c r="H98" s="32"/>
      <c r="I98" s="165"/>
      <c r="J98" s="32"/>
      <c r="K98" s="32"/>
      <c r="L98" s="35"/>
      <c r="M98" s="166"/>
      <c r="N98" s="167"/>
      <c r="O98" s="60"/>
      <c r="P98" s="60"/>
      <c r="Q98" s="60"/>
      <c r="R98" s="60"/>
      <c r="S98" s="60"/>
      <c r="T98" s="61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3" t="s">
        <v>172</v>
      </c>
      <c r="AU98" s="13" t="s">
        <v>75</v>
      </c>
    </row>
    <row r="99" spans="1:65" s="2" customFormat="1" ht="39">
      <c r="A99" s="30"/>
      <c r="B99" s="31"/>
      <c r="C99" s="32"/>
      <c r="D99" s="163" t="s">
        <v>178</v>
      </c>
      <c r="E99" s="32"/>
      <c r="F99" s="179" t="s">
        <v>710</v>
      </c>
      <c r="G99" s="32"/>
      <c r="H99" s="32"/>
      <c r="I99" s="165"/>
      <c r="J99" s="32"/>
      <c r="K99" s="32"/>
      <c r="L99" s="35"/>
      <c r="M99" s="166"/>
      <c r="N99" s="167"/>
      <c r="O99" s="60"/>
      <c r="P99" s="60"/>
      <c r="Q99" s="60"/>
      <c r="R99" s="60"/>
      <c r="S99" s="60"/>
      <c r="T99" s="61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T99" s="13" t="s">
        <v>178</v>
      </c>
      <c r="AU99" s="13" t="s">
        <v>75</v>
      </c>
    </row>
    <row r="100" spans="1:65" s="10" customFormat="1" ht="11.25">
      <c r="B100" s="168"/>
      <c r="C100" s="169"/>
      <c r="D100" s="163" t="s">
        <v>173</v>
      </c>
      <c r="E100" s="170" t="s">
        <v>34</v>
      </c>
      <c r="F100" s="171" t="s">
        <v>711</v>
      </c>
      <c r="G100" s="169"/>
      <c r="H100" s="172">
        <v>606</v>
      </c>
      <c r="I100" s="173"/>
      <c r="J100" s="169"/>
      <c r="K100" s="169"/>
      <c r="L100" s="174"/>
      <c r="M100" s="175"/>
      <c r="N100" s="176"/>
      <c r="O100" s="176"/>
      <c r="P100" s="176"/>
      <c r="Q100" s="176"/>
      <c r="R100" s="176"/>
      <c r="S100" s="176"/>
      <c r="T100" s="177"/>
      <c r="AT100" s="178" t="s">
        <v>173</v>
      </c>
      <c r="AU100" s="178" t="s">
        <v>75</v>
      </c>
      <c r="AV100" s="10" t="s">
        <v>84</v>
      </c>
      <c r="AW100" s="10" t="s">
        <v>36</v>
      </c>
      <c r="AX100" s="10" t="s">
        <v>82</v>
      </c>
      <c r="AY100" s="178" t="s">
        <v>169</v>
      </c>
    </row>
    <row r="101" spans="1:65" s="2" customFormat="1" ht="24.2" customHeight="1">
      <c r="A101" s="30"/>
      <c r="B101" s="31"/>
      <c r="C101" s="148" t="s">
        <v>194</v>
      </c>
      <c r="D101" s="148" t="s">
        <v>164</v>
      </c>
      <c r="E101" s="149" t="s">
        <v>188</v>
      </c>
      <c r="F101" s="150" t="s">
        <v>189</v>
      </c>
      <c r="G101" s="151" t="s">
        <v>190</v>
      </c>
      <c r="H101" s="152">
        <v>1.8</v>
      </c>
      <c r="I101" s="153"/>
      <c r="J101" s="154">
        <f>ROUND(I101*H101,2)</f>
        <v>0</v>
      </c>
      <c r="K101" s="155"/>
      <c r="L101" s="156"/>
      <c r="M101" s="157" t="s">
        <v>34</v>
      </c>
      <c r="N101" s="158" t="s">
        <v>46</v>
      </c>
      <c r="O101" s="60"/>
      <c r="P101" s="159">
        <f>O101*H101</f>
        <v>0</v>
      </c>
      <c r="Q101" s="159">
        <v>0</v>
      </c>
      <c r="R101" s="159">
        <f>Q101*H101</f>
        <v>0</v>
      </c>
      <c r="S101" s="159">
        <v>0</v>
      </c>
      <c r="T101" s="160">
        <f>S101*H101</f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61" t="s">
        <v>168</v>
      </c>
      <c r="AT101" s="161" t="s">
        <v>164</v>
      </c>
      <c r="AU101" s="161" t="s">
        <v>75</v>
      </c>
      <c r="AY101" s="13" t="s">
        <v>169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13" t="s">
        <v>82</v>
      </c>
      <c r="BK101" s="162">
        <f>ROUND(I101*H101,2)</f>
        <v>0</v>
      </c>
      <c r="BL101" s="13" t="s">
        <v>170</v>
      </c>
      <c r="BM101" s="161" t="s">
        <v>712</v>
      </c>
    </row>
    <row r="102" spans="1:65" s="2" customFormat="1" ht="11.25">
      <c r="A102" s="30"/>
      <c r="B102" s="31"/>
      <c r="C102" s="32"/>
      <c r="D102" s="163" t="s">
        <v>172</v>
      </c>
      <c r="E102" s="32"/>
      <c r="F102" s="164" t="s">
        <v>189</v>
      </c>
      <c r="G102" s="32"/>
      <c r="H102" s="32"/>
      <c r="I102" s="165"/>
      <c r="J102" s="32"/>
      <c r="K102" s="32"/>
      <c r="L102" s="35"/>
      <c r="M102" s="166"/>
      <c r="N102" s="167"/>
      <c r="O102" s="60"/>
      <c r="P102" s="60"/>
      <c r="Q102" s="60"/>
      <c r="R102" s="60"/>
      <c r="S102" s="60"/>
      <c r="T102" s="61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T102" s="13" t="s">
        <v>172</v>
      </c>
      <c r="AU102" s="13" t="s">
        <v>75</v>
      </c>
    </row>
    <row r="103" spans="1:65" s="2" customFormat="1" ht="39">
      <c r="A103" s="30"/>
      <c r="B103" s="31"/>
      <c r="C103" s="32"/>
      <c r="D103" s="163" t="s">
        <v>178</v>
      </c>
      <c r="E103" s="32"/>
      <c r="F103" s="179" t="s">
        <v>713</v>
      </c>
      <c r="G103" s="32"/>
      <c r="H103" s="32"/>
      <c r="I103" s="165"/>
      <c r="J103" s="32"/>
      <c r="K103" s="32"/>
      <c r="L103" s="35"/>
      <c r="M103" s="166"/>
      <c r="N103" s="167"/>
      <c r="O103" s="60"/>
      <c r="P103" s="60"/>
      <c r="Q103" s="60"/>
      <c r="R103" s="60"/>
      <c r="S103" s="60"/>
      <c r="T103" s="61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T103" s="13" t="s">
        <v>178</v>
      </c>
      <c r="AU103" s="13" t="s">
        <v>75</v>
      </c>
    </row>
    <row r="104" spans="1:65" s="10" customFormat="1" ht="11.25">
      <c r="B104" s="168"/>
      <c r="C104" s="169"/>
      <c r="D104" s="163" t="s">
        <v>173</v>
      </c>
      <c r="E104" s="170" t="s">
        <v>34</v>
      </c>
      <c r="F104" s="171" t="s">
        <v>714</v>
      </c>
      <c r="G104" s="169"/>
      <c r="H104" s="172">
        <v>1.8</v>
      </c>
      <c r="I104" s="173"/>
      <c r="J104" s="169"/>
      <c r="K104" s="169"/>
      <c r="L104" s="174"/>
      <c r="M104" s="175"/>
      <c r="N104" s="176"/>
      <c r="O104" s="176"/>
      <c r="P104" s="176"/>
      <c r="Q104" s="176"/>
      <c r="R104" s="176"/>
      <c r="S104" s="176"/>
      <c r="T104" s="177"/>
      <c r="AT104" s="178" t="s">
        <v>173</v>
      </c>
      <c r="AU104" s="178" t="s">
        <v>75</v>
      </c>
      <c r="AV104" s="10" t="s">
        <v>84</v>
      </c>
      <c r="AW104" s="10" t="s">
        <v>36</v>
      </c>
      <c r="AX104" s="10" t="s">
        <v>82</v>
      </c>
      <c r="AY104" s="178" t="s">
        <v>169</v>
      </c>
    </row>
    <row r="105" spans="1:65" s="2" customFormat="1" ht="21.75" customHeight="1">
      <c r="A105" s="30"/>
      <c r="B105" s="31"/>
      <c r="C105" s="148" t="s">
        <v>200</v>
      </c>
      <c r="D105" s="148" t="s">
        <v>164</v>
      </c>
      <c r="E105" s="149" t="s">
        <v>195</v>
      </c>
      <c r="F105" s="150" t="s">
        <v>196</v>
      </c>
      <c r="G105" s="151" t="s">
        <v>184</v>
      </c>
      <c r="H105" s="152">
        <v>2</v>
      </c>
      <c r="I105" s="153"/>
      <c r="J105" s="154">
        <f>ROUND(I105*H105,2)</f>
        <v>0</v>
      </c>
      <c r="K105" s="155"/>
      <c r="L105" s="156"/>
      <c r="M105" s="157" t="s">
        <v>34</v>
      </c>
      <c r="N105" s="158" t="s">
        <v>46</v>
      </c>
      <c r="O105" s="60"/>
      <c r="P105" s="159">
        <f>O105*H105</f>
        <v>0</v>
      </c>
      <c r="Q105" s="159">
        <v>0</v>
      </c>
      <c r="R105" s="159">
        <f>Q105*H105</f>
        <v>0</v>
      </c>
      <c r="S105" s="159">
        <v>0</v>
      </c>
      <c r="T105" s="160">
        <f>S105*H105</f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61" t="s">
        <v>168</v>
      </c>
      <c r="AT105" s="161" t="s">
        <v>164</v>
      </c>
      <c r="AU105" s="161" t="s">
        <v>75</v>
      </c>
      <c r="AY105" s="13" t="s">
        <v>169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13" t="s">
        <v>82</v>
      </c>
      <c r="BK105" s="162">
        <f>ROUND(I105*H105,2)</f>
        <v>0</v>
      </c>
      <c r="BL105" s="13" t="s">
        <v>170</v>
      </c>
      <c r="BM105" s="161" t="s">
        <v>715</v>
      </c>
    </row>
    <row r="106" spans="1:65" s="2" customFormat="1" ht="11.25">
      <c r="A106" s="30"/>
      <c r="B106" s="31"/>
      <c r="C106" s="32"/>
      <c r="D106" s="163" t="s">
        <v>172</v>
      </c>
      <c r="E106" s="32"/>
      <c r="F106" s="164" t="s">
        <v>196</v>
      </c>
      <c r="G106" s="32"/>
      <c r="H106" s="32"/>
      <c r="I106" s="165"/>
      <c r="J106" s="32"/>
      <c r="K106" s="32"/>
      <c r="L106" s="35"/>
      <c r="M106" s="166"/>
      <c r="N106" s="167"/>
      <c r="O106" s="60"/>
      <c r="P106" s="60"/>
      <c r="Q106" s="60"/>
      <c r="R106" s="60"/>
      <c r="S106" s="60"/>
      <c r="T106" s="61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T106" s="13" t="s">
        <v>172</v>
      </c>
      <c r="AU106" s="13" t="s">
        <v>75</v>
      </c>
    </row>
    <row r="107" spans="1:65" s="2" customFormat="1" ht="29.25">
      <c r="A107" s="30"/>
      <c r="B107" s="31"/>
      <c r="C107" s="32"/>
      <c r="D107" s="163" t="s">
        <v>178</v>
      </c>
      <c r="E107" s="32"/>
      <c r="F107" s="179" t="s">
        <v>716</v>
      </c>
      <c r="G107" s="32"/>
      <c r="H107" s="32"/>
      <c r="I107" s="165"/>
      <c r="J107" s="32"/>
      <c r="K107" s="32"/>
      <c r="L107" s="35"/>
      <c r="M107" s="166"/>
      <c r="N107" s="167"/>
      <c r="O107" s="60"/>
      <c r="P107" s="60"/>
      <c r="Q107" s="60"/>
      <c r="R107" s="60"/>
      <c r="S107" s="60"/>
      <c r="T107" s="61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T107" s="13" t="s">
        <v>178</v>
      </c>
      <c r="AU107" s="13" t="s">
        <v>75</v>
      </c>
    </row>
    <row r="108" spans="1:65" s="10" customFormat="1" ht="11.25">
      <c r="B108" s="168"/>
      <c r="C108" s="169"/>
      <c r="D108" s="163" t="s">
        <v>173</v>
      </c>
      <c r="E108" s="170" t="s">
        <v>34</v>
      </c>
      <c r="F108" s="171" t="s">
        <v>199</v>
      </c>
      <c r="G108" s="169"/>
      <c r="H108" s="172">
        <v>2</v>
      </c>
      <c r="I108" s="173"/>
      <c r="J108" s="169"/>
      <c r="K108" s="169"/>
      <c r="L108" s="174"/>
      <c r="M108" s="175"/>
      <c r="N108" s="176"/>
      <c r="O108" s="176"/>
      <c r="P108" s="176"/>
      <c r="Q108" s="176"/>
      <c r="R108" s="176"/>
      <c r="S108" s="176"/>
      <c r="T108" s="177"/>
      <c r="AT108" s="178" t="s">
        <v>173</v>
      </c>
      <c r="AU108" s="178" t="s">
        <v>75</v>
      </c>
      <c r="AV108" s="10" t="s">
        <v>84</v>
      </c>
      <c r="AW108" s="10" t="s">
        <v>36</v>
      </c>
      <c r="AX108" s="10" t="s">
        <v>82</v>
      </c>
      <c r="AY108" s="178" t="s">
        <v>169</v>
      </c>
    </row>
    <row r="109" spans="1:65" s="2" customFormat="1" ht="16.5" customHeight="1">
      <c r="A109" s="30"/>
      <c r="B109" s="31"/>
      <c r="C109" s="148" t="s">
        <v>206</v>
      </c>
      <c r="D109" s="148" t="s">
        <v>164</v>
      </c>
      <c r="E109" s="149" t="s">
        <v>207</v>
      </c>
      <c r="F109" s="150" t="s">
        <v>208</v>
      </c>
      <c r="G109" s="151" t="s">
        <v>184</v>
      </c>
      <c r="H109" s="152">
        <v>1896</v>
      </c>
      <c r="I109" s="153"/>
      <c r="J109" s="154">
        <f>ROUND(I109*H109,2)</f>
        <v>0</v>
      </c>
      <c r="K109" s="155"/>
      <c r="L109" s="156"/>
      <c r="M109" s="157" t="s">
        <v>34</v>
      </c>
      <c r="N109" s="158" t="s">
        <v>46</v>
      </c>
      <c r="O109" s="60"/>
      <c r="P109" s="159">
        <f>O109*H109</f>
        <v>0</v>
      </c>
      <c r="Q109" s="159">
        <v>5.0000000000000002E-5</v>
      </c>
      <c r="R109" s="159">
        <f>Q109*H109</f>
        <v>9.4800000000000009E-2</v>
      </c>
      <c r="S109" s="159">
        <v>0</v>
      </c>
      <c r="T109" s="160">
        <f>S109*H109</f>
        <v>0</v>
      </c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R109" s="161" t="s">
        <v>168</v>
      </c>
      <c r="AT109" s="161" t="s">
        <v>164</v>
      </c>
      <c r="AU109" s="161" t="s">
        <v>75</v>
      </c>
      <c r="AY109" s="13" t="s">
        <v>169</v>
      </c>
      <c r="BE109" s="162">
        <f>IF(N109="základní",J109,0)</f>
        <v>0</v>
      </c>
      <c r="BF109" s="162">
        <f>IF(N109="snížená",J109,0)</f>
        <v>0</v>
      </c>
      <c r="BG109" s="162">
        <f>IF(N109="zákl. přenesená",J109,0)</f>
        <v>0</v>
      </c>
      <c r="BH109" s="162">
        <f>IF(N109="sníž. přenesená",J109,0)</f>
        <v>0</v>
      </c>
      <c r="BI109" s="162">
        <f>IF(N109="nulová",J109,0)</f>
        <v>0</v>
      </c>
      <c r="BJ109" s="13" t="s">
        <v>82</v>
      </c>
      <c r="BK109" s="162">
        <f>ROUND(I109*H109,2)</f>
        <v>0</v>
      </c>
      <c r="BL109" s="13" t="s">
        <v>170</v>
      </c>
      <c r="BM109" s="161" t="s">
        <v>598</v>
      </c>
    </row>
    <row r="110" spans="1:65" s="2" customFormat="1" ht="11.25">
      <c r="A110" s="30"/>
      <c r="B110" s="31"/>
      <c r="C110" s="32"/>
      <c r="D110" s="163" t="s">
        <v>172</v>
      </c>
      <c r="E110" s="32"/>
      <c r="F110" s="164" t="s">
        <v>208</v>
      </c>
      <c r="G110" s="32"/>
      <c r="H110" s="32"/>
      <c r="I110" s="165"/>
      <c r="J110" s="32"/>
      <c r="K110" s="32"/>
      <c r="L110" s="35"/>
      <c r="M110" s="166"/>
      <c r="N110" s="167"/>
      <c r="O110" s="60"/>
      <c r="P110" s="60"/>
      <c r="Q110" s="60"/>
      <c r="R110" s="60"/>
      <c r="S110" s="60"/>
      <c r="T110" s="61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T110" s="13" t="s">
        <v>172</v>
      </c>
      <c r="AU110" s="13" t="s">
        <v>75</v>
      </c>
    </row>
    <row r="111" spans="1:65" s="10" customFormat="1" ht="11.25">
      <c r="B111" s="168"/>
      <c r="C111" s="169"/>
      <c r="D111" s="163" t="s">
        <v>173</v>
      </c>
      <c r="E111" s="170" t="s">
        <v>34</v>
      </c>
      <c r="F111" s="171" t="s">
        <v>717</v>
      </c>
      <c r="G111" s="169"/>
      <c r="H111" s="172">
        <v>1896</v>
      </c>
      <c r="I111" s="173"/>
      <c r="J111" s="169"/>
      <c r="K111" s="169"/>
      <c r="L111" s="174"/>
      <c r="M111" s="175"/>
      <c r="N111" s="176"/>
      <c r="O111" s="176"/>
      <c r="P111" s="176"/>
      <c r="Q111" s="176"/>
      <c r="R111" s="176"/>
      <c r="S111" s="176"/>
      <c r="T111" s="177"/>
      <c r="AT111" s="178" t="s">
        <v>173</v>
      </c>
      <c r="AU111" s="178" t="s">
        <v>75</v>
      </c>
      <c r="AV111" s="10" t="s">
        <v>84</v>
      </c>
      <c r="AW111" s="10" t="s">
        <v>36</v>
      </c>
      <c r="AX111" s="10" t="s">
        <v>82</v>
      </c>
      <c r="AY111" s="178" t="s">
        <v>169</v>
      </c>
    </row>
    <row r="112" spans="1:65" s="2" customFormat="1" ht="16.5" customHeight="1">
      <c r="A112" s="30"/>
      <c r="B112" s="31"/>
      <c r="C112" s="148" t="s">
        <v>168</v>
      </c>
      <c r="D112" s="148" t="s">
        <v>164</v>
      </c>
      <c r="E112" s="149" t="s">
        <v>211</v>
      </c>
      <c r="F112" s="150" t="s">
        <v>212</v>
      </c>
      <c r="G112" s="151" t="s">
        <v>184</v>
      </c>
      <c r="H112" s="152">
        <v>1896</v>
      </c>
      <c r="I112" s="153"/>
      <c r="J112" s="154">
        <f>ROUND(I112*H112,2)</f>
        <v>0</v>
      </c>
      <c r="K112" s="155"/>
      <c r="L112" s="156"/>
      <c r="M112" s="157" t="s">
        <v>34</v>
      </c>
      <c r="N112" s="158" t="s">
        <v>46</v>
      </c>
      <c r="O112" s="60"/>
      <c r="P112" s="159">
        <f>O112*H112</f>
        <v>0</v>
      </c>
      <c r="Q112" s="159">
        <v>1.4999999999999999E-4</v>
      </c>
      <c r="R112" s="159">
        <f>Q112*H112</f>
        <v>0.28439999999999999</v>
      </c>
      <c r="S112" s="159">
        <v>0</v>
      </c>
      <c r="T112" s="160">
        <f>S112*H112</f>
        <v>0</v>
      </c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R112" s="161" t="s">
        <v>168</v>
      </c>
      <c r="AT112" s="161" t="s">
        <v>164</v>
      </c>
      <c r="AU112" s="161" t="s">
        <v>75</v>
      </c>
      <c r="AY112" s="13" t="s">
        <v>169</v>
      </c>
      <c r="BE112" s="162">
        <f>IF(N112="základní",J112,0)</f>
        <v>0</v>
      </c>
      <c r="BF112" s="162">
        <f>IF(N112="snížená",J112,0)</f>
        <v>0</v>
      </c>
      <c r="BG112" s="162">
        <f>IF(N112="zákl. přenesená",J112,0)</f>
        <v>0</v>
      </c>
      <c r="BH112" s="162">
        <f>IF(N112="sníž. přenesená",J112,0)</f>
        <v>0</v>
      </c>
      <c r="BI112" s="162">
        <f>IF(N112="nulová",J112,0)</f>
        <v>0</v>
      </c>
      <c r="BJ112" s="13" t="s">
        <v>82</v>
      </c>
      <c r="BK112" s="162">
        <f>ROUND(I112*H112,2)</f>
        <v>0</v>
      </c>
      <c r="BL112" s="13" t="s">
        <v>170</v>
      </c>
      <c r="BM112" s="161" t="s">
        <v>600</v>
      </c>
    </row>
    <row r="113" spans="1:65" s="2" customFormat="1" ht="11.25">
      <c r="A113" s="30"/>
      <c r="B113" s="31"/>
      <c r="C113" s="32"/>
      <c r="D113" s="163" t="s">
        <v>172</v>
      </c>
      <c r="E113" s="32"/>
      <c r="F113" s="164" t="s">
        <v>212</v>
      </c>
      <c r="G113" s="32"/>
      <c r="H113" s="32"/>
      <c r="I113" s="165"/>
      <c r="J113" s="32"/>
      <c r="K113" s="32"/>
      <c r="L113" s="35"/>
      <c r="M113" s="166"/>
      <c r="N113" s="167"/>
      <c r="O113" s="60"/>
      <c r="P113" s="60"/>
      <c r="Q113" s="60"/>
      <c r="R113" s="60"/>
      <c r="S113" s="60"/>
      <c r="T113" s="61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T113" s="13" t="s">
        <v>172</v>
      </c>
      <c r="AU113" s="13" t="s">
        <v>75</v>
      </c>
    </row>
    <row r="114" spans="1:65" s="10" customFormat="1" ht="11.25">
      <c r="B114" s="168"/>
      <c r="C114" s="169"/>
      <c r="D114" s="163" t="s">
        <v>173</v>
      </c>
      <c r="E114" s="170" t="s">
        <v>34</v>
      </c>
      <c r="F114" s="171" t="s">
        <v>717</v>
      </c>
      <c r="G114" s="169"/>
      <c r="H114" s="172">
        <v>1896</v>
      </c>
      <c r="I114" s="173"/>
      <c r="J114" s="169"/>
      <c r="K114" s="169"/>
      <c r="L114" s="174"/>
      <c r="M114" s="175"/>
      <c r="N114" s="176"/>
      <c r="O114" s="176"/>
      <c r="P114" s="176"/>
      <c r="Q114" s="176"/>
      <c r="R114" s="176"/>
      <c r="S114" s="176"/>
      <c r="T114" s="177"/>
      <c r="AT114" s="178" t="s">
        <v>173</v>
      </c>
      <c r="AU114" s="178" t="s">
        <v>75</v>
      </c>
      <c r="AV114" s="10" t="s">
        <v>84</v>
      </c>
      <c r="AW114" s="10" t="s">
        <v>36</v>
      </c>
      <c r="AX114" s="10" t="s">
        <v>82</v>
      </c>
      <c r="AY114" s="178" t="s">
        <v>169</v>
      </c>
    </row>
    <row r="115" spans="1:65" s="2" customFormat="1" ht="16.5" customHeight="1">
      <c r="A115" s="30"/>
      <c r="B115" s="31"/>
      <c r="C115" s="148" t="s">
        <v>214</v>
      </c>
      <c r="D115" s="148" t="s">
        <v>164</v>
      </c>
      <c r="E115" s="149" t="s">
        <v>215</v>
      </c>
      <c r="F115" s="150" t="s">
        <v>216</v>
      </c>
      <c r="G115" s="151" t="s">
        <v>184</v>
      </c>
      <c r="H115" s="152">
        <v>1896</v>
      </c>
      <c r="I115" s="153"/>
      <c r="J115" s="154">
        <f>ROUND(I115*H115,2)</f>
        <v>0</v>
      </c>
      <c r="K115" s="155"/>
      <c r="L115" s="156"/>
      <c r="M115" s="157" t="s">
        <v>34</v>
      </c>
      <c r="N115" s="158" t="s">
        <v>46</v>
      </c>
      <c r="O115" s="60"/>
      <c r="P115" s="159">
        <f>O115*H115</f>
        <v>0</v>
      </c>
      <c r="Q115" s="159">
        <v>9.0000000000000006E-5</v>
      </c>
      <c r="R115" s="159">
        <f>Q115*H115</f>
        <v>0.17064000000000001</v>
      </c>
      <c r="S115" s="159">
        <v>0</v>
      </c>
      <c r="T115" s="160">
        <f>S115*H115</f>
        <v>0</v>
      </c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R115" s="161" t="s">
        <v>168</v>
      </c>
      <c r="AT115" s="161" t="s">
        <v>164</v>
      </c>
      <c r="AU115" s="161" t="s">
        <v>75</v>
      </c>
      <c r="AY115" s="13" t="s">
        <v>169</v>
      </c>
      <c r="BE115" s="162">
        <f>IF(N115="základní",J115,0)</f>
        <v>0</v>
      </c>
      <c r="BF115" s="162">
        <f>IF(N115="snížená",J115,0)</f>
        <v>0</v>
      </c>
      <c r="BG115" s="162">
        <f>IF(N115="zákl. přenesená",J115,0)</f>
        <v>0</v>
      </c>
      <c r="BH115" s="162">
        <f>IF(N115="sníž. přenesená",J115,0)</f>
        <v>0</v>
      </c>
      <c r="BI115" s="162">
        <f>IF(N115="nulová",J115,0)</f>
        <v>0</v>
      </c>
      <c r="BJ115" s="13" t="s">
        <v>82</v>
      </c>
      <c r="BK115" s="162">
        <f>ROUND(I115*H115,2)</f>
        <v>0</v>
      </c>
      <c r="BL115" s="13" t="s">
        <v>170</v>
      </c>
      <c r="BM115" s="161" t="s">
        <v>601</v>
      </c>
    </row>
    <row r="116" spans="1:65" s="2" customFormat="1" ht="11.25">
      <c r="A116" s="30"/>
      <c r="B116" s="31"/>
      <c r="C116" s="32"/>
      <c r="D116" s="163" t="s">
        <v>172</v>
      </c>
      <c r="E116" s="32"/>
      <c r="F116" s="164" t="s">
        <v>216</v>
      </c>
      <c r="G116" s="32"/>
      <c r="H116" s="32"/>
      <c r="I116" s="165"/>
      <c r="J116" s="32"/>
      <c r="K116" s="32"/>
      <c r="L116" s="35"/>
      <c r="M116" s="166"/>
      <c r="N116" s="167"/>
      <c r="O116" s="60"/>
      <c r="P116" s="60"/>
      <c r="Q116" s="60"/>
      <c r="R116" s="60"/>
      <c r="S116" s="60"/>
      <c r="T116" s="61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T116" s="13" t="s">
        <v>172</v>
      </c>
      <c r="AU116" s="13" t="s">
        <v>75</v>
      </c>
    </row>
    <row r="117" spans="1:65" s="10" customFormat="1" ht="11.25">
      <c r="B117" s="168"/>
      <c r="C117" s="169"/>
      <c r="D117" s="163" t="s">
        <v>173</v>
      </c>
      <c r="E117" s="170" t="s">
        <v>34</v>
      </c>
      <c r="F117" s="171" t="s">
        <v>717</v>
      </c>
      <c r="G117" s="169"/>
      <c r="H117" s="172">
        <v>1896</v>
      </c>
      <c r="I117" s="173"/>
      <c r="J117" s="169"/>
      <c r="K117" s="169"/>
      <c r="L117" s="174"/>
      <c r="M117" s="175"/>
      <c r="N117" s="176"/>
      <c r="O117" s="176"/>
      <c r="P117" s="176"/>
      <c r="Q117" s="176"/>
      <c r="R117" s="176"/>
      <c r="S117" s="176"/>
      <c r="T117" s="177"/>
      <c r="AT117" s="178" t="s">
        <v>173</v>
      </c>
      <c r="AU117" s="178" t="s">
        <v>75</v>
      </c>
      <c r="AV117" s="10" t="s">
        <v>84</v>
      </c>
      <c r="AW117" s="10" t="s">
        <v>36</v>
      </c>
      <c r="AX117" s="10" t="s">
        <v>82</v>
      </c>
      <c r="AY117" s="178" t="s">
        <v>169</v>
      </c>
    </row>
    <row r="118" spans="1:65" s="2" customFormat="1" ht="16.5" customHeight="1">
      <c r="A118" s="30"/>
      <c r="B118" s="31"/>
      <c r="C118" s="148" t="s">
        <v>218</v>
      </c>
      <c r="D118" s="148" t="s">
        <v>164</v>
      </c>
      <c r="E118" s="149" t="s">
        <v>219</v>
      </c>
      <c r="F118" s="150" t="s">
        <v>220</v>
      </c>
      <c r="G118" s="151" t="s">
        <v>184</v>
      </c>
      <c r="H118" s="152">
        <v>1896</v>
      </c>
      <c r="I118" s="153"/>
      <c r="J118" s="154">
        <f>ROUND(I118*H118,2)</f>
        <v>0</v>
      </c>
      <c r="K118" s="155"/>
      <c r="L118" s="156"/>
      <c r="M118" s="157" t="s">
        <v>34</v>
      </c>
      <c r="N118" s="158" t="s">
        <v>46</v>
      </c>
      <c r="O118" s="60"/>
      <c r="P118" s="159">
        <f>O118*H118</f>
        <v>0</v>
      </c>
      <c r="Q118" s="159">
        <v>4.0999999999999999E-4</v>
      </c>
      <c r="R118" s="159">
        <f>Q118*H118</f>
        <v>0.77735999999999994</v>
      </c>
      <c r="S118" s="159">
        <v>0</v>
      </c>
      <c r="T118" s="160">
        <f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61" t="s">
        <v>168</v>
      </c>
      <c r="AT118" s="161" t="s">
        <v>164</v>
      </c>
      <c r="AU118" s="161" t="s">
        <v>75</v>
      </c>
      <c r="AY118" s="13" t="s">
        <v>169</v>
      </c>
      <c r="BE118" s="162">
        <f>IF(N118="základní",J118,0)</f>
        <v>0</v>
      </c>
      <c r="BF118" s="162">
        <f>IF(N118="snížená",J118,0)</f>
        <v>0</v>
      </c>
      <c r="BG118" s="162">
        <f>IF(N118="zákl. přenesená",J118,0)</f>
        <v>0</v>
      </c>
      <c r="BH118" s="162">
        <f>IF(N118="sníž. přenesená",J118,0)</f>
        <v>0</v>
      </c>
      <c r="BI118" s="162">
        <f>IF(N118="nulová",J118,0)</f>
        <v>0</v>
      </c>
      <c r="BJ118" s="13" t="s">
        <v>82</v>
      </c>
      <c r="BK118" s="162">
        <f>ROUND(I118*H118,2)</f>
        <v>0</v>
      </c>
      <c r="BL118" s="13" t="s">
        <v>170</v>
      </c>
      <c r="BM118" s="161" t="s">
        <v>602</v>
      </c>
    </row>
    <row r="119" spans="1:65" s="2" customFormat="1" ht="11.25">
      <c r="A119" s="30"/>
      <c r="B119" s="31"/>
      <c r="C119" s="32"/>
      <c r="D119" s="163" t="s">
        <v>172</v>
      </c>
      <c r="E119" s="32"/>
      <c r="F119" s="164" t="s">
        <v>220</v>
      </c>
      <c r="G119" s="32"/>
      <c r="H119" s="32"/>
      <c r="I119" s="165"/>
      <c r="J119" s="32"/>
      <c r="K119" s="32"/>
      <c r="L119" s="35"/>
      <c r="M119" s="166"/>
      <c r="N119" s="167"/>
      <c r="O119" s="60"/>
      <c r="P119" s="60"/>
      <c r="Q119" s="60"/>
      <c r="R119" s="60"/>
      <c r="S119" s="60"/>
      <c r="T119" s="61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T119" s="13" t="s">
        <v>172</v>
      </c>
      <c r="AU119" s="13" t="s">
        <v>75</v>
      </c>
    </row>
    <row r="120" spans="1:65" s="10" customFormat="1" ht="11.25">
      <c r="B120" s="168"/>
      <c r="C120" s="169"/>
      <c r="D120" s="163" t="s">
        <v>173</v>
      </c>
      <c r="E120" s="170" t="s">
        <v>34</v>
      </c>
      <c r="F120" s="171" t="s">
        <v>717</v>
      </c>
      <c r="G120" s="169"/>
      <c r="H120" s="172">
        <v>1896</v>
      </c>
      <c r="I120" s="173"/>
      <c r="J120" s="169"/>
      <c r="K120" s="169"/>
      <c r="L120" s="174"/>
      <c r="M120" s="175"/>
      <c r="N120" s="176"/>
      <c r="O120" s="176"/>
      <c r="P120" s="176"/>
      <c r="Q120" s="176"/>
      <c r="R120" s="176"/>
      <c r="S120" s="176"/>
      <c r="T120" s="177"/>
      <c r="AT120" s="178" t="s">
        <v>173</v>
      </c>
      <c r="AU120" s="178" t="s">
        <v>75</v>
      </c>
      <c r="AV120" s="10" t="s">
        <v>84</v>
      </c>
      <c r="AW120" s="10" t="s">
        <v>36</v>
      </c>
      <c r="AX120" s="10" t="s">
        <v>82</v>
      </c>
      <c r="AY120" s="178" t="s">
        <v>169</v>
      </c>
    </row>
    <row r="121" spans="1:65" s="2" customFormat="1" ht="16.5" customHeight="1">
      <c r="A121" s="30"/>
      <c r="B121" s="31"/>
      <c r="C121" s="148" t="s">
        <v>222</v>
      </c>
      <c r="D121" s="148" t="s">
        <v>164</v>
      </c>
      <c r="E121" s="149" t="s">
        <v>223</v>
      </c>
      <c r="F121" s="150" t="s">
        <v>224</v>
      </c>
      <c r="G121" s="151" t="s">
        <v>184</v>
      </c>
      <c r="H121" s="152">
        <v>948</v>
      </c>
      <c r="I121" s="153"/>
      <c r="J121" s="154">
        <f>ROUND(I121*H121,2)</f>
        <v>0</v>
      </c>
      <c r="K121" s="155"/>
      <c r="L121" s="156"/>
      <c r="M121" s="157" t="s">
        <v>34</v>
      </c>
      <c r="N121" s="158" t="s">
        <v>46</v>
      </c>
      <c r="O121" s="60"/>
      <c r="P121" s="159">
        <f>O121*H121</f>
        <v>0</v>
      </c>
      <c r="Q121" s="159">
        <v>1.8000000000000001E-4</v>
      </c>
      <c r="R121" s="159">
        <f>Q121*H121</f>
        <v>0.17064000000000001</v>
      </c>
      <c r="S121" s="159">
        <v>0</v>
      </c>
      <c r="T121" s="160">
        <f>S121*H121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61" t="s">
        <v>168</v>
      </c>
      <c r="AT121" s="161" t="s">
        <v>164</v>
      </c>
      <c r="AU121" s="161" t="s">
        <v>75</v>
      </c>
      <c r="AY121" s="13" t="s">
        <v>169</v>
      </c>
      <c r="BE121" s="162">
        <f>IF(N121="základní",J121,0)</f>
        <v>0</v>
      </c>
      <c r="BF121" s="162">
        <f>IF(N121="snížená",J121,0)</f>
        <v>0</v>
      </c>
      <c r="BG121" s="162">
        <f>IF(N121="zákl. přenesená",J121,0)</f>
        <v>0</v>
      </c>
      <c r="BH121" s="162">
        <f>IF(N121="sníž. přenesená",J121,0)</f>
        <v>0</v>
      </c>
      <c r="BI121" s="162">
        <f>IF(N121="nulová",J121,0)</f>
        <v>0</v>
      </c>
      <c r="BJ121" s="13" t="s">
        <v>82</v>
      </c>
      <c r="BK121" s="162">
        <f>ROUND(I121*H121,2)</f>
        <v>0</v>
      </c>
      <c r="BL121" s="13" t="s">
        <v>170</v>
      </c>
      <c r="BM121" s="161" t="s">
        <v>603</v>
      </c>
    </row>
    <row r="122" spans="1:65" s="2" customFormat="1" ht="11.25">
      <c r="A122" s="30"/>
      <c r="B122" s="31"/>
      <c r="C122" s="32"/>
      <c r="D122" s="163" t="s">
        <v>172</v>
      </c>
      <c r="E122" s="32"/>
      <c r="F122" s="164" t="s">
        <v>224</v>
      </c>
      <c r="G122" s="32"/>
      <c r="H122" s="32"/>
      <c r="I122" s="165"/>
      <c r="J122" s="32"/>
      <c r="K122" s="32"/>
      <c r="L122" s="35"/>
      <c r="M122" s="166"/>
      <c r="N122" s="167"/>
      <c r="O122" s="60"/>
      <c r="P122" s="60"/>
      <c r="Q122" s="60"/>
      <c r="R122" s="60"/>
      <c r="S122" s="60"/>
      <c r="T122" s="61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172</v>
      </c>
      <c r="AU122" s="13" t="s">
        <v>75</v>
      </c>
    </row>
    <row r="123" spans="1:65" s="10" customFormat="1" ht="11.25">
      <c r="B123" s="168"/>
      <c r="C123" s="169"/>
      <c r="D123" s="163" t="s">
        <v>173</v>
      </c>
      <c r="E123" s="170" t="s">
        <v>34</v>
      </c>
      <c r="F123" s="171" t="s">
        <v>718</v>
      </c>
      <c r="G123" s="169"/>
      <c r="H123" s="172">
        <v>948</v>
      </c>
      <c r="I123" s="173"/>
      <c r="J123" s="169"/>
      <c r="K123" s="169"/>
      <c r="L123" s="174"/>
      <c r="M123" s="175"/>
      <c r="N123" s="176"/>
      <c r="O123" s="176"/>
      <c r="P123" s="176"/>
      <c r="Q123" s="176"/>
      <c r="R123" s="176"/>
      <c r="S123" s="176"/>
      <c r="T123" s="177"/>
      <c r="AT123" s="178" t="s">
        <v>173</v>
      </c>
      <c r="AU123" s="178" t="s">
        <v>75</v>
      </c>
      <c r="AV123" s="10" t="s">
        <v>84</v>
      </c>
      <c r="AW123" s="10" t="s">
        <v>36</v>
      </c>
      <c r="AX123" s="10" t="s">
        <v>82</v>
      </c>
      <c r="AY123" s="178" t="s">
        <v>169</v>
      </c>
    </row>
    <row r="124" spans="1:65" s="2" customFormat="1" ht="16.5" customHeight="1">
      <c r="A124" s="30"/>
      <c r="B124" s="31"/>
      <c r="C124" s="148" t="s">
        <v>8</v>
      </c>
      <c r="D124" s="148" t="s">
        <v>164</v>
      </c>
      <c r="E124" s="149" t="s">
        <v>227</v>
      </c>
      <c r="F124" s="150" t="s">
        <v>228</v>
      </c>
      <c r="G124" s="151" t="s">
        <v>190</v>
      </c>
      <c r="H124" s="152">
        <v>6</v>
      </c>
      <c r="I124" s="153"/>
      <c r="J124" s="154">
        <f>ROUND(I124*H124,2)</f>
        <v>0</v>
      </c>
      <c r="K124" s="155"/>
      <c r="L124" s="156"/>
      <c r="M124" s="157" t="s">
        <v>34</v>
      </c>
      <c r="N124" s="158" t="s">
        <v>46</v>
      </c>
      <c r="O124" s="60"/>
      <c r="P124" s="159">
        <f>O124*H124</f>
        <v>0</v>
      </c>
      <c r="Q124" s="159">
        <v>4.1799999999999997E-3</v>
      </c>
      <c r="R124" s="159">
        <f>Q124*H124</f>
        <v>2.5079999999999998E-2</v>
      </c>
      <c r="S124" s="159">
        <v>0</v>
      </c>
      <c r="T124" s="16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168</v>
      </c>
      <c r="AT124" s="161" t="s">
        <v>164</v>
      </c>
      <c r="AU124" s="161" t="s">
        <v>75</v>
      </c>
      <c r="AY124" s="13" t="s">
        <v>169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3" t="s">
        <v>82</v>
      </c>
      <c r="BK124" s="162">
        <f>ROUND(I124*H124,2)</f>
        <v>0</v>
      </c>
      <c r="BL124" s="13" t="s">
        <v>170</v>
      </c>
      <c r="BM124" s="161" t="s">
        <v>605</v>
      </c>
    </row>
    <row r="125" spans="1:65" s="2" customFormat="1" ht="11.25">
      <c r="A125" s="30"/>
      <c r="B125" s="31"/>
      <c r="C125" s="32"/>
      <c r="D125" s="163" t="s">
        <v>172</v>
      </c>
      <c r="E125" s="32"/>
      <c r="F125" s="164" t="s">
        <v>228</v>
      </c>
      <c r="G125" s="32"/>
      <c r="H125" s="32"/>
      <c r="I125" s="165"/>
      <c r="J125" s="32"/>
      <c r="K125" s="32"/>
      <c r="L125" s="35"/>
      <c r="M125" s="166"/>
      <c r="N125" s="167"/>
      <c r="O125" s="60"/>
      <c r="P125" s="60"/>
      <c r="Q125" s="60"/>
      <c r="R125" s="60"/>
      <c r="S125" s="60"/>
      <c r="T125" s="6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172</v>
      </c>
      <c r="AU125" s="13" t="s">
        <v>75</v>
      </c>
    </row>
    <row r="126" spans="1:65" s="2" customFormat="1" ht="29.25">
      <c r="A126" s="30"/>
      <c r="B126" s="31"/>
      <c r="C126" s="32"/>
      <c r="D126" s="163" t="s">
        <v>178</v>
      </c>
      <c r="E126" s="32"/>
      <c r="F126" s="179" t="s">
        <v>719</v>
      </c>
      <c r="G126" s="32"/>
      <c r="H126" s="32"/>
      <c r="I126" s="165"/>
      <c r="J126" s="32"/>
      <c r="K126" s="32"/>
      <c r="L126" s="35"/>
      <c r="M126" s="166"/>
      <c r="N126" s="167"/>
      <c r="O126" s="60"/>
      <c r="P126" s="60"/>
      <c r="Q126" s="60"/>
      <c r="R126" s="60"/>
      <c r="S126" s="60"/>
      <c r="T126" s="61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178</v>
      </c>
      <c r="AU126" s="13" t="s">
        <v>75</v>
      </c>
    </row>
    <row r="127" spans="1:65" s="10" customFormat="1" ht="11.25">
      <c r="B127" s="168"/>
      <c r="C127" s="169"/>
      <c r="D127" s="163" t="s">
        <v>173</v>
      </c>
      <c r="E127" s="170" t="s">
        <v>34</v>
      </c>
      <c r="F127" s="171" t="s">
        <v>720</v>
      </c>
      <c r="G127" s="169"/>
      <c r="H127" s="172">
        <v>6</v>
      </c>
      <c r="I127" s="173"/>
      <c r="J127" s="169"/>
      <c r="K127" s="169"/>
      <c r="L127" s="174"/>
      <c r="M127" s="175"/>
      <c r="N127" s="176"/>
      <c r="O127" s="176"/>
      <c r="P127" s="176"/>
      <c r="Q127" s="176"/>
      <c r="R127" s="176"/>
      <c r="S127" s="176"/>
      <c r="T127" s="177"/>
      <c r="AT127" s="178" t="s">
        <v>173</v>
      </c>
      <c r="AU127" s="178" t="s">
        <v>75</v>
      </c>
      <c r="AV127" s="10" t="s">
        <v>84</v>
      </c>
      <c r="AW127" s="10" t="s">
        <v>36</v>
      </c>
      <c r="AX127" s="10" t="s">
        <v>82</v>
      </c>
      <c r="AY127" s="178" t="s">
        <v>169</v>
      </c>
    </row>
    <row r="128" spans="1:65" s="2" customFormat="1" ht="16.5" customHeight="1">
      <c r="A128" s="30"/>
      <c r="B128" s="31"/>
      <c r="C128" s="148" t="s">
        <v>232</v>
      </c>
      <c r="D128" s="148" t="s">
        <v>164</v>
      </c>
      <c r="E128" s="149" t="s">
        <v>233</v>
      </c>
      <c r="F128" s="150" t="s">
        <v>234</v>
      </c>
      <c r="G128" s="151" t="s">
        <v>167</v>
      </c>
      <c r="H128" s="152">
        <v>4.3999999999999997E-2</v>
      </c>
      <c r="I128" s="153"/>
      <c r="J128" s="154">
        <f>ROUND(I128*H128,2)</f>
        <v>0</v>
      </c>
      <c r="K128" s="155"/>
      <c r="L128" s="156"/>
      <c r="M128" s="157" t="s">
        <v>34</v>
      </c>
      <c r="N128" s="158" t="s">
        <v>46</v>
      </c>
      <c r="O128" s="60"/>
      <c r="P128" s="159">
        <f>O128*H128</f>
        <v>0</v>
      </c>
      <c r="Q128" s="159">
        <v>1</v>
      </c>
      <c r="R128" s="159">
        <f>Q128*H128</f>
        <v>4.3999999999999997E-2</v>
      </c>
      <c r="S128" s="159">
        <v>0</v>
      </c>
      <c r="T128" s="16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168</v>
      </c>
      <c r="AT128" s="161" t="s">
        <v>164</v>
      </c>
      <c r="AU128" s="161" t="s">
        <v>75</v>
      </c>
      <c r="AY128" s="13" t="s">
        <v>169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3" t="s">
        <v>82</v>
      </c>
      <c r="BK128" s="162">
        <f>ROUND(I128*H128,2)</f>
        <v>0</v>
      </c>
      <c r="BL128" s="13" t="s">
        <v>170</v>
      </c>
      <c r="BM128" s="161" t="s">
        <v>608</v>
      </c>
    </row>
    <row r="129" spans="1:65" s="2" customFormat="1" ht="11.25">
      <c r="A129" s="30"/>
      <c r="B129" s="31"/>
      <c r="C129" s="32"/>
      <c r="D129" s="163" t="s">
        <v>172</v>
      </c>
      <c r="E129" s="32"/>
      <c r="F129" s="164" t="s">
        <v>234</v>
      </c>
      <c r="G129" s="32"/>
      <c r="H129" s="32"/>
      <c r="I129" s="165"/>
      <c r="J129" s="32"/>
      <c r="K129" s="32"/>
      <c r="L129" s="35"/>
      <c r="M129" s="166"/>
      <c r="N129" s="167"/>
      <c r="O129" s="60"/>
      <c r="P129" s="60"/>
      <c r="Q129" s="60"/>
      <c r="R129" s="60"/>
      <c r="S129" s="60"/>
      <c r="T129" s="61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172</v>
      </c>
      <c r="AU129" s="13" t="s">
        <v>75</v>
      </c>
    </row>
    <row r="130" spans="1:65" s="2" customFormat="1" ht="39">
      <c r="A130" s="30"/>
      <c r="B130" s="31"/>
      <c r="C130" s="32"/>
      <c r="D130" s="163" t="s">
        <v>178</v>
      </c>
      <c r="E130" s="32"/>
      <c r="F130" s="179" t="s">
        <v>721</v>
      </c>
      <c r="G130" s="32"/>
      <c r="H130" s="32"/>
      <c r="I130" s="165"/>
      <c r="J130" s="32"/>
      <c r="K130" s="32"/>
      <c r="L130" s="35"/>
      <c r="M130" s="166"/>
      <c r="N130" s="167"/>
      <c r="O130" s="60"/>
      <c r="P130" s="60"/>
      <c r="Q130" s="60"/>
      <c r="R130" s="60"/>
      <c r="S130" s="60"/>
      <c r="T130" s="61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178</v>
      </c>
      <c r="AU130" s="13" t="s">
        <v>75</v>
      </c>
    </row>
    <row r="131" spans="1:65" s="10" customFormat="1" ht="11.25">
      <c r="B131" s="168"/>
      <c r="C131" s="169"/>
      <c r="D131" s="163" t="s">
        <v>173</v>
      </c>
      <c r="E131" s="170" t="s">
        <v>34</v>
      </c>
      <c r="F131" s="171" t="s">
        <v>722</v>
      </c>
      <c r="G131" s="169"/>
      <c r="H131" s="172">
        <v>4.3999999999999997E-2</v>
      </c>
      <c r="I131" s="173"/>
      <c r="J131" s="169"/>
      <c r="K131" s="169"/>
      <c r="L131" s="174"/>
      <c r="M131" s="175"/>
      <c r="N131" s="176"/>
      <c r="O131" s="176"/>
      <c r="P131" s="176"/>
      <c r="Q131" s="176"/>
      <c r="R131" s="176"/>
      <c r="S131" s="176"/>
      <c r="T131" s="177"/>
      <c r="AT131" s="178" t="s">
        <v>173</v>
      </c>
      <c r="AU131" s="178" t="s">
        <v>75</v>
      </c>
      <c r="AV131" s="10" t="s">
        <v>84</v>
      </c>
      <c r="AW131" s="10" t="s">
        <v>36</v>
      </c>
      <c r="AX131" s="10" t="s">
        <v>82</v>
      </c>
      <c r="AY131" s="178" t="s">
        <v>169</v>
      </c>
    </row>
    <row r="132" spans="1:65" s="2" customFormat="1" ht="16.5" customHeight="1">
      <c r="A132" s="30"/>
      <c r="B132" s="31"/>
      <c r="C132" s="148" t="s">
        <v>238</v>
      </c>
      <c r="D132" s="148" t="s">
        <v>164</v>
      </c>
      <c r="E132" s="149" t="s">
        <v>239</v>
      </c>
      <c r="F132" s="150" t="s">
        <v>240</v>
      </c>
      <c r="G132" s="151" t="s">
        <v>184</v>
      </c>
      <c r="H132" s="152">
        <v>12</v>
      </c>
      <c r="I132" s="153"/>
      <c r="J132" s="154">
        <f>ROUND(I132*H132,2)</f>
        <v>0</v>
      </c>
      <c r="K132" s="155"/>
      <c r="L132" s="156"/>
      <c r="M132" s="157" t="s">
        <v>34</v>
      </c>
      <c r="N132" s="158" t="s">
        <v>46</v>
      </c>
      <c r="O132" s="60"/>
      <c r="P132" s="159">
        <f>O132*H132</f>
        <v>0</v>
      </c>
      <c r="Q132" s="159">
        <v>0</v>
      </c>
      <c r="R132" s="159">
        <f>Q132*H132</f>
        <v>0</v>
      </c>
      <c r="S132" s="159">
        <v>0</v>
      </c>
      <c r="T132" s="16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1" t="s">
        <v>168</v>
      </c>
      <c r="AT132" s="161" t="s">
        <v>164</v>
      </c>
      <c r="AU132" s="161" t="s">
        <v>75</v>
      </c>
      <c r="AY132" s="13" t="s">
        <v>169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3" t="s">
        <v>82</v>
      </c>
      <c r="BK132" s="162">
        <f>ROUND(I132*H132,2)</f>
        <v>0</v>
      </c>
      <c r="BL132" s="13" t="s">
        <v>170</v>
      </c>
      <c r="BM132" s="161" t="s">
        <v>611</v>
      </c>
    </row>
    <row r="133" spans="1:65" s="2" customFormat="1" ht="11.25">
      <c r="A133" s="30"/>
      <c r="B133" s="31"/>
      <c r="C133" s="32"/>
      <c r="D133" s="163" t="s">
        <v>172</v>
      </c>
      <c r="E133" s="32"/>
      <c r="F133" s="164" t="s">
        <v>240</v>
      </c>
      <c r="G133" s="32"/>
      <c r="H133" s="32"/>
      <c r="I133" s="165"/>
      <c r="J133" s="32"/>
      <c r="K133" s="32"/>
      <c r="L133" s="35"/>
      <c r="M133" s="166"/>
      <c r="N133" s="167"/>
      <c r="O133" s="60"/>
      <c r="P133" s="60"/>
      <c r="Q133" s="60"/>
      <c r="R133" s="60"/>
      <c r="S133" s="60"/>
      <c r="T133" s="61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3" t="s">
        <v>172</v>
      </c>
      <c r="AU133" s="13" t="s">
        <v>75</v>
      </c>
    </row>
    <row r="134" spans="1:65" s="2" customFormat="1" ht="29.25">
      <c r="A134" s="30"/>
      <c r="B134" s="31"/>
      <c r="C134" s="32"/>
      <c r="D134" s="163" t="s">
        <v>178</v>
      </c>
      <c r="E134" s="32"/>
      <c r="F134" s="179" t="s">
        <v>723</v>
      </c>
      <c r="G134" s="32"/>
      <c r="H134" s="32"/>
      <c r="I134" s="165"/>
      <c r="J134" s="32"/>
      <c r="K134" s="32"/>
      <c r="L134" s="35"/>
      <c r="M134" s="166"/>
      <c r="N134" s="167"/>
      <c r="O134" s="60"/>
      <c r="P134" s="60"/>
      <c r="Q134" s="60"/>
      <c r="R134" s="60"/>
      <c r="S134" s="60"/>
      <c r="T134" s="61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178</v>
      </c>
      <c r="AU134" s="13" t="s">
        <v>75</v>
      </c>
    </row>
    <row r="135" spans="1:65" s="10" customFormat="1" ht="11.25">
      <c r="B135" s="168"/>
      <c r="C135" s="169"/>
      <c r="D135" s="163" t="s">
        <v>173</v>
      </c>
      <c r="E135" s="170" t="s">
        <v>34</v>
      </c>
      <c r="F135" s="171" t="s">
        <v>724</v>
      </c>
      <c r="G135" s="169"/>
      <c r="H135" s="172">
        <v>12</v>
      </c>
      <c r="I135" s="173"/>
      <c r="J135" s="169"/>
      <c r="K135" s="169"/>
      <c r="L135" s="174"/>
      <c r="M135" s="175"/>
      <c r="N135" s="176"/>
      <c r="O135" s="176"/>
      <c r="P135" s="176"/>
      <c r="Q135" s="176"/>
      <c r="R135" s="176"/>
      <c r="S135" s="176"/>
      <c r="T135" s="177"/>
      <c r="AT135" s="178" t="s">
        <v>173</v>
      </c>
      <c r="AU135" s="178" t="s">
        <v>75</v>
      </c>
      <c r="AV135" s="10" t="s">
        <v>84</v>
      </c>
      <c r="AW135" s="10" t="s">
        <v>36</v>
      </c>
      <c r="AX135" s="10" t="s">
        <v>82</v>
      </c>
      <c r="AY135" s="178" t="s">
        <v>169</v>
      </c>
    </row>
    <row r="136" spans="1:65" s="2" customFormat="1" ht="16.5" customHeight="1">
      <c r="A136" s="30"/>
      <c r="B136" s="31"/>
      <c r="C136" s="148" t="s">
        <v>244</v>
      </c>
      <c r="D136" s="148" t="s">
        <v>164</v>
      </c>
      <c r="E136" s="149" t="s">
        <v>245</v>
      </c>
      <c r="F136" s="150" t="s">
        <v>246</v>
      </c>
      <c r="G136" s="151" t="s">
        <v>247</v>
      </c>
      <c r="H136" s="152">
        <v>0.4</v>
      </c>
      <c r="I136" s="153"/>
      <c r="J136" s="154">
        <f>ROUND(I136*H136,2)</f>
        <v>0</v>
      </c>
      <c r="K136" s="155"/>
      <c r="L136" s="156"/>
      <c r="M136" s="157" t="s">
        <v>34</v>
      </c>
      <c r="N136" s="158" t="s">
        <v>46</v>
      </c>
      <c r="O136" s="60"/>
      <c r="P136" s="159">
        <f>O136*H136</f>
        <v>0</v>
      </c>
      <c r="Q136" s="159">
        <v>2.4289999999999998</v>
      </c>
      <c r="R136" s="159">
        <f>Q136*H136</f>
        <v>0.97160000000000002</v>
      </c>
      <c r="S136" s="159">
        <v>0</v>
      </c>
      <c r="T136" s="160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168</v>
      </c>
      <c r="AT136" s="161" t="s">
        <v>164</v>
      </c>
      <c r="AU136" s="161" t="s">
        <v>75</v>
      </c>
      <c r="AY136" s="13" t="s">
        <v>169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3" t="s">
        <v>82</v>
      </c>
      <c r="BK136" s="162">
        <f>ROUND(I136*H136,2)</f>
        <v>0</v>
      </c>
      <c r="BL136" s="13" t="s">
        <v>170</v>
      </c>
      <c r="BM136" s="161" t="s">
        <v>614</v>
      </c>
    </row>
    <row r="137" spans="1:65" s="2" customFormat="1" ht="11.25">
      <c r="A137" s="30"/>
      <c r="B137" s="31"/>
      <c r="C137" s="32"/>
      <c r="D137" s="163" t="s">
        <v>172</v>
      </c>
      <c r="E137" s="32"/>
      <c r="F137" s="164" t="s">
        <v>246</v>
      </c>
      <c r="G137" s="32"/>
      <c r="H137" s="32"/>
      <c r="I137" s="165"/>
      <c r="J137" s="32"/>
      <c r="K137" s="32"/>
      <c r="L137" s="35"/>
      <c r="M137" s="166"/>
      <c r="N137" s="167"/>
      <c r="O137" s="60"/>
      <c r="P137" s="60"/>
      <c r="Q137" s="60"/>
      <c r="R137" s="60"/>
      <c r="S137" s="60"/>
      <c r="T137" s="61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3" t="s">
        <v>172</v>
      </c>
      <c r="AU137" s="13" t="s">
        <v>75</v>
      </c>
    </row>
    <row r="138" spans="1:65" s="2" customFormat="1" ht="39">
      <c r="A138" s="30"/>
      <c r="B138" s="31"/>
      <c r="C138" s="32"/>
      <c r="D138" s="163" t="s">
        <v>178</v>
      </c>
      <c r="E138" s="32"/>
      <c r="F138" s="179" t="s">
        <v>725</v>
      </c>
      <c r="G138" s="32"/>
      <c r="H138" s="32"/>
      <c r="I138" s="165"/>
      <c r="J138" s="32"/>
      <c r="K138" s="32"/>
      <c r="L138" s="35"/>
      <c r="M138" s="166"/>
      <c r="N138" s="167"/>
      <c r="O138" s="60"/>
      <c r="P138" s="60"/>
      <c r="Q138" s="60"/>
      <c r="R138" s="60"/>
      <c r="S138" s="60"/>
      <c r="T138" s="61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3" t="s">
        <v>178</v>
      </c>
      <c r="AU138" s="13" t="s">
        <v>75</v>
      </c>
    </row>
    <row r="139" spans="1:65" s="10" customFormat="1" ht="11.25">
      <c r="B139" s="168"/>
      <c r="C139" s="169"/>
      <c r="D139" s="163" t="s">
        <v>173</v>
      </c>
      <c r="E139" s="170" t="s">
        <v>34</v>
      </c>
      <c r="F139" s="171" t="s">
        <v>726</v>
      </c>
      <c r="G139" s="169"/>
      <c r="H139" s="172">
        <v>0.4</v>
      </c>
      <c r="I139" s="173"/>
      <c r="J139" s="169"/>
      <c r="K139" s="169"/>
      <c r="L139" s="174"/>
      <c r="M139" s="175"/>
      <c r="N139" s="176"/>
      <c r="O139" s="176"/>
      <c r="P139" s="176"/>
      <c r="Q139" s="176"/>
      <c r="R139" s="176"/>
      <c r="S139" s="176"/>
      <c r="T139" s="177"/>
      <c r="AT139" s="178" t="s">
        <v>173</v>
      </c>
      <c r="AU139" s="178" t="s">
        <v>75</v>
      </c>
      <c r="AV139" s="10" t="s">
        <v>84</v>
      </c>
      <c r="AW139" s="10" t="s">
        <v>36</v>
      </c>
      <c r="AX139" s="10" t="s">
        <v>82</v>
      </c>
      <c r="AY139" s="178" t="s">
        <v>169</v>
      </c>
    </row>
    <row r="140" spans="1:65" s="2" customFormat="1" ht="16.5" customHeight="1">
      <c r="A140" s="30"/>
      <c r="B140" s="31"/>
      <c r="C140" s="180" t="s">
        <v>251</v>
      </c>
      <c r="D140" s="180" t="s">
        <v>252</v>
      </c>
      <c r="E140" s="181" t="s">
        <v>253</v>
      </c>
      <c r="F140" s="182" t="s">
        <v>254</v>
      </c>
      <c r="G140" s="183" t="s">
        <v>247</v>
      </c>
      <c r="H140" s="184">
        <v>289.5</v>
      </c>
      <c r="I140" s="185"/>
      <c r="J140" s="186">
        <f>ROUND(I140*H140,2)</f>
        <v>0</v>
      </c>
      <c r="K140" s="187"/>
      <c r="L140" s="35"/>
      <c r="M140" s="188" t="s">
        <v>34</v>
      </c>
      <c r="N140" s="189" t="s">
        <v>46</v>
      </c>
      <c r="O140" s="60"/>
      <c r="P140" s="159">
        <f>O140*H140</f>
        <v>0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61" t="s">
        <v>170</v>
      </c>
      <c r="AT140" s="161" t="s">
        <v>252</v>
      </c>
      <c r="AU140" s="161" t="s">
        <v>75</v>
      </c>
      <c r="AY140" s="13" t="s">
        <v>169</v>
      </c>
      <c r="BE140" s="162">
        <f>IF(N140="základní",J140,0)</f>
        <v>0</v>
      </c>
      <c r="BF140" s="162">
        <f>IF(N140="snížená",J140,0)</f>
        <v>0</v>
      </c>
      <c r="BG140" s="162">
        <f>IF(N140="zákl. přenesená",J140,0)</f>
        <v>0</v>
      </c>
      <c r="BH140" s="162">
        <f>IF(N140="sníž. přenesená",J140,0)</f>
        <v>0</v>
      </c>
      <c r="BI140" s="162">
        <f>IF(N140="nulová",J140,0)</f>
        <v>0</v>
      </c>
      <c r="BJ140" s="13" t="s">
        <v>82</v>
      </c>
      <c r="BK140" s="162">
        <f>ROUND(I140*H140,2)</f>
        <v>0</v>
      </c>
      <c r="BL140" s="13" t="s">
        <v>170</v>
      </c>
      <c r="BM140" s="161" t="s">
        <v>617</v>
      </c>
    </row>
    <row r="141" spans="1:65" s="2" customFormat="1" ht="19.5">
      <c r="A141" s="30"/>
      <c r="B141" s="31"/>
      <c r="C141" s="32"/>
      <c r="D141" s="163" t="s">
        <v>172</v>
      </c>
      <c r="E141" s="32"/>
      <c r="F141" s="164" t="s">
        <v>256</v>
      </c>
      <c r="G141" s="32"/>
      <c r="H141" s="32"/>
      <c r="I141" s="165"/>
      <c r="J141" s="32"/>
      <c r="K141" s="32"/>
      <c r="L141" s="35"/>
      <c r="M141" s="166"/>
      <c r="N141" s="167"/>
      <c r="O141" s="60"/>
      <c r="P141" s="60"/>
      <c r="Q141" s="60"/>
      <c r="R141" s="60"/>
      <c r="S141" s="60"/>
      <c r="T141" s="61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T141" s="13" t="s">
        <v>172</v>
      </c>
      <c r="AU141" s="13" t="s">
        <v>75</v>
      </c>
    </row>
    <row r="142" spans="1:65" s="10" customFormat="1" ht="11.25">
      <c r="B142" s="168"/>
      <c r="C142" s="169"/>
      <c r="D142" s="163" t="s">
        <v>173</v>
      </c>
      <c r="E142" s="170" t="s">
        <v>34</v>
      </c>
      <c r="F142" s="171" t="s">
        <v>727</v>
      </c>
      <c r="G142" s="169"/>
      <c r="H142" s="172">
        <v>289.5</v>
      </c>
      <c r="I142" s="173"/>
      <c r="J142" s="169"/>
      <c r="K142" s="169"/>
      <c r="L142" s="174"/>
      <c r="M142" s="175"/>
      <c r="N142" s="176"/>
      <c r="O142" s="176"/>
      <c r="P142" s="176"/>
      <c r="Q142" s="176"/>
      <c r="R142" s="176"/>
      <c r="S142" s="176"/>
      <c r="T142" s="177"/>
      <c r="AT142" s="178" t="s">
        <v>173</v>
      </c>
      <c r="AU142" s="178" t="s">
        <v>75</v>
      </c>
      <c r="AV142" s="10" t="s">
        <v>84</v>
      </c>
      <c r="AW142" s="10" t="s">
        <v>36</v>
      </c>
      <c r="AX142" s="10" t="s">
        <v>82</v>
      </c>
      <c r="AY142" s="178" t="s">
        <v>169</v>
      </c>
    </row>
    <row r="143" spans="1:65" s="2" customFormat="1" ht="16.5" customHeight="1">
      <c r="A143" s="30"/>
      <c r="B143" s="31"/>
      <c r="C143" s="180" t="s">
        <v>258</v>
      </c>
      <c r="D143" s="180" t="s">
        <v>252</v>
      </c>
      <c r="E143" s="181" t="s">
        <v>259</v>
      </c>
      <c r="F143" s="182" t="s">
        <v>260</v>
      </c>
      <c r="G143" s="183" t="s">
        <v>190</v>
      </c>
      <c r="H143" s="184">
        <v>694</v>
      </c>
      <c r="I143" s="185"/>
      <c r="J143" s="186">
        <f>ROUND(I143*H143,2)</f>
        <v>0</v>
      </c>
      <c r="K143" s="187"/>
      <c r="L143" s="35"/>
      <c r="M143" s="188" t="s">
        <v>34</v>
      </c>
      <c r="N143" s="189" t="s">
        <v>46</v>
      </c>
      <c r="O143" s="60"/>
      <c r="P143" s="159">
        <f>O143*H143</f>
        <v>0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61" t="s">
        <v>170</v>
      </c>
      <c r="AT143" s="161" t="s">
        <v>252</v>
      </c>
      <c r="AU143" s="161" t="s">
        <v>75</v>
      </c>
      <c r="AY143" s="13" t="s">
        <v>169</v>
      </c>
      <c r="BE143" s="162">
        <f>IF(N143="základní",J143,0)</f>
        <v>0</v>
      </c>
      <c r="BF143" s="162">
        <f>IF(N143="snížená",J143,0)</f>
        <v>0</v>
      </c>
      <c r="BG143" s="162">
        <f>IF(N143="zákl. přenesená",J143,0)</f>
        <v>0</v>
      </c>
      <c r="BH143" s="162">
        <f>IF(N143="sníž. přenesená",J143,0)</f>
        <v>0</v>
      </c>
      <c r="BI143" s="162">
        <f>IF(N143="nulová",J143,0)</f>
        <v>0</v>
      </c>
      <c r="BJ143" s="13" t="s">
        <v>82</v>
      </c>
      <c r="BK143" s="162">
        <f>ROUND(I143*H143,2)</f>
        <v>0</v>
      </c>
      <c r="BL143" s="13" t="s">
        <v>170</v>
      </c>
      <c r="BM143" s="161" t="s">
        <v>619</v>
      </c>
    </row>
    <row r="144" spans="1:65" s="2" customFormat="1" ht="19.5">
      <c r="A144" s="30"/>
      <c r="B144" s="31"/>
      <c r="C144" s="32"/>
      <c r="D144" s="163" t="s">
        <v>172</v>
      </c>
      <c r="E144" s="32"/>
      <c r="F144" s="164" t="s">
        <v>262</v>
      </c>
      <c r="G144" s="32"/>
      <c r="H144" s="32"/>
      <c r="I144" s="165"/>
      <c r="J144" s="32"/>
      <c r="K144" s="32"/>
      <c r="L144" s="35"/>
      <c r="M144" s="166"/>
      <c r="N144" s="167"/>
      <c r="O144" s="60"/>
      <c r="P144" s="60"/>
      <c r="Q144" s="60"/>
      <c r="R144" s="60"/>
      <c r="S144" s="60"/>
      <c r="T144" s="61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172</v>
      </c>
      <c r="AU144" s="13" t="s">
        <v>75</v>
      </c>
    </row>
    <row r="145" spans="1:65" s="10" customFormat="1" ht="11.25">
      <c r="B145" s="168"/>
      <c r="C145" s="169"/>
      <c r="D145" s="163" t="s">
        <v>173</v>
      </c>
      <c r="E145" s="170" t="s">
        <v>34</v>
      </c>
      <c r="F145" s="171" t="s">
        <v>728</v>
      </c>
      <c r="G145" s="169"/>
      <c r="H145" s="172">
        <v>694</v>
      </c>
      <c r="I145" s="173"/>
      <c r="J145" s="169"/>
      <c r="K145" s="169"/>
      <c r="L145" s="174"/>
      <c r="M145" s="175"/>
      <c r="N145" s="176"/>
      <c r="O145" s="176"/>
      <c r="P145" s="176"/>
      <c r="Q145" s="176"/>
      <c r="R145" s="176"/>
      <c r="S145" s="176"/>
      <c r="T145" s="177"/>
      <c r="AT145" s="178" t="s">
        <v>173</v>
      </c>
      <c r="AU145" s="178" t="s">
        <v>75</v>
      </c>
      <c r="AV145" s="10" t="s">
        <v>84</v>
      </c>
      <c r="AW145" s="10" t="s">
        <v>36</v>
      </c>
      <c r="AX145" s="10" t="s">
        <v>82</v>
      </c>
      <c r="AY145" s="178" t="s">
        <v>169</v>
      </c>
    </row>
    <row r="146" spans="1:65" s="2" customFormat="1" ht="16.5" customHeight="1">
      <c r="A146" s="30"/>
      <c r="B146" s="31"/>
      <c r="C146" s="180" t="s">
        <v>264</v>
      </c>
      <c r="D146" s="180" t="s">
        <v>252</v>
      </c>
      <c r="E146" s="181" t="s">
        <v>265</v>
      </c>
      <c r="F146" s="182" t="s">
        <v>266</v>
      </c>
      <c r="G146" s="183" t="s">
        <v>184</v>
      </c>
      <c r="H146" s="184">
        <v>958</v>
      </c>
      <c r="I146" s="185"/>
      <c r="J146" s="186">
        <f>ROUND(I146*H146,2)</f>
        <v>0</v>
      </c>
      <c r="K146" s="187"/>
      <c r="L146" s="35"/>
      <c r="M146" s="188" t="s">
        <v>34</v>
      </c>
      <c r="N146" s="189" t="s">
        <v>46</v>
      </c>
      <c r="O146" s="60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170</v>
      </c>
      <c r="AT146" s="161" t="s">
        <v>252</v>
      </c>
      <c r="AU146" s="161" t="s">
        <v>75</v>
      </c>
      <c r="AY146" s="13" t="s">
        <v>169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3" t="s">
        <v>82</v>
      </c>
      <c r="BK146" s="162">
        <f>ROUND(I146*H146,2)</f>
        <v>0</v>
      </c>
      <c r="BL146" s="13" t="s">
        <v>170</v>
      </c>
      <c r="BM146" s="161" t="s">
        <v>621</v>
      </c>
    </row>
    <row r="147" spans="1:65" s="2" customFormat="1" ht="48.75">
      <c r="A147" s="30"/>
      <c r="B147" s="31"/>
      <c r="C147" s="32"/>
      <c r="D147" s="163" t="s">
        <v>172</v>
      </c>
      <c r="E147" s="32"/>
      <c r="F147" s="164" t="s">
        <v>268</v>
      </c>
      <c r="G147" s="32"/>
      <c r="H147" s="32"/>
      <c r="I147" s="165"/>
      <c r="J147" s="32"/>
      <c r="K147" s="32"/>
      <c r="L147" s="35"/>
      <c r="M147" s="166"/>
      <c r="N147" s="167"/>
      <c r="O147" s="60"/>
      <c r="P147" s="60"/>
      <c r="Q147" s="60"/>
      <c r="R147" s="60"/>
      <c r="S147" s="60"/>
      <c r="T147" s="61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172</v>
      </c>
      <c r="AU147" s="13" t="s">
        <v>75</v>
      </c>
    </row>
    <row r="148" spans="1:65" s="2" customFormat="1" ht="19.5">
      <c r="A148" s="30"/>
      <c r="B148" s="31"/>
      <c r="C148" s="32"/>
      <c r="D148" s="163" t="s">
        <v>178</v>
      </c>
      <c r="E148" s="32"/>
      <c r="F148" s="179" t="s">
        <v>729</v>
      </c>
      <c r="G148" s="32"/>
      <c r="H148" s="32"/>
      <c r="I148" s="165"/>
      <c r="J148" s="32"/>
      <c r="K148" s="32"/>
      <c r="L148" s="35"/>
      <c r="M148" s="166"/>
      <c r="N148" s="167"/>
      <c r="O148" s="60"/>
      <c r="P148" s="60"/>
      <c r="Q148" s="60"/>
      <c r="R148" s="60"/>
      <c r="S148" s="60"/>
      <c r="T148" s="61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T148" s="13" t="s">
        <v>178</v>
      </c>
      <c r="AU148" s="13" t="s">
        <v>75</v>
      </c>
    </row>
    <row r="149" spans="1:65" s="10" customFormat="1" ht="11.25">
      <c r="B149" s="168"/>
      <c r="C149" s="169"/>
      <c r="D149" s="163" t="s">
        <v>173</v>
      </c>
      <c r="E149" s="170" t="s">
        <v>34</v>
      </c>
      <c r="F149" s="171" t="s">
        <v>730</v>
      </c>
      <c r="G149" s="169"/>
      <c r="H149" s="172">
        <v>958</v>
      </c>
      <c r="I149" s="173"/>
      <c r="J149" s="169"/>
      <c r="K149" s="169"/>
      <c r="L149" s="174"/>
      <c r="M149" s="175"/>
      <c r="N149" s="176"/>
      <c r="O149" s="176"/>
      <c r="P149" s="176"/>
      <c r="Q149" s="176"/>
      <c r="R149" s="176"/>
      <c r="S149" s="176"/>
      <c r="T149" s="177"/>
      <c r="AT149" s="178" t="s">
        <v>173</v>
      </c>
      <c r="AU149" s="178" t="s">
        <v>75</v>
      </c>
      <c r="AV149" s="10" t="s">
        <v>84</v>
      </c>
      <c r="AW149" s="10" t="s">
        <v>36</v>
      </c>
      <c r="AX149" s="10" t="s">
        <v>82</v>
      </c>
      <c r="AY149" s="178" t="s">
        <v>169</v>
      </c>
    </row>
    <row r="150" spans="1:65" s="2" customFormat="1" ht="16.5" customHeight="1">
      <c r="A150" s="30"/>
      <c r="B150" s="31"/>
      <c r="C150" s="180" t="s">
        <v>271</v>
      </c>
      <c r="D150" s="180" t="s">
        <v>252</v>
      </c>
      <c r="E150" s="181" t="s">
        <v>276</v>
      </c>
      <c r="F150" s="182" t="s">
        <v>277</v>
      </c>
      <c r="G150" s="183" t="s">
        <v>190</v>
      </c>
      <c r="H150" s="184">
        <v>1050</v>
      </c>
      <c r="I150" s="185"/>
      <c r="J150" s="186">
        <f>ROUND(I150*H150,2)</f>
        <v>0</v>
      </c>
      <c r="K150" s="187"/>
      <c r="L150" s="35"/>
      <c r="M150" s="188" t="s">
        <v>34</v>
      </c>
      <c r="N150" s="189" t="s">
        <v>46</v>
      </c>
      <c r="O150" s="60"/>
      <c r="P150" s="159">
        <f>O150*H150</f>
        <v>0</v>
      </c>
      <c r="Q150" s="159">
        <v>0</v>
      </c>
      <c r="R150" s="159">
        <f>Q150*H150</f>
        <v>0</v>
      </c>
      <c r="S150" s="159">
        <v>0</v>
      </c>
      <c r="T150" s="160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61" t="s">
        <v>170</v>
      </c>
      <c r="AT150" s="161" t="s">
        <v>252</v>
      </c>
      <c r="AU150" s="161" t="s">
        <v>75</v>
      </c>
      <c r="AY150" s="13" t="s">
        <v>169</v>
      </c>
      <c r="BE150" s="162">
        <f>IF(N150="základní",J150,0)</f>
        <v>0</v>
      </c>
      <c r="BF150" s="162">
        <f>IF(N150="snížená",J150,0)</f>
        <v>0</v>
      </c>
      <c r="BG150" s="162">
        <f>IF(N150="zákl. přenesená",J150,0)</f>
        <v>0</v>
      </c>
      <c r="BH150" s="162">
        <f>IF(N150="sníž. přenesená",J150,0)</f>
        <v>0</v>
      </c>
      <c r="BI150" s="162">
        <f>IF(N150="nulová",J150,0)</f>
        <v>0</v>
      </c>
      <c r="BJ150" s="13" t="s">
        <v>82</v>
      </c>
      <c r="BK150" s="162">
        <f>ROUND(I150*H150,2)</f>
        <v>0</v>
      </c>
      <c r="BL150" s="13" t="s">
        <v>170</v>
      </c>
      <c r="BM150" s="161" t="s">
        <v>624</v>
      </c>
    </row>
    <row r="151" spans="1:65" s="2" customFormat="1" ht="39">
      <c r="A151" s="30"/>
      <c r="B151" s="31"/>
      <c r="C151" s="32"/>
      <c r="D151" s="163" t="s">
        <v>172</v>
      </c>
      <c r="E151" s="32"/>
      <c r="F151" s="164" t="s">
        <v>279</v>
      </c>
      <c r="G151" s="32"/>
      <c r="H151" s="32"/>
      <c r="I151" s="165"/>
      <c r="J151" s="32"/>
      <c r="K151" s="32"/>
      <c r="L151" s="35"/>
      <c r="M151" s="166"/>
      <c r="N151" s="167"/>
      <c r="O151" s="60"/>
      <c r="P151" s="60"/>
      <c r="Q151" s="60"/>
      <c r="R151" s="60"/>
      <c r="S151" s="60"/>
      <c r="T151" s="61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T151" s="13" t="s">
        <v>172</v>
      </c>
      <c r="AU151" s="13" t="s">
        <v>75</v>
      </c>
    </row>
    <row r="152" spans="1:65" s="10" customFormat="1" ht="11.25">
      <c r="B152" s="168"/>
      <c r="C152" s="169"/>
      <c r="D152" s="163" t="s">
        <v>173</v>
      </c>
      <c r="E152" s="170" t="s">
        <v>34</v>
      </c>
      <c r="F152" s="171" t="s">
        <v>731</v>
      </c>
      <c r="G152" s="169"/>
      <c r="H152" s="172">
        <v>1050</v>
      </c>
      <c r="I152" s="173"/>
      <c r="J152" s="169"/>
      <c r="K152" s="169"/>
      <c r="L152" s="174"/>
      <c r="M152" s="175"/>
      <c r="N152" s="176"/>
      <c r="O152" s="176"/>
      <c r="P152" s="176"/>
      <c r="Q152" s="176"/>
      <c r="R152" s="176"/>
      <c r="S152" s="176"/>
      <c r="T152" s="177"/>
      <c r="AT152" s="178" t="s">
        <v>173</v>
      </c>
      <c r="AU152" s="178" t="s">
        <v>75</v>
      </c>
      <c r="AV152" s="10" t="s">
        <v>84</v>
      </c>
      <c r="AW152" s="10" t="s">
        <v>36</v>
      </c>
      <c r="AX152" s="10" t="s">
        <v>82</v>
      </c>
      <c r="AY152" s="178" t="s">
        <v>169</v>
      </c>
    </row>
    <row r="153" spans="1:65" s="2" customFormat="1" ht="16.5" customHeight="1">
      <c r="A153" s="30"/>
      <c r="B153" s="31"/>
      <c r="C153" s="180" t="s">
        <v>275</v>
      </c>
      <c r="D153" s="180" t="s">
        <v>252</v>
      </c>
      <c r="E153" s="181" t="s">
        <v>281</v>
      </c>
      <c r="F153" s="182" t="s">
        <v>282</v>
      </c>
      <c r="G153" s="183" t="s">
        <v>190</v>
      </c>
      <c r="H153" s="184">
        <v>750</v>
      </c>
      <c r="I153" s="185"/>
      <c r="J153" s="186">
        <f>ROUND(I153*H153,2)</f>
        <v>0</v>
      </c>
      <c r="K153" s="187"/>
      <c r="L153" s="35"/>
      <c r="M153" s="188" t="s">
        <v>34</v>
      </c>
      <c r="N153" s="189" t="s">
        <v>46</v>
      </c>
      <c r="O153" s="60"/>
      <c r="P153" s="159">
        <f>O153*H153</f>
        <v>0</v>
      </c>
      <c r="Q153" s="159">
        <v>0</v>
      </c>
      <c r="R153" s="159">
        <f>Q153*H153</f>
        <v>0</v>
      </c>
      <c r="S153" s="159">
        <v>0</v>
      </c>
      <c r="T153" s="160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61" t="s">
        <v>170</v>
      </c>
      <c r="AT153" s="161" t="s">
        <v>252</v>
      </c>
      <c r="AU153" s="161" t="s">
        <v>75</v>
      </c>
      <c r="AY153" s="13" t="s">
        <v>169</v>
      </c>
      <c r="BE153" s="162">
        <f>IF(N153="základní",J153,0)</f>
        <v>0</v>
      </c>
      <c r="BF153" s="162">
        <f>IF(N153="snížená",J153,0)</f>
        <v>0</v>
      </c>
      <c r="BG153" s="162">
        <f>IF(N153="zákl. přenesená",J153,0)</f>
        <v>0</v>
      </c>
      <c r="BH153" s="162">
        <f>IF(N153="sníž. přenesená",J153,0)</f>
        <v>0</v>
      </c>
      <c r="BI153" s="162">
        <f>IF(N153="nulová",J153,0)</f>
        <v>0</v>
      </c>
      <c r="BJ153" s="13" t="s">
        <v>82</v>
      </c>
      <c r="BK153" s="162">
        <f>ROUND(I153*H153,2)</f>
        <v>0</v>
      </c>
      <c r="BL153" s="13" t="s">
        <v>170</v>
      </c>
      <c r="BM153" s="161" t="s">
        <v>627</v>
      </c>
    </row>
    <row r="154" spans="1:65" s="2" customFormat="1" ht="39">
      <c r="A154" s="30"/>
      <c r="B154" s="31"/>
      <c r="C154" s="32"/>
      <c r="D154" s="163" t="s">
        <v>172</v>
      </c>
      <c r="E154" s="32"/>
      <c r="F154" s="164" t="s">
        <v>284</v>
      </c>
      <c r="G154" s="32"/>
      <c r="H154" s="32"/>
      <c r="I154" s="165"/>
      <c r="J154" s="32"/>
      <c r="K154" s="32"/>
      <c r="L154" s="35"/>
      <c r="M154" s="166"/>
      <c r="N154" s="167"/>
      <c r="O154" s="60"/>
      <c r="P154" s="60"/>
      <c r="Q154" s="60"/>
      <c r="R154" s="60"/>
      <c r="S154" s="60"/>
      <c r="T154" s="61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3" t="s">
        <v>172</v>
      </c>
      <c r="AU154" s="13" t="s">
        <v>75</v>
      </c>
    </row>
    <row r="155" spans="1:65" s="10" customFormat="1" ht="11.25">
      <c r="B155" s="168"/>
      <c r="C155" s="169"/>
      <c r="D155" s="163" t="s">
        <v>173</v>
      </c>
      <c r="E155" s="170" t="s">
        <v>34</v>
      </c>
      <c r="F155" s="171" t="s">
        <v>732</v>
      </c>
      <c r="G155" s="169"/>
      <c r="H155" s="172">
        <v>750</v>
      </c>
      <c r="I155" s="173"/>
      <c r="J155" s="169"/>
      <c r="K155" s="169"/>
      <c r="L155" s="174"/>
      <c r="M155" s="175"/>
      <c r="N155" s="176"/>
      <c r="O155" s="176"/>
      <c r="P155" s="176"/>
      <c r="Q155" s="176"/>
      <c r="R155" s="176"/>
      <c r="S155" s="176"/>
      <c r="T155" s="177"/>
      <c r="AT155" s="178" t="s">
        <v>173</v>
      </c>
      <c r="AU155" s="178" t="s">
        <v>75</v>
      </c>
      <c r="AV155" s="10" t="s">
        <v>84</v>
      </c>
      <c r="AW155" s="10" t="s">
        <v>36</v>
      </c>
      <c r="AX155" s="10" t="s">
        <v>82</v>
      </c>
      <c r="AY155" s="178" t="s">
        <v>169</v>
      </c>
    </row>
    <row r="156" spans="1:65" s="2" customFormat="1" ht="16.5" customHeight="1">
      <c r="A156" s="30"/>
      <c r="B156" s="31"/>
      <c r="C156" s="180" t="s">
        <v>7</v>
      </c>
      <c r="D156" s="180" t="s">
        <v>252</v>
      </c>
      <c r="E156" s="181" t="s">
        <v>733</v>
      </c>
      <c r="F156" s="182" t="s">
        <v>734</v>
      </c>
      <c r="G156" s="183" t="s">
        <v>190</v>
      </c>
      <c r="H156" s="184">
        <v>75</v>
      </c>
      <c r="I156" s="185"/>
      <c r="J156" s="186">
        <f>ROUND(I156*H156,2)</f>
        <v>0</v>
      </c>
      <c r="K156" s="187"/>
      <c r="L156" s="35"/>
      <c r="M156" s="188" t="s">
        <v>34</v>
      </c>
      <c r="N156" s="189" t="s">
        <v>46</v>
      </c>
      <c r="O156" s="60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170</v>
      </c>
      <c r="AT156" s="161" t="s">
        <v>252</v>
      </c>
      <c r="AU156" s="161" t="s">
        <v>75</v>
      </c>
      <c r="AY156" s="13" t="s">
        <v>169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3" t="s">
        <v>82</v>
      </c>
      <c r="BK156" s="162">
        <f>ROUND(I156*H156,2)</f>
        <v>0</v>
      </c>
      <c r="BL156" s="13" t="s">
        <v>170</v>
      </c>
      <c r="BM156" s="161" t="s">
        <v>735</v>
      </c>
    </row>
    <row r="157" spans="1:65" s="2" customFormat="1" ht="39">
      <c r="A157" s="30"/>
      <c r="B157" s="31"/>
      <c r="C157" s="32"/>
      <c r="D157" s="163" t="s">
        <v>172</v>
      </c>
      <c r="E157" s="32"/>
      <c r="F157" s="164" t="s">
        <v>736</v>
      </c>
      <c r="G157" s="32"/>
      <c r="H157" s="32"/>
      <c r="I157" s="165"/>
      <c r="J157" s="32"/>
      <c r="K157" s="32"/>
      <c r="L157" s="35"/>
      <c r="M157" s="166"/>
      <c r="N157" s="167"/>
      <c r="O157" s="60"/>
      <c r="P157" s="60"/>
      <c r="Q157" s="60"/>
      <c r="R157" s="60"/>
      <c r="S157" s="60"/>
      <c r="T157" s="61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3" t="s">
        <v>172</v>
      </c>
      <c r="AU157" s="13" t="s">
        <v>75</v>
      </c>
    </row>
    <row r="158" spans="1:65" s="2" customFormat="1" ht="19.5">
      <c r="A158" s="30"/>
      <c r="B158" s="31"/>
      <c r="C158" s="32"/>
      <c r="D158" s="163" t="s">
        <v>178</v>
      </c>
      <c r="E158" s="32"/>
      <c r="F158" s="179" t="s">
        <v>737</v>
      </c>
      <c r="G158" s="32"/>
      <c r="H158" s="32"/>
      <c r="I158" s="165"/>
      <c r="J158" s="32"/>
      <c r="K158" s="32"/>
      <c r="L158" s="35"/>
      <c r="M158" s="166"/>
      <c r="N158" s="167"/>
      <c r="O158" s="60"/>
      <c r="P158" s="60"/>
      <c r="Q158" s="60"/>
      <c r="R158" s="60"/>
      <c r="S158" s="60"/>
      <c r="T158" s="61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T158" s="13" t="s">
        <v>178</v>
      </c>
      <c r="AU158" s="13" t="s">
        <v>75</v>
      </c>
    </row>
    <row r="159" spans="1:65" s="10" customFormat="1" ht="11.25">
      <c r="B159" s="168"/>
      <c r="C159" s="169"/>
      <c r="D159" s="163" t="s">
        <v>173</v>
      </c>
      <c r="E159" s="170" t="s">
        <v>34</v>
      </c>
      <c r="F159" s="171" t="s">
        <v>738</v>
      </c>
      <c r="G159" s="169"/>
      <c r="H159" s="172">
        <v>75</v>
      </c>
      <c r="I159" s="173"/>
      <c r="J159" s="169"/>
      <c r="K159" s="169"/>
      <c r="L159" s="174"/>
      <c r="M159" s="175"/>
      <c r="N159" s="176"/>
      <c r="O159" s="176"/>
      <c r="P159" s="176"/>
      <c r="Q159" s="176"/>
      <c r="R159" s="176"/>
      <c r="S159" s="176"/>
      <c r="T159" s="177"/>
      <c r="AT159" s="178" t="s">
        <v>173</v>
      </c>
      <c r="AU159" s="178" t="s">
        <v>75</v>
      </c>
      <c r="AV159" s="10" t="s">
        <v>84</v>
      </c>
      <c r="AW159" s="10" t="s">
        <v>36</v>
      </c>
      <c r="AX159" s="10" t="s">
        <v>82</v>
      </c>
      <c r="AY159" s="178" t="s">
        <v>169</v>
      </c>
    </row>
    <row r="160" spans="1:65" s="2" customFormat="1" ht="16.5" customHeight="1">
      <c r="A160" s="30"/>
      <c r="B160" s="31"/>
      <c r="C160" s="180" t="s">
        <v>289</v>
      </c>
      <c r="D160" s="180" t="s">
        <v>252</v>
      </c>
      <c r="E160" s="181" t="s">
        <v>290</v>
      </c>
      <c r="F160" s="182" t="s">
        <v>291</v>
      </c>
      <c r="G160" s="183" t="s">
        <v>184</v>
      </c>
      <c r="H160" s="184">
        <v>724</v>
      </c>
      <c r="I160" s="185"/>
      <c r="J160" s="186">
        <f>ROUND(I160*H160,2)</f>
        <v>0</v>
      </c>
      <c r="K160" s="187"/>
      <c r="L160" s="35"/>
      <c r="M160" s="188" t="s">
        <v>34</v>
      </c>
      <c r="N160" s="189" t="s">
        <v>46</v>
      </c>
      <c r="O160" s="60"/>
      <c r="P160" s="159">
        <f>O160*H160</f>
        <v>0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R160" s="161" t="s">
        <v>170</v>
      </c>
      <c r="AT160" s="161" t="s">
        <v>252</v>
      </c>
      <c r="AU160" s="161" t="s">
        <v>75</v>
      </c>
      <c r="AY160" s="13" t="s">
        <v>169</v>
      </c>
      <c r="BE160" s="162">
        <f>IF(N160="základní",J160,0)</f>
        <v>0</v>
      </c>
      <c r="BF160" s="162">
        <f>IF(N160="snížená",J160,0)</f>
        <v>0</v>
      </c>
      <c r="BG160" s="162">
        <f>IF(N160="zákl. přenesená",J160,0)</f>
        <v>0</v>
      </c>
      <c r="BH160" s="162">
        <f>IF(N160="sníž. přenesená",J160,0)</f>
        <v>0</v>
      </c>
      <c r="BI160" s="162">
        <f>IF(N160="nulová",J160,0)</f>
        <v>0</v>
      </c>
      <c r="BJ160" s="13" t="s">
        <v>82</v>
      </c>
      <c r="BK160" s="162">
        <f>ROUND(I160*H160,2)</f>
        <v>0</v>
      </c>
      <c r="BL160" s="13" t="s">
        <v>170</v>
      </c>
      <c r="BM160" s="161" t="s">
        <v>629</v>
      </c>
    </row>
    <row r="161" spans="1:65" s="2" customFormat="1" ht="19.5">
      <c r="A161" s="30"/>
      <c r="B161" s="31"/>
      <c r="C161" s="32"/>
      <c r="D161" s="163" t="s">
        <v>172</v>
      </c>
      <c r="E161" s="32"/>
      <c r="F161" s="164" t="s">
        <v>293</v>
      </c>
      <c r="G161" s="32"/>
      <c r="H161" s="32"/>
      <c r="I161" s="165"/>
      <c r="J161" s="32"/>
      <c r="K161" s="32"/>
      <c r="L161" s="35"/>
      <c r="M161" s="166"/>
      <c r="N161" s="167"/>
      <c r="O161" s="60"/>
      <c r="P161" s="60"/>
      <c r="Q161" s="60"/>
      <c r="R161" s="60"/>
      <c r="S161" s="60"/>
      <c r="T161" s="61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T161" s="13" t="s">
        <v>172</v>
      </c>
      <c r="AU161" s="13" t="s">
        <v>75</v>
      </c>
    </row>
    <row r="162" spans="1:65" s="2" customFormat="1" ht="48.75">
      <c r="A162" s="30"/>
      <c r="B162" s="31"/>
      <c r="C162" s="32"/>
      <c r="D162" s="163" t="s">
        <v>178</v>
      </c>
      <c r="E162" s="32"/>
      <c r="F162" s="179" t="s">
        <v>739</v>
      </c>
      <c r="G162" s="32"/>
      <c r="H162" s="32"/>
      <c r="I162" s="165"/>
      <c r="J162" s="32"/>
      <c r="K162" s="32"/>
      <c r="L162" s="35"/>
      <c r="M162" s="166"/>
      <c r="N162" s="167"/>
      <c r="O162" s="60"/>
      <c r="P162" s="60"/>
      <c r="Q162" s="60"/>
      <c r="R162" s="60"/>
      <c r="S162" s="60"/>
      <c r="T162" s="61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T162" s="13" t="s">
        <v>178</v>
      </c>
      <c r="AU162" s="13" t="s">
        <v>75</v>
      </c>
    </row>
    <row r="163" spans="1:65" s="10" customFormat="1" ht="11.25">
      <c r="B163" s="168"/>
      <c r="C163" s="169"/>
      <c r="D163" s="163" t="s">
        <v>173</v>
      </c>
      <c r="E163" s="170" t="s">
        <v>34</v>
      </c>
      <c r="F163" s="171" t="s">
        <v>740</v>
      </c>
      <c r="G163" s="169"/>
      <c r="H163" s="172">
        <v>724</v>
      </c>
      <c r="I163" s="173"/>
      <c r="J163" s="169"/>
      <c r="K163" s="169"/>
      <c r="L163" s="174"/>
      <c r="M163" s="175"/>
      <c r="N163" s="176"/>
      <c r="O163" s="176"/>
      <c r="P163" s="176"/>
      <c r="Q163" s="176"/>
      <c r="R163" s="176"/>
      <c r="S163" s="176"/>
      <c r="T163" s="177"/>
      <c r="AT163" s="178" t="s">
        <v>173</v>
      </c>
      <c r="AU163" s="178" t="s">
        <v>75</v>
      </c>
      <c r="AV163" s="10" t="s">
        <v>84</v>
      </c>
      <c r="AW163" s="10" t="s">
        <v>36</v>
      </c>
      <c r="AX163" s="10" t="s">
        <v>82</v>
      </c>
      <c r="AY163" s="178" t="s">
        <v>169</v>
      </c>
    </row>
    <row r="164" spans="1:65" s="2" customFormat="1" ht="16.5" customHeight="1">
      <c r="A164" s="30"/>
      <c r="B164" s="31"/>
      <c r="C164" s="180" t="s">
        <v>294</v>
      </c>
      <c r="D164" s="180" t="s">
        <v>252</v>
      </c>
      <c r="E164" s="181" t="s">
        <v>295</v>
      </c>
      <c r="F164" s="182" t="s">
        <v>296</v>
      </c>
      <c r="G164" s="183" t="s">
        <v>190</v>
      </c>
      <c r="H164" s="184">
        <v>250</v>
      </c>
      <c r="I164" s="185"/>
      <c r="J164" s="186">
        <f>ROUND(I164*H164,2)</f>
        <v>0</v>
      </c>
      <c r="K164" s="187"/>
      <c r="L164" s="35"/>
      <c r="M164" s="188" t="s">
        <v>34</v>
      </c>
      <c r="N164" s="189" t="s">
        <v>46</v>
      </c>
      <c r="O164" s="60"/>
      <c r="P164" s="159">
        <f>O164*H164</f>
        <v>0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61" t="s">
        <v>170</v>
      </c>
      <c r="AT164" s="161" t="s">
        <v>252</v>
      </c>
      <c r="AU164" s="161" t="s">
        <v>75</v>
      </c>
      <c r="AY164" s="13" t="s">
        <v>169</v>
      </c>
      <c r="BE164" s="162">
        <f>IF(N164="základní",J164,0)</f>
        <v>0</v>
      </c>
      <c r="BF164" s="162">
        <f>IF(N164="snížená",J164,0)</f>
        <v>0</v>
      </c>
      <c r="BG164" s="162">
        <f>IF(N164="zákl. přenesená",J164,0)</f>
        <v>0</v>
      </c>
      <c r="BH164" s="162">
        <f>IF(N164="sníž. přenesená",J164,0)</f>
        <v>0</v>
      </c>
      <c r="BI164" s="162">
        <f>IF(N164="nulová",J164,0)</f>
        <v>0</v>
      </c>
      <c r="BJ164" s="13" t="s">
        <v>82</v>
      </c>
      <c r="BK164" s="162">
        <f>ROUND(I164*H164,2)</f>
        <v>0</v>
      </c>
      <c r="BL164" s="13" t="s">
        <v>170</v>
      </c>
      <c r="BM164" s="161" t="s">
        <v>630</v>
      </c>
    </row>
    <row r="165" spans="1:65" s="2" customFormat="1" ht="29.25">
      <c r="A165" s="30"/>
      <c r="B165" s="31"/>
      <c r="C165" s="32"/>
      <c r="D165" s="163" t="s">
        <v>172</v>
      </c>
      <c r="E165" s="32"/>
      <c r="F165" s="164" t="s">
        <v>298</v>
      </c>
      <c r="G165" s="32"/>
      <c r="H165" s="32"/>
      <c r="I165" s="165"/>
      <c r="J165" s="32"/>
      <c r="K165" s="32"/>
      <c r="L165" s="35"/>
      <c r="M165" s="166"/>
      <c r="N165" s="167"/>
      <c r="O165" s="60"/>
      <c r="P165" s="60"/>
      <c r="Q165" s="60"/>
      <c r="R165" s="60"/>
      <c r="S165" s="60"/>
      <c r="T165" s="61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T165" s="13" t="s">
        <v>172</v>
      </c>
      <c r="AU165" s="13" t="s">
        <v>75</v>
      </c>
    </row>
    <row r="166" spans="1:65" s="10" customFormat="1" ht="11.25">
      <c r="B166" s="168"/>
      <c r="C166" s="169"/>
      <c r="D166" s="163" t="s">
        <v>173</v>
      </c>
      <c r="E166" s="170" t="s">
        <v>34</v>
      </c>
      <c r="F166" s="171" t="s">
        <v>741</v>
      </c>
      <c r="G166" s="169"/>
      <c r="H166" s="172">
        <v>100</v>
      </c>
      <c r="I166" s="173"/>
      <c r="J166" s="169"/>
      <c r="K166" s="169"/>
      <c r="L166" s="174"/>
      <c r="M166" s="175"/>
      <c r="N166" s="176"/>
      <c r="O166" s="176"/>
      <c r="P166" s="176"/>
      <c r="Q166" s="176"/>
      <c r="R166" s="176"/>
      <c r="S166" s="176"/>
      <c r="T166" s="177"/>
      <c r="AT166" s="178" t="s">
        <v>173</v>
      </c>
      <c r="AU166" s="178" t="s">
        <v>75</v>
      </c>
      <c r="AV166" s="10" t="s">
        <v>84</v>
      </c>
      <c r="AW166" s="10" t="s">
        <v>36</v>
      </c>
      <c r="AX166" s="10" t="s">
        <v>75</v>
      </c>
      <c r="AY166" s="178" t="s">
        <v>169</v>
      </c>
    </row>
    <row r="167" spans="1:65" s="10" customFormat="1" ht="11.25">
      <c r="B167" s="168"/>
      <c r="C167" s="169"/>
      <c r="D167" s="163" t="s">
        <v>173</v>
      </c>
      <c r="E167" s="170" t="s">
        <v>34</v>
      </c>
      <c r="F167" s="171" t="s">
        <v>742</v>
      </c>
      <c r="G167" s="169"/>
      <c r="H167" s="172">
        <v>150</v>
      </c>
      <c r="I167" s="173"/>
      <c r="J167" s="169"/>
      <c r="K167" s="169"/>
      <c r="L167" s="174"/>
      <c r="M167" s="175"/>
      <c r="N167" s="176"/>
      <c r="O167" s="176"/>
      <c r="P167" s="176"/>
      <c r="Q167" s="176"/>
      <c r="R167" s="176"/>
      <c r="S167" s="176"/>
      <c r="T167" s="177"/>
      <c r="AT167" s="178" t="s">
        <v>173</v>
      </c>
      <c r="AU167" s="178" t="s">
        <v>75</v>
      </c>
      <c r="AV167" s="10" t="s">
        <v>84</v>
      </c>
      <c r="AW167" s="10" t="s">
        <v>36</v>
      </c>
      <c r="AX167" s="10" t="s">
        <v>75</v>
      </c>
      <c r="AY167" s="178" t="s">
        <v>169</v>
      </c>
    </row>
    <row r="168" spans="1:65" s="11" customFormat="1" ht="11.25">
      <c r="B168" s="190"/>
      <c r="C168" s="191"/>
      <c r="D168" s="163" t="s">
        <v>173</v>
      </c>
      <c r="E168" s="192" t="s">
        <v>34</v>
      </c>
      <c r="F168" s="193" t="s">
        <v>288</v>
      </c>
      <c r="G168" s="191"/>
      <c r="H168" s="194">
        <v>250</v>
      </c>
      <c r="I168" s="195"/>
      <c r="J168" s="191"/>
      <c r="K168" s="191"/>
      <c r="L168" s="196"/>
      <c r="M168" s="197"/>
      <c r="N168" s="198"/>
      <c r="O168" s="198"/>
      <c r="P168" s="198"/>
      <c r="Q168" s="198"/>
      <c r="R168" s="198"/>
      <c r="S168" s="198"/>
      <c r="T168" s="199"/>
      <c r="AT168" s="200" t="s">
        <v>173</v>
      </c>
      <c r="AU168" s="200" t="s">
        <v>75</v>
      </c>
      <c r="AV168" s="11" t="s">
        <v>170</v>
      </c>
      <c r="AW168" s="11" t="s">
        <v>36</v>
      </c>
      <c r="AX168" s="11" t="s">
        <v>82</v>
      </c>
      <c r="AY168" s="200" t="s">
        <v>169</v>
      </c>
    </row>
    <row r="169" spans="1:65" s="2" customFormat="1" ht="16.5" customHeight="1">
      <c r="A169" s="30"/>
      <c r="B169" s="31"/>
      <c r="C169" s="180" t="s">
        <v>301</v>
      </c>
      <c r="D169" s="180" t="s">
        <v>252</v>
      </c>
      <c r="E169" s="181" t="s">
        <v>302</v>
      </c>
      <c r="F169" s="182" t="s">
        <v>303</v>
      </c>
      <c r="G169" s="183" t="s">
        <v>304</v>
      </c>
      <c r="H169" s="184">
        <v>72</v>
      </c>
      <c r="I169" s="185"/>
      <c r="J169" s="186">
        <f>ROUND(I169*H169,2)</f>
        <v>0</v>
      </c>
      <c r="K169" s="187"/>
      <c r="L169" s="35"/>
      <c r="M169" s="188" t="s">
        <v>34</v>
      </c>
      <c r="N169" s="189" t="s">
        <v>46</v>
      </c>
      <c r="O169" s="60"/>
      <c r="P169" s="159">
        <f>O169*H169</f>
        <v>0</v>
      </c>
      <c r="Q169" s="159">
        <v>0</v>
      </c>
      <c r="R169" s="159">
        <f>Q169*H169</f>
        <v>0</v>
      </c>
      <c r="S169" s="159">
        <v>0</v>
      </c>
      <c r="T169" s="160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61" t="s">
        <v>170</v>
      </c>
      <c r="AT169" s="161" t="s">
        <v>252</v>
      </c>
      <c r="AU169" s="161" t="s">
        <v>75</v>
      </c>
      <c r="AY169" s="13" t="s">
        <v>169</v>
      </c>
      <c r="BE169" s="162">
        <f>IF(N169="základní",J169,0)</f>
        <v>0</v>
      </c>
      <c r="BF169" s="162">
        <f>IF(N169="snížená",J169,0)</f>
        <v>0</v>
      </c>
      <c r="BG169" s="162">
        <f>IF(N169="zákl. přenesená",J169,0)</f>
        <v>0</v>
      </c>
      <c r="BH169" s="162">
        <f>IF(N169="sníž. přenesená",J169,0)</f>
        <v>0</v>
      </c>
      <c r="BI169" s="162">
        <f>IF(N169="nulová",J169,0)</f>
        <v>0</v>
      </c>
      <c r="BJ169" s="13" t="s">
        <v>82</v>
      </c>
      <c r="BK169" s="162">
        <f>ROUND(I169*H169,2)</f>
        <v>0</v>
      </c>
      <c r="BL169" s="13" t="s">
        <v>170</v>
      </c>
      <c r="BM169" s="161" t="s">
        <v>633</v>
      </c>
    </row>
    <row r="170" spans="1:65" s="2" customFormat="1" ht="29.25">
      <c r="A170" s="30"/>
      <c r="B170" s="31"/>
      <c r="C170" s="32"/>
      <c r="D170" s="163" t="s">
        <v>172</v>
      </c>
      <c r="E170" s="32"/>
      <c r="F170" s="164" t="s">
        <v>306</v>
      </c>
      <c r="G170" s="32"/>
      <c r="H170" s="32"/>
      <c r="I170" s="165"/>
      <c r="J170" s="32"/>
      <c r="K170" s="32"/>
      <c r="L170" s="35"/>
      <c r="M170" s="166"/>
      <c r="N170" s="167"/>
      <c r="O170" s="60"/>
      <c r="P170" s="60"/>
      <c r="Q170" s="60"/>
      <c r="R170" s="60"/>
      <c r="S170" s="60"/>
      <c r="T170" s="61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172</v>
      </c>
      <c r="AU170" s="13" t="s">
        <v>75</v>
      </c>
    </row>
    <row r="171" spans="1:65" s="10" customFormat="1" ht="11.25">
      <c r="B171" s="168"/>
      <c r="C171" s="169"/>
      <c r="D171" s="163" t="s">
        <v>173</v>
      </c>
      <c r="E171" s="170" t="s">
        <v>34</v>
      </c>
      <c r="F171" s="171" t="s">
        <v>743</v>
      </c>
      <c r="G171" s="169"/>
      <c r="H171" s="172">
        <v>72</v>
      </c>
      <c r="I171" s="173"/>
      <c r="J171" s="169"/>
      <c r="K171" s="169"/>
      <c r="L171" s="174"/>
      <c r="M171" s="175"/>
      <c r="N171" s="176"/>
      <c r="O171" s="176"/>
      <c r="P171" s="176"/>
      <c r="Q171" s="176"/>
      <c r="R171" s="176"/>
      <c r="S171" s="176"/>
      <c r="T171" s="177"/>
      <c r="AT171" s="178" t="s">
        <v>173</v>
      </c>
      <c r="AU171" s="178" t="s">
        <v>75</v>
      </c>
      <c r="AV171" s="10" t="s">
        <v>84</v>
      </c>
      <c r="AW171" s="10" t="s">
        <v>36</v>
      </c>
      <c r="AX171" s="10" t="s">
        <v>82</v>
      </c>
      <c r="AY171" s="178" t="s">
        <v>169</v>
      </c>
    </row>
    <row r="172" spans="1:65" s="2" customFormat="1" ht="16.5" customHeight="1">
      <c r="A172" s="30"/>
      <c r="B172" s="31"/>
      <c r="C172" s="180" t="s">
        <v>308</v>
      </c>
      <c r="D172" s="180" t="s">
        <v>252</v>
      </c>
      <c r="E172" s="181" t="s">
        <v>309</v>
      </c>
      <c r="F172" s="182" t="s">
        <v>310</v>
      </c>
      <c r="G172" s="183" t="s">
        <v>184</v>
      </c>
      <c r="H172" s="184">
        <v>72</v>
      </c>
      <c r="I172" s="185"/>
      <c r="J172" s="186">
        <f>ROUND(I172*H172,2)</f>
        <v>0</v>
      </c>
      <c r="K172" s="187"/>
      <c r="L172" s="35"/>
      <c r="M172" s="188" t="s">
        <v>34</v>
      </c>
      <c r="N172" s="189" t="s">
        <v>46</v>
      </c>
      <c r="O172" s="60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170</v>
      </c>
      <c r="AT172" s="161" t="s">
        <v>252</v>
      </c>
      <c r="AU172" s="161" t="s">
        <v>75</v>
      </c>
      <c r="AY172" s="13" t="s">
        <v>169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3" t="s">
        <v>82</v>
      </c>
      <c r="BK172" s="162">
        <f>ROUND(I172*H172,2)</f>
        <v>0</v>
      </c>
      <c r="BL172" s="13" t="s">
        <v>170</v>
      </c>
      <c r="BM172" s="161" t="s">
        <v>635</v>
      </c>
    </row>
    <row r="173" spans="1:65" s="2" customFormat="1" ht="19.5">
      <c r="A173" s="30"/>
      <c r="B173" s="31"/>
      <c r="C173" s="32"/>
      <c r="D173" s="163" t="s">
        <v>172</v>
      </c>
      <c r="E173" s="32"/>
      <c r="F173" s="164" t="s">
        <v>312</v>
      </c>
      <c r="G173" s="32"/>
      <c r="H173" s="32"/>
      <c r="I173" s="165"/>
      <c r="J173" s="32"/>
      <c r="K173" s="32"/>
      <c r="L173" s="35"/>
      <c r="M173" s="166"/>
      <c r="N173" s="167"/>
      <c r="O173" s="60"/>
      <c r="P173" s="60"/>
      <c r="Q173" s="60"/>
      <c r="R173" s="60"/>
      <c r="S173" s="60"/>
      <c r="T173" s="61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3" t="s">
        <v>172</v>
      </c>
      <c r="AU173" s="13" t="s">
        <v>75</v>
      </c>
    </row>
    <row r="174" spans="1:65" s="10" customFormat="1" ht="11.25">
      <c r="B174" s="168"/>
      <c r="C174" s="169"/>
      <c r="D174" s="163" t="s">
        <v>173</v>
      </c>
      <c r="E174" s="170" t="s">
        <v>34</v>
      </c>
      <c r="F174" s="171" t="s">
        <v>743</v>
      </c>
      <c r="G174" s="169"/>
      <c r="H174" s="172">
        <v>72</v>
      </c>
      <c r="I174" s="173"/>
      <c r="J174" s="169"/>
      <c r="K174" s="169"/>
      <c r="L174" s="174"/>
      <c r="M174" s="175"/>
      <c r="N174" s="176"/>
      <c r="O174" s="176"/>
      <c r="P174" s="176"/>
      <c r="Q174" s="176"/>
      <c r="R174" s="176"/>
      <c r="S174" s="176"/>
      <c r="T174" s="177"/>
      <c r="AT174" s="178" t="s">
        <v>173</v>
      </c>
      <c r="AU174" s="178" t="s">
        <v>75</v>
      </c>
      <c r="AV174" s="10" t="s">
        <v>84</v>
      </c>
      <c r="AW174" s="10" t="s">
        <v>36</v>
      </c>
      <c r="AX174" s="10" t="s">
        <v>82</v>
      </c>
      <c r="AY174" s="178" t="s">
        <v>169</v>
      </c>
    </row>
    <row r="175" spans="1:65" s="2" customFormat="1" ht="16.5" customHeight="1">
      <c r="A175" s="30"/>
      <c r="B175" s="31"/>
      <c r="C175" s="180" t="s">
        <v>314</v>
      </c>
      <c r="D175" s="180" t="s">
        <v>252</v>
      </c>
      <c r="E175" s="181" t="s">
        <v>315</v>
      </c>
      <c r="F175" s="182" t="s">
        <v>316</v>
      </c>
      <c r="G175" s="183" t="s">
        <v>184</v>
      </c>
      <c r="H175" s="184">
        <v>866</v>
      </c>
      <c r="I175" s="185"/>
      <c r="J175" s="186">
        <f>ROUND(I175*H175,2)</f>
        <v>0</v>
      </c>
      <c r="K175" s="187"/>
      <c r="L175" s="35"/>
      <c r="M175" s="188" t="s">
        <v>34</v>
      </c>
      <c r="N175" s="189" t="s">
        <v>46</v>
      </c>
      <c r="O175" s="60"/>
      <c r="P175" s="159">
        <f>O175*H175</f>
        <v>0</v>
      </c>
      <c r="Q175" s="159">
        <v>0</v>
      </c>
      <c r="R175" s="159">
        <f>Q175*H175</f>
        <v>0</v>
      </c>
      <c r="S175" s="159">
        <v>0</v>
      </c>
      <c r="T175" s="160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61" t="s">
        <v>170</v>
      </c>
      <c r="AT175" s="161" t="s">
        <v>252</v>
      </c>
      <c r="AU175" s="161" t="s">
        <v>75</v>
      </c>
      <c r="AY175" s="13" t="s">
        <v>169</v>
      </c>
      <c r="BE175" s="162">
        <f>IF(N175="základní",J175,0)</f>
        <v>0</v>
      </c>
      <c r="BF175" s="162">
        <f>IF(N175="snížená",J175,0)</f>
        <v>0</v>
      </c>
      <c r="BG175" s="162">
        <f>IF(N175="zákl. přenesená",J175,0)</f>
        <v>0</v>
      </c>
      <c r="BH175" s="162">
        <f>IF(N175="sníž. přenesená",J175,0)</f>
        <v>0</v>
      </c>
      <c r="BI175" s="162">
        <f>IF(N175="nulová",J175,0)</f>
        <v>0</v>
      </c>
      <c r="BJ175" s="13" t="s">
        <v>82</v>
      </c>
      <c r="BK175" s="162">
        <f>ROUND(I175*H175,2)</f>
        <v>0</v>
      </c>
      <c r="BL175" s="13" t="s">
        <v>170</v>
      </c>
      <c r="BM175" s="161" t="s">
        <v>636</v>
      </c>
    </row>
    <row r="176" spans="1:65" s="2" customFormat="1" ht="19.5">
      <c r="A176" s="30"/>
      <c r="B176" s="31"/>
      <c r="C176" s="32"/>
      <c r="D176" s="163" t="s">
        <v>172</v>
      </c>
      <c r="E176" s="32"/>
      <c r="F176" s="164" t="s">
        <v>318</v>
      </c>
      <c r="G176" s="32"/>
      <c r="H176" s="32"/>
      <c r="I176" s="165"/>
      <c r="J176" s="32"/>
      <c r="K176" s="32"/>
      <c r="L176" s="35"/>
      <c r="M176" s="166"/>
      <c r="N176" s="167"/>
      <c r="O176" s="60"/>
      <c r="P176" s="60"/>
      <c r="Q176" s="60"/>
      <c r="R176" s="60"/>
      <c r="S176" s="60"/>
      <c r="T176" s="61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T176" s="13" t="s">
        <v>172</v>
      </c>
      <c r="AU176" s="13" t="s">
        <v>75</v>
      </c>
    </row>
    <row r="177" spans="1:65" s="10" customFormat="1" ht="11.25">
      <c r="B177" s="168"/>
      <c r="C177" s="169"/>
      <c r="D177" s="163" t="s">
        <v>173</v>
      </c>
      <c r="E177" s="170" t="s">
        <v>34</v>
      </c>
      <c r="F177" s="171" t="s">
        <v>744</v>
      </c>
      <c r="G177" s="169"/>
      <c r="H177" s="172">
        <v>866</v>
      </c>
      <c r="I177" s="173"/>
      <c r="J177" s="169"/>
      <c r="K177" s="169"/>
      <c r="L177" s="174"/>
      <c r="M177" s="175"/>
      <c r="N177" s="176"/>
      <c r="O177" s="176"/>
      <c r="P177" s="176"/>
      <c r="Q177" s="176"/>
      <c r="R177" s="176"/>
      <c r="S177" s="176"/>
      <c r="T177" s="177"/>
      <c r="AT177" s="178" t="s">
        <v>173</v>
      </c>
      <c r="AU177" s="178" t="s">
        <v>75</v>
      </c>
      <c r="AV177" s="10" t="s">
        <v>84</v>
      </c>
      <c r="AW177" s="10" t="s">
        <v>36</v>
      </c>
      <c r="AX177" s="10" t="s">
        <v>82</v>
      </c>
      <c r="AY177" s="178" t="s">
        <v>169</v>
      </c>
    </row>
    <row r="178" spans="1:65" s="2" customFormat="1" ht="16.5" customHeight="1">
      <c r="A178" s="30"/>
      <c r="B178" s="31"/>
      <c r="C178" s="180" t="s">
        <v>320</v>
      </c>
      <c r="D178" s="180" t="s">
        <v>252</v>
      </c>
      <c r="E178" s="181" t="s">
        <v>401</v>
      </c>
      <c r="F178" s="182" t="s">
        <v>402</v>
      </c>
      <c r="G178" s="183" t="s">
        <v>184</v>
      </c>
      <c r="H178" s="184">
        <v>2</v>
      </c>
      <c r="I178" s="185"/>
      <c r="J178" s="186">
        <f>ROUND(I178*H178,2)</f>
        <v>0</v>
      </c>
      <c r="K178" s="187"/>
      <c r="L178" s="35"/>
      <c r="M178" s="188" t="s">
        <v>34</v>
      </c>
      <c r="N178" s="189" t="s">
        <v>46</v>
      </c>
      <c r="O178" s="60"/>
      <c r="P178" s="159">
        <f>O178*H178</f>
        <v>0</v>
      </c>
      <c r="Q178" s="159">
        <v>0</v>
      </c>
      <c r="R178" s="159">
        <f>Q178*H178</f>
        <v>0</v>
      </c>
      <c r="S178" s="159">
        <v>0</v>
      </c>
      <c r="T178" s="160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61" t="s">
        <v>170</v>
      </c>
      <c r="AT178" s="161" t="s">
        <v>252</v>
      </c>
      <c r="AU178" s="161" t="s">
        <v>75</v>
      </c>
      <c r="AY178" s="13" t="s">
        <v>169</v>
      </c>
      <c r="BE178" s="162">
        <f>IF(N178="základní",J178,0)</f>
        <v>0</v>
      </c>
      <c r="BF178" s="162">
        <f>IF(N178="snížená",J178,0)</f>
        <v>0</v>
      </c>
      <c r="BG178" s="162">
        <f>IF(N178="zákl. přenesená",J178,0)</f>
        <v>0</v>
      </c>
      <c r="BH178" s="162">
        <f>IF(N178="sníž. přenesená",J178,0)</f>
        <v>0</v>
      </c>
      <c r="BI178" s="162">
        <f>IF(N178="nulová",J178,0)</f>
        <v>0</v>
      </c>
      <c r="BJ178" s="13" t="s">
        <v>82</v>
      </c>
      <c r="BK178" s="162">
        <f>ROUND(I178*H178,2)</f>
        <v>0</v>
      </c>
      <c r="BL178" s="13" t="s">
        <v>170</v>
      </c>
      <c r="BM178" s="161" t="s">
        <v>745</v>
      </c>
    </row>
    <row r="179" spans="1:65" s="2" customFormat="1" ht="19.5">
      <c r="A179" s="30"/>
      <c r="B179" s="31"/>
      <c r="C179" s="32"/>
      <c r="D179" s="163" t="s">
        <v>172</v>
      </c>
      <c r="E179" s="32"/>
      <c r="F179" s="164" t="s">
        <v>404</v>
      </c>
      <c r="G179" s="32"/>
      <c r="H179" s="32"/>
      <c r="I179" s="165"/>
      <c r="J179" s="32"/>
      <c r="K179" s="32"/>
      <c r="L179" s="35"/>
      <c r="M179" s="166"/>
      <c r="N179" s="167"/>
      <c r="O179" s="60"/>
      <c r="P179" s="60"/>
      <c r="Q179" s="60"/>
      <c r="R179" s="60"/>
      <c r="S179" s="60"/>
      <c r="T179" s="61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3" t="s">
        <v>172</v>
      </c>
      <c r="AU179" s="13" t="s">
        <v>75</v>
      </c>
    </row>
    <row r="180" spans="1:65" s="2" customFormat="1" ht="19.5">
      <c r="A180" s="30"/>
      <c r="B180" s="31"/>
      <c r="C180" s="32"/>
      <c r="D180" s="163" t="s">
        <v>178</v>
      </c>
      <c r="E180" s="32"/>
      <c r="F180" s="179" t="s">
        <v>746</v>
      </c>
      <c r="G180" s="32"/>
      <c r="H180" s="32"/>
      <c r="I180" s="165"/>
      <c r="J180" s="32"/>
      <c r="K180" s="32"/>
      <c r="L180" s="35"/>
      <c r="M180" s="166"/>
      <c r="N180" s="167"/>
      <c r="O180" s="60"/>
      <c r="P180" s="60"/>
      <c r="Q180" s="60"/>
      <c r="R180" s="60"/>
      <c r="S180" s="60"/>
      <c r="T180" s="61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T180" s="13" t="s">
        <v>178</v>
      </c>
      <c r="AU180" s="13" t="s">
        <v>75</v>
      </c>
    </row>
    <row r="181" spans="1:65" s="10" customFormat="1" ht="11.25">
      <c r="B181" s="168"/>
      <c r="C181" s="169"/>
      <c r="D181" s="163" t="s">
        <v>173</v>
      </c>
      <c r="E181" s="170" t="s">
        <v>34</v>
      </c>
      <c r="F181" s="171" t="s">
        <v>199</v>
      </c>
      <c r="G181" s="169"/>
      <c r="H181" s="172">
        <v>2</v>
      </c>
      <c r="I181" s="173"/>
      <c r="J181" s="169"/>
      <c r="K181" s="169"/>
      <c r="L181" s="174"/>
      <c r="M181" s="175"/>
      <c r="N181" s="176"/>
      <c r="O181" s="176"/>
      <c r="P181" s="176"/>
      <c r="Q181" s="176"/>
      <c r="R181" s="176"/>
      <c r="S181" s="176"/>
      <c r="T181" s="177"/>
      <c r="AT181" s="178" t="s">
        <v>173</v>
      </c>
      <c r="AU181" s="178" t="s">
        <v>75</v>
      </c>
      <c r="AV181" s="10" t="s">
        <v>84</v>
      </c>
      <c r="AW181" s="10" t="s">
        <v>36</v>
      </c>
      <c r="AX181" s="10" t="s">
        <v>82</v>
      </c>
      <c r="AY181" s="178" t="s">
        <v>169</v>
      </c>
    </row>
    <row r="182" spans="1:65" s="2" customFormat="1" ht="16.5" customHeight="1">
      <c r="A182" s="30"/>
      <c r="B182" s="31"/>
      <c r="C182" s="180" t="s">
        <v>326</v>
      </c>
      <c r="D182" s="180" t="s">
        <v>252</v>
      </c>
      <c r="E182" s="181" t="s">
        <v>408</v>
      </c>
      <c r="F182" s="182" t="s">
        <v>409</v>
      </c>
      <c r="G182" s="183" t="s">
        <v>247</v>
      </c>
      <c r="H182" s="184">
        <v>1.5</v>
      </c>
      <c r="I182" s="185"/>
      <c r="J182" s="186">
        <f>ROUND(I182*H182,2)</f>
        <v>0</v>
      </c>
      <c r="K182" s="187"/>
      <c r="L182" s="35"/>
      <c r="M182" s="188" t="s">
        <v>34</v>
      </c>
      <c r="N182" s="189" t="s">
        <v>46</v>
      </c>
      <c r="O182" s="60"/>
      <c r="P182" s="159">
        <f>O182*H182</f>
        <v>0</v>
      </c>
      <c r="Q182" s="159">
        <v>0</v>
      </c>
      <c r="R182" s="159">
        <f>Q182*H182</f>
        <v>0</v>
      </c>
      <c r="S182" s="159">
        <v>0</v>
      </c>
      <c r="T182" s="160">
        <f>S182*H182</f>
        <v>0</v>
      </c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R182" s="161" t="s">
        <v>170</v>
      </c>
      <c r="AT182" s="161" t="s">
        <v>252</v>
      </c>
      <c r="AU182" s="161" t="s">
        <v>75</v>
      </c>
      <c r="AY182" s="13" t="s">
        <v>169</v>
      </c>
      <c r="BE182" s="162">
        <f>IF(N182="základní",J182,0)</f>
        <v>0</v>
      </c>
      <c r="BF182" s="162">
        <f>IF(N182="snížená",J182,0)</f>
        <v>0</v>
      </c>
      <c r="BG182" s="162">
        <f>IF(N182="zákl. přenesená",J182,0)</f>
        <v>0</v>
      </c>
      <c r="BH182" s="162">
        <f>IF(N182="sníž. přenesená",J182,0)</f>
        <v>0</v>
      </c>
      <c r="BI182" s="162">
        <f>IF(N182="nulová",J182,0)</f>
        <v>0</v>
      </c>
      <c r="BJ182" s="13" t="s">
        <v>82</v>
      </c>
      <c r="BK182" s="162">
        <f>ROUND(I182*H182,2)</f>
        <v>0</v>
      </c>
      <c r="BL182" s="13" t="s">
        <v>170</v>
      </c>
      <c r="BM182" s="161" t="s">
        <v>747</v>
      </c>
    </row>
    <row r="183" spans="1:65" s="2" customFormat="1" ht="19.5">
      <c r="A183" s="30"/>
      <c r="B183" s="31"/>
      <c r="C183" s="32"/>
      <c r="D183" s="163" t="s">
        <v>172</v>
      </c>
      <c r="E183" s="32"/>
      <c r="F183" s="164" t="s">
        <v>411</v>
      </c>
      <c r="G183" s="32"/>
      <c r="H183" s="32"/>
      <c r="I183" s="165"/>
      <c r="J183" s="32"/>
      <c r="K183" s="32"/>
      <c r="L183" s="35"/>
      <c r="M183" s="166"/>
      <c r="N183" s="167"/>
      <c r="O183" s="60"/>
      <c r="P183" s="60"/>
      <c r="Q183" s="60"/>
      <c r="R183" s="60"/>
      <c r="S183" s="60"/>
      <c r="T183" s="61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T183" s="13" t="s">
        <v>172</v>
      </c>
      <c r="AU183" s="13" t="s">
        <v>75</v>
      </c>
    </row>
    <row r="184" spans="1:65" s="2" customFormat="1" ht="19.5">
      <c r="A184" s="30"/>
      <c r="B184" s="31"/>
      <c r="C184" s="32"/>
      <c r="D184" s="163" t="s">
        <v>178</v>
      </c>
      <c r="E184" s="32"/>
      <c r="F184" s="179" t="s">
        <v>748</v>
      </c>
      <c r="G184" s="32"/>
      <c r="H184" s="32"/>
      <c r="I184" s="165"/>
      <c r="J184" s="32"/>
      <c r="K184" s="32"/>
      <c r="L184" s="35"/>
      <c r="M184" s="166"/>
      <c r="N184" s="167"/>
      <c r="O184" s="60"/>
      <c r="P184" s="60"/>
      <c r="Q184" s="60"/>
      <c r="R184" s="60"/>
      <c r="S184" s="60"/>
      <c r="T184" s="61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3" t="s">
        <v>178</v>
      </c>
      <c r="AU184" s="13" t="s">
        <v>75</v>
      </c>
    </row>
    <row r="185" spans="1:65" s="10" customFormat="1" ht="11.25">
      <c r="B185" s="168"/>
      <c r="C185" s="169"/>
      <c r="D185" s="163" t="s">
        <v>173</v>
      </c>
      <c r="E185" s="170" t="s">
        <v>34</v>
      </c>
      <c r="F185" s="171" t="s">
        <v>749</v>
      </c>
      <c r="G185" s="169"/>
      <c r="H185" s="172">
        <v>1.5</v>
      </c>
      <c r="I185" s="173"/>
      <c r="J185" s="169"/>
      <c r="K185" s="169"/>
      <c r="L185" s="174"/>
      <c r="M185" s="175"/>
      <c r="N185" s="176"/>
      <c r="O185" s="176"/>
      <c r="P185" s="176"/>
      <c r="Q185" s="176"/>
      <c r="R185" s="176"/>
      <c r="S185" s="176"/>
      <c r="T185" s="177"/>
      <c r="AT185" s="178" t="s">
        <v>173</v>
      </c>
      <c r="AU185" s="178" t="s">
        <v>75</v>
      </c>
      <c r="AV185" s="10" t="s">
        <v>84</v>
      </c>
      <c r="AW185" s="10" t="s">
        <v>36</v>
      </c>
      <c r="AX185" s="10" t="s">
        <v>82</v>
      </c>
      <c r="AY185" s="178" t="s">
        <v>169</v>
      </c>
    </row>
    <row r="186" spans="1:65" s="2" customFormat="1" ht="16.5" customHeight="1">
      <c r="A186" s="30"/>
      <c r="B186" s="31"/>
      <c r="C186" s="180" t="s">
        <v>332</v>
      </c>
      <c r="D186" s="180" t="s">
        <v>252</v>
      </c>
      <c r="E186" s="181" t="s">
        <v>420</v>
      </c>
      <c r="F186" s="182" t="s">
        <v>421</v>
      </c>
      <c r="G186" s="183" t="s">
        <v>190</v>
      </c>
      <c r="H186" s="184">
        <v>1.8</v>
      </c>
      <c r="I186" s="185"/>
      <c r="J186" s="186">
        <f>ROUND(I186*H186,2)</f>
        <v>0</v>
      </c>
      <c r="K186" s="187"/>
      <c r="L186" s="35"/>
      <c r="M186" s="188" t="s">
        <v>34</v>
      </c>
      <c r="N186" s="189" t="s">
        <v>46</v>
      </c>
      <c r="O186" s="60"/>
      <c r="P186" s="159">
        <f>O186*H186</f>
        <v>0</v>
      </c>
      <c r="Q186" s="159">
        <v>0</v>
      </c>
      <c r="R186" s="159">
        <f>Q186*H186</f>
        <v>0</v>
      </c>
      <c r="S186" s="159">
        <v>0</v>
      </c>
      <c r="T186" s="160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61" t="s">
        <v>170</v>
      </c>
      <c r="AT186" s="161" t="s">
        <v>252</v>
      </c>
      <c r="AU186" s="161" t="s">
        <v>75</v>
      </c>
      <c r="AY186" s="13" t="s">
        <v>169</v>
      </c>
      <c r="BE186" s="162">
        <f>IF(N186="základní",J186,0)</f>
        <v>0</v>
      </c>
      <c r="BF186" s="162">
        <f>IF(N186="snížená",J186,0)</f>
        <v>0</v>
      </c>
      <c r="BG186" s="162">
        <f>IF(N186="zákl. přenesená",J186,0)</f>
        <v>0</v>
      </c>
      <c r="BH186" s="162">
        <f>IF(N186="sníž. přenesená",J186,0)</f>
        <v>0</v>
      </c>
      <c r="BI186" s="162">
        <f>IF(N186="nulová",J186,0)</f>
        <v>0</v>
      </c>
      <c r="BJ186" s="13" t="s">
        <v>82</v>
      </c>
      <c r="BK186" s="162">
        <f>ROUND(I186*H186,2)</f>
        <v>0</v>
      </c>
      <c r="BL186" s="13" t="s">
        <v>170</v>
      </c>
      <c r="BM186" s="161" t="s">
        <v>750</v>
      </c>
    </row>
    <row r="187" spans="1:65" s="2" customFormat="1" ht="19.5">
      <c r="A187" s="30"/>
      <c r="B187" s="31"/>
      <c r="C187" s="32"/>
      <c r="D187" s="163" t="s">
        <v>172</v>
      </c>
      <c r="E187" s="32"/>
      <c r="F187" s="164" t="s">
        <v>423</v>
      </c>
      <c r="G187" s="32"/>
      <c r="H187" s="32"/>
      <c r="I187" s="165"/>
      <c r="J187" s="32"/>
      <c r="K187" s="32"/>
      <c r="L187" s="35"/>
      <c r="M187" s="166"/>
      <c r="N187" s="167"/>
      <c r="O187" s="60"/>
      <c r="P187" s="60"/>
      <c r="Q187" s="60"/>
      <c r="R187" s="60"/>
      <c r="S187" s="60"/>
      <c r="T187" s="61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T187" s="13" t="s">
        <v>172</v>
      </c>
      <c r="AU187" s="13" t="s">
        <v>75</v>
      </c>
    </row>
    <row r="188" spans="1:65" s="2" customFormat="1" ht="19.5">
      <c r="A188" s="30"/>
      <c r="B188" s="31"/>
      <c r="C188" s="32"/>
      <c r="D188" s="163" t="s">
        <v>178</v>
      </c>
      <c r="E188" s="32"/>
      <c r="F188" s="179" t="s">
        <v>746</v>
      </c>
      <c r="G188" s="32"/>
      <c r="H188" s="32"/>
      <c r="I188" s="165"/>
      <c r="J188" s="32"/>
      <c r="K188" s="32"/>
      <c r="L188" s="35"/>
      <c r="M188" s="166"/>
      <c r="N188" s="167"/>
      <c r="O188" s="60"/>
      <c r="P188" s="60"/>
      <c r="Q188" s="60"/>
      <c r="R188" s="60"/>
      <c r="S188" s="60"/>
      <c r="T188" s="61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3" t="s">
        <v>178</v>
      </c>
      <c r="AU188" s="13" t="s">
        <v>75</v>
      </c>
    </row>
    <row r="189" spans="1:65" s="10" customFormat="1" ht="11.25">
      <c r="B189" s="168"/>
      <c r="C189" s="169"/>
      <c r="D189" s="163" t="s">
        <v>173</v>
      </c>
      <c r="E189" s="170" t="s">
        <v>34</v>
      </c>
      <c r="F189" s="171" t="s">
        <v>714</v>
      </c>
      <c r="G189" s="169"/>
      <c r="H189" s="172">
        <v>1.8</v>
      </c>
      <c r="I189" s="173"/>
      <c r="J189" s="169"/>
      <c r="K189" s="169"/>
      <c r="L189" s="174"/>
      <c r="M189" s="175"/>
      <c r="N189" s="176"/>
      <c r="O189" s="176"/>
      <c r="P189" s="176"/>
      <c r="Q189" s="176"/>
      <c r="R189" s="176"/>
      <c r="S189" s="176"/>
      <c r="T189" s="177"/>
      <c r="AT189" s="178" t="s">
        <v>173</v>
      </c>
      <c r="AU189" s="178" t="s">
        <v>75</v>
      </c>
      <c r="AV189" s="10" t="s">
        <v>84</v>
      </c>
      <c r="AW189" s="10" t="s">
        <v>36</v>
      </c>
      <c r="AX189" s="10" t="s">
        <v>82</v>
      </c>
      <c r="AY189" s="178" t="s">
        <v>169</v>
      </c>
    </row>
    <row r="190" spans="1:65" s="2" customFormat="1" ht="16.5" customHeight="1">
      <c r="A190" s="30"/>
      <c r="B190" s="31"/>
      <c r="C190" s="180" t="s">
        <v>337</v>
      </c>
      <c r="D190" s="180" t="s">
        <v>252</v>
      </c>
      <c r="E190" s="181" t="s">
        <v>425</v>
      </c>
      <c r="F190" s="182" t="s">
        <v>426</v>
      </c>
      <c r="G190" s="183" t="s">
        <v>247</v>
      </c>
      <c r="H190" s="184">
        <v>1.5</v>
      </c>
      <c r="I190" s="185"/>
      <c r="J190" s="186">
        <f>ROUND(I190*H190,2)</f>
        <v>0</v>
      </c>
      <c r="K190" s="187"/>
      <c r="L190" s="35"/>
      <c r="M190" s="188" t="s">
        <v>34</v>
      </c>
      <c r="N190" s="189" t="s">
        <v>46</v>
      </c>
      <c r="O190" s="60"/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61" t="s">
        <v>170</v>
      </c>
      <c r="AT190" s="161" t="s">
        <v>252</v>
      </c>
      <c r="AU190" s="161" t="s">
        <v>75</v>
      </c>
      <c r="AY190" s="13" t="s">
        <v>169</v>
      </c>
      <c r="BE190" s="162">
        <f>IF(N190="základní",J190,0)</f>
        <v>0</v>
      </c>
      <c r="BF190" s="162">
        <f>IF(N190="snížená",J190,0)</f>
        <v>0</v>
      </c>
      <c r="BG190" s="162">
        <f>IF(N190="zákl. přenesená",J190,0)</f>
        <v>0</v>
      </c>
      <c r="BH190" s="162">
        <f>IF(N190="sníž. přenesená",J190,0)</f>
        <v>0</v>
      </c>
      <c r="BI190" s="162">
        <f>IF(N190="nulová",J190,0)</f>
        <v>0</v>
      </c>
      <c r="BJ190" s="13" t="s">
        <v>82</v>
      </c>
      <c r="BK190" s="162">
        <f>ROUND(I190*H190,2)</f>
        <v>0</v>
      </c>
      <c r="BL190" s="13" t="s">
        <v>170</v>
      </c>
      <c r="BM190" s="161" t="s">
        <v>751</v>
      </c>
    </row>
    <row r="191" spans="1:65" s="2" customFormat="1" ht="19.5">
      <c r="A191" s="30"/>
      <c r="B191" s="31"/>
      <c r="C191" s="32"/>
      <c r="D191" s="163" t="s">
        <v>172</v>
      </c>
      <c r="E191" s="32"/>
      <c r="F191" s="164" t="s">
        <v>428</v>
      </c>
      <c r="G191" s="32"/>
      <c r="H191" s="32"/>
      <c r="I191" s="165"/>
      <c r="J191" s="32"/>
      <c r="K191" s="32"/>
      <c r="L191" s="35"/>
      <c r="M191" s="166"/>
      <c r="N191" s="167"/>
      <c r="O191" s="60"/>
      <c r="P191" s="60"/>
      <c r="Q191" s="60"/>
      <c r="R191" s="60"/>
      <c r="S191" s="60"/>
      <c r="T191" s="61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172</v>
      </c>
      <c r="AU191" s="13" t="s">
        <v>75</v>
      </c>
    </row>
    <row r="192" spans="1:65" s="2" customFormat="1" ht="19.5">
      <c r="A192" s="30"/>
      <c r="B192" s="31"/>
      <c r="C192" s="32"/>
      <c r="D192" s="163" t="s">
        <v>178</v>
      </c>
      <c r="E192" s="32"/>
      <c r="F192" s="179" t="s">
        <v>752</v>
      </c>
      <c r="G192" s="32"/>
      <c r="H192" s="32"/>
      <c r="I192" s="165"/>
      <c r="J192" s="32"/>
      <c r="K192" s="32"/>
      <c r="L192" s="35"/>
      <c r="M192" s="166"/>
      <c r="N192" s="167"/>
      <c r="O192" s="60"/>
      <c r="P192" s="60"/>
      <c r="Q192" s="60"/>
      <c r="R192" s="60"/>
      <c r="S192" s="60"/>
      <c r="T192" s="61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3" t="s">
        <v>178</v>
      </c>
      <c r="AU192" s="13" t="s">
        <v>75</v>
      </c>
    </row>
    <row r="193" spans="1:65" s="10" customFormat="1" ht="11.25">
      <c r="B193" s="168"/>
      <c r="C193" s="169"/>
      <c r="D193" s="163" t="s">
        <v>173</v>
      </c>
      <c r="E193" s="170" t="s">
        <v>34</v>
      </c>
      <c r="F193" s="171" t="s">
        <v>749</v>
      </c>
      <c r="G193" s="169"/>
      <c r="H193" s="172">
        <v>1.5</v>
      </c>
      <c r="I193" s="173"/>
      <c r="J193" s="169"/>
      <c r="K193" s="169"/>
      <c r="L193" s="174"/>
      <c r="M193" s="175"/>
      <c r="N193" s="176"/>
      <c r="O193" s="176"/>
      <c r="P193" s="176"/>
      <c r="Q193" s="176"/>
      <c r="R193" s="176"/>
      <c r="S193" s="176"/>
      <c r="T193" s="177"/>
      <c r="AT193" s="178" t="s">
        <v>173</v>
      </c>
      <c r="AU193" s="178" t="s">
        <v>75</v>
      </c>
      <c r="AV193" s="10" t="s">
        <v>84</v>
      </c>
      <c r="AW193" s="10" t="s">
        <v>36</v>
      </c>
      <c r="AX193" s="10" t="s">
        <v>82</v>
      </c>
      <c r="AY193" s="178" t="s">
        <v>169</v>
      </c>
    </row>
    <row r="194" spans="1:65" s="2" customFormat="1" ht="16.5" customHeight="1">
      <c r="A194" s="30"/>
      <c r="B194" s="31"/>
      <c r="C194" s="180" t="s">
        <v>343</v>
      </c>
      <c r="D194" s="180" t="s">
        <v>252</v>
      </c>
      <c r="E194" s="181" t="s">
        <v>431</v>
      </c>
      <c r="F194" s="182" t="s">
        <v>432</v>
      </c>
      <c r="G194" s="183" t="s">
        <v>184</v>
      </c>
      <c r="H194" s="184">
        <v>2</v>
      </c>
      <c r="I194" s="185"/>
      <c r="J194" s="186">
        <f>ROUND(I194*H194,2)</f>
        <v>0</v>
      </c>
      <c r="K194" s="187"/>
      <c r="L194" s="35"/>
      <c r="M194" s="188" t="s">
        <v>34</v>
      </c>
      <c r="N194" s="189" t="s">
        <v>46</v>
      </c>
      <c r="O194" s="60"/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1" t="s">
        <v>170</v>
      </c>
      <c r="AT194" s="161" t="s">
        <v>252</v>
      </c>
      <c r="AU194" s="161" t="s">
        <v>75</v>
      </c>
      <c r="AY194" s="13" t="s">
        <v>169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3" t="s">
        <v>82</v>
      </c>
      <c r="BK194" s="162">
        <f>ROUND(I194*H194,2)</f>
        <v>0</v>
      </c>
      <c r="BL194" s="13" t="s">
        <v>170</v>
      </c>
      <c r="BM194" s="161" t="s">
        <v>753</v>
      </c>
    </row>
    <row r="195" spans="1:65" s="2" customFormat="1" ht="19.5">
      <c r="A195" s="30"/>
      <c r="B195" s="31"/>
      <c r="C195" s="32"/>
      <c r="D195" s="163" t="s">
        <v>172</v>
      </c>
      <c r="E195" s="32"/>
      <c r="F195" s="164" t="s">
        <v>434</v>
      </c>
      <c r="G195" s="32"/>
      <c r="H195" s="32"/>
      <c r="I195" s="165"/>
      <c r="J195" s="32"/>
      <c r="K195" s="32"/>
      <c r="L195" s="35"/>
      <c r="M195" s="166"/>
      <c r="N195" s="167"/>
      <c r="O195" s="60"/>
      <c r="P195" s="60"/>
      <c r="Q195" s="60"/>
      <c r="R195" s="60"/>
      <c r="S195" s="60"/>
      <c r="T195" s="61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172</v>
      </c>
      <c r="AU195" s="13" t="s">
        <v>75</v>
      </c>
    </row>
    <row r="196" spans="1:65" s="2" customFormat="1" ht="19.5">
      <c r="A196" s="30"/>
      <c r="B196" s="31"/>
      <c r="C196" s="32"/>
      <c r="D196" s="163" t="s">
        <v>178</v>
      </c>
      <c r="E196" s="32"/>
      <c r="F196" s="179" t="s">
        <v>746</v>
      </c>
      <c r="G196" s="32"/>
      <c r="H196" s="32"/>
      <c r="I196" s="165"/>
      <c r="J196" s="32"/>
      <c r="K196" s="32"/>
      <c r="L196" s="35"/>
      <c r="M196" s="166"/>
      <c r="N196" s="167"/>
      <c r="O196" s="60"/>
      <c r="P196" s="60"/>
      <c r="Q196" s="60"/>
      <c r="R196" s="60"/>
      <c r="S196" s="60"/>
      <c r="T196" s="61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T196" s="13" t="s">
        <v>178</v>
      </c>
      <c r="AU196" s="13" t="s">
        <v>75</v>
      </c>
    </row>
    <row r="197" spans="1:65" s="10" customFormat="1" ht="11.25">
      <c r="B197" s="168"/>
      <c r="C197" s="169"/>
      <c r="D197" s="163" t="s">
        <v>173</v>
      </c>
      <c r="E197" s="170" t="s">
        <v>34</v>
      </c>
      <c r="F197" s="171" t="s">
        <v>199</v>
      </c>
      <c r="G197" s="169"/>
      <c r="H197" s="172">
        <v>2</v>
      </c>
      <c r="I197" s="173"/>
      <c r="J197" s="169"/>
      <c r="K197" s="169"/>
      <c r="L197" s="174"/>
      <c r="M197" s="175"/>
      <c r="N197" s="176"/>
      <c r="O197" s="176"/>
      <c r="P197" s="176"/>
      <c r="Q197" s="176"/>
      <c r="R197" s="176"/>
      <c r="S197" s="176"/>
      <c r="T197" s="177"/>
      <c r="AT197" s="178" t="s">
        <v>173</v>
      </c>
      <c r="AU197" s="178" t="s">
        <v>75</v>
      </c>
      <c r="AV197" s="10" t="s">
        <v>84</v>
      </c>
      <c r="AW197" s="10" t="s">
        <v>36</v>
      </c>
      <c r="AX197" s="10" t="s">
        <v>82</v>
      </c>
      <c r="AY197" s="178" t="s">
        <v>169</v>
      </c>
    </row>
    <row r="198" spans="1:65" s="2" customFormat="1" ht="16.5" customHeight="1">
      <c r="A198" s="30"/>
      <c r="B198" s="31"/>
      <c r="C198" s="180" t="s">
        <v>349</v>
      </c>
      <c r="D198" s="180" t="s">
        <v>252</v>
      </c>
      <c r="E198" s="181" t="s">
        <v>321</v>
      </c>
      <c r="F198" s="182" t="s">
        <v>322</v>
      </c>
      <c r="G198" s="183" t="s">
        <v>323</v>
      </c>
      <c r="H198" s="184">
        <v>84</v>
      </c>
      <c r="I198" s="185"/>
      <c r="J198" s="186">
        <f>ROUND(I198*H198,2)</f>
        <v>0</v>
      </c>
      <c r="K198" s="187"/>
      <c r="L198" s="35"/>
      <c r="M198" s="188" t="s">
        <v>34</v>
      </c>
      <c r="N198" s="189" t="s">
        <v>46</v>
      </c>
      <c r="O198" s="60"/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61" t="s">
        <v>170</v>
      </c>
      <c r="AT198" s="161" t="s">
        <v>252</v>
      </c>
      <c r="AU198" s="161" t="s">
        <v>75</v>
      </c>
      <c r="AY198" s="13" t="s">
        <v>169</v>
      </c>
      <c r="BE198" s="162">
        <f>IF(N198="základní",J198,0)</f>
        <v>0</v>
      </c>
      <c r="BF198" s="162">
        <f>IF(N198="snížená",J198,0)</f>
        <v>0</v>
      </c>
      <c r="BG198" s="162">
        <f>IF(N198="zákl. přenesená",J198,0)</f>
        <v>0</v>
      </c>
      <c r="BH198" s="162">
        <f>IF(N198="sníž. přenesená",J198,0)</f>
        <v>0</v>
      </c>
      <c r="BI198" s="162">
        <f>IF(N198="nulová",J198,0)</f>
        <v>0</v>
      </c>
      <c r="BJ198" s="13" t="s">
        <v>82</v>
      </c>
      <c r="BK198" s="162">
        <f>ROUND(I198*H198,2)</f>
        <v>0</v>
      </c>
      <c r="BL198" s="13" t="s">
        <v>170</v>
      </c>
      <c r="BM198" s="161" t="s">
        <v>637</v>
      </c>
    </row>
    <row r="199" spans="1:65" s="2" customFormat="1" ht="39">
      <c r="A199" s="30"/>
      <c r="B199" s="31"/>
      <c r="C199" s="32"/>
      <c r="D199" s="163" t="s">
        <v>172</v>
      </c>
      <c r="E199" s="32"/>
      <c r="F199" s="164" t="s">
        <v>325</v>
      </c>
      <c r="G199" s="32"/>
      <c r="H199" s="32"/>
      <c r="I199" s="165"/>
      <c r="J199" s="32"/>
      <c r="K199" s="32"/>
      <c r="L199" s="35"/>
      <c r="M199" s="166"/>
      <c r="N199" s="167"/>
      <c r="O199" s="60"/>
      <c r="P199" s="60"/>
      <c r="Q199" s="60"/>
      <c r="R199" s="60"/>
      <c r="S199" s="60"/>
      <c r="T199" s="61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T199" s="13" t="s">
        <v>172</v>
      </c>
      <c r="AU199" s="13" t="s">
        <v>75</v>
      </c>
    </row>
    <row r="200" spans="1:65" s="10" customFormat="1" ht="11.25">
      <c r="B200" s="168"/>
      <c r="C200" s="169"/>
      <c r="D200" s="163" t="s">
        <v>173</v>
      </c>
      <c r="E200" s="170" t="s">
        <v>34</v>
      </c>
      <c r="F200" s="171" t="s">
        <v>754</v>
      </c>
      <c r="G200" s="169"/>
      <c r="H200" s="172">
        <v>84</v>
      </c>
      <c r="I200" s="173"/>
      <c r="J200" s="169"/>
      <c r="K200" s="169"/>
      <c r="L200" s="174"/>
      <c r="M200" s="175"/>
      <c r="N200" s="176"/>
      <c r="O200" s="176"/>
      <c r="P200" s="176"/>
      <c r="Q200" s="176"/>
      <c r="R200" s="176"/>
      <c r="S200" s="176"/>
      <c r="T200" s="177"/>
      <c r="AT200" s="178" t="s">
        <v>173</v>
      </c>
      <c r="AU200" s="178" t="s">
        <v>75</v>
      </c>
      <c r="AV200" s="10" t="s">
        <v>84</v>
      </c>
      <c r="AW200" s="10" t="s">
        <v>36</v>
      </c>
      <c r="AX200" s="10" t="s">
        <v>82</v>
      </c>
      <c r="AY200" s="178" t="s">
        <v>169</v>
      </c>
    </row>
    <row r="201" spans="1:65" s="2" customFormat="1" ht="16.5" customHeight="1">
      <c r="A201" s="30"/>
      <c r="B201" s="31"/>
      <c r="C201" s="180" t="s">
        <v>356</v>
      </c>
      <c r="D201" s="180" t="s">
        <v>252</v>
      </c>
      <c r="E201" s="181" t="s">
        <v>327</v>
      </c>
      <c r="F201" s="182" t="s">
        <v>328</v>
      </c>
      <c r="G201" s="183" t="s">
        <v>190</v>
      </c>
      <c r="H201" s="184">
        <v>2010</v>
      </c>
      <c r="I201" s="185"/>
      <c r="J201" s="186">
        <f>ROUND(I201*H201,2)</f>
        <v>0</v>
      </c>
      <c r="K201" s="187"/>
      <c r="L201" s="35"/>
      <c r="M201" s="188" t="s">
        <v>34</v>
      </c>
      <c r="N201" s="189" t="s">
        <v>46</v>
      </c>
      <c r="O201" s="60"/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61" t="s">
        <v>170</v>
      </c>
      <c r="AT201" s="161" t="s">
        <v>252</v>
      </c>
      <c r="AU201" s="161" t="s">
        <v>75</v>
      </c>
      <c r="AY201" s="13" t="s">
        <v>169</v>
      </c>
      <c r="BE201" s="162">
        <f>IF(N201="základní",J201,0)</f>
        <v>0</v>
      </c>
      <c r="BF201" s="162">
        <f>IF(N201="snížená",J201,0)</f>
        <v>0</v>
      </c>
      <c r="BG201" s="162">
        <f>IF(N201="zákl. přenesená",J201,0)</f>
        <v>0</v>
      </c>
      <c r="BH201" s="162">
        <f>IF(N201="sníž. přenesená",J201,0)</f>
        <v>0</v>
      </c>
      <c r="BI201" s="162">
        <f>IF(N201="nulová",J201,0)</f>
        <v>0</v>
      </c>
      <c r="BJ201" s="13" t="s">
        <v>82</v>
      </c>
      <c r="BK201" s="162">
        <f>ROUND(I201*H201,2)</f>
        <v>0</v>
      </c>
      <c r="BL201" s="13" t="s">
        <v>170</v>
      </c>
      <c r="BM201" s="161" t="s">
        <v>639</v>
      </c>
    </row>
    <row r="202" spans="1:65" s="2" customFormat="1" ht="29.25">
      <c r="A202" s="30"/>
      <c r="B202" s="31"/>
      <c r="C202" s="32"/>
      <c r="D202" s="163" t="s">
        <v>172</v>
      </c>
      <c r="E202" s="32"/>
      <c r="F202" s="164" t="s">
        <v>330</v>
      </c>
      <c r="G202" s="32"/>
      <c r="H202" s="32"/>
      <c r="I202" s="165"/>
      <c r="J202" s="32"/>
      <c r="K202" s="32"/>
      <c r="L202" s="35"/>
      <c r="M202" s="166"/>
      <c r="N202" s="167"/>
      <c r="O202" s="60"/>
      <c r="P202" s="60"/>
      <c r="Q202" s="60"/>
      <c r="R202" s="60"/>
      <c r="S202" s="60"/>
      <c r="T202" s="61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3" t="s">
        <v>172</v>
      </c>
      <c r="AU202" s="13" t="s">
        <v>75</v>
      </c>
    </row>
    <row r="203" spans="1:65" s="10" customFormat="1" ht="11.25">
      <c r="B203" s="168"/>
      <c r="C203" s="169"/>
      <c r="D203" s="163" t="s">
        <v>173</v>
      </c>
      <c r="E203" s="170" t="s">
        <v>34</v>
      </c>
      <c r="F203" s="171" t="s">
        <v>755</v>
      </c>
      <c r="G203" s="169"/>
      <c r="H203" s="172">
        <v>2010</v>
      </c>
      <c r="I203" s="173"/>
      <c r="J203" s="169"/>
      <c r="K203" s="169"/>
      <c r="L203" s="174"/>
      <c r="M203" s="175"/>
      <c r="N203" s="176"/>
      <c r="O203" s="176"/>
      <c r="P203" s="176"/>
      <c r="Q203" s="176"/>
      <c r="R203" s="176"/>
      <c r="S203" s="176"/>
      <c r="T203" s="177"/>
      <c r="AT203" s="178" t="s">
        <v>173</v>
      </c>
      <c r="AU203" s="178" t="s">
        <v>75</v>
      </c>
      <c r="AV203" s="10" t="s">
        <v>84</v>
      </c>
      <c r="AW203" s="10" t="s">
        <v>36</v>
      </c>
      <c r="AX203" s="10" t="s">
        <v>82</v>
      </c>
      <c r="AY203" s="178" t="s">
        <v>169</v>
      </c>
    </row>
    <row r="204" spans="1:65" s="2" customFormat="1" ht="16.5" customHeight="1">
      <c r="A204" s="30"/>
      <c r="B204" s="31"/>
      <c r="C204" s="180" t="s">
        <v>362</v>
      </c>
      <c r="D204" s="180" t="s">
        <v>252</v>
      </c>
      <c r="E204" s="181" t="s">
        <v>333</v>
      </c>
      <c r="F204" s="182" t="s">
        <v>334</v>
      </c>
      <c r="G204" s="183" t="s">
        <v>190</v>
      </c>
      <c r="H204" s="184">
        <v>2010</v>
      </c>
      <c r="I204" s="185"/>
      <c r="J204" s="186">
        <f>ROUND(I204*H204,2)</f>
        <v>0</v>
      </c>
      <c r="K204" s="187"/>
      <c r="L204" s="35"/>
      <c r="M204" s="188" t="s">
        <v>34</v>
      </c>
      <c r="N204" s="189" t="s">
        <v>46</v>
      </c>
      <c r="O204" s="60"/>
      <c r="P204" s="159">
        <f>O204*H204</f>
        <v>0</v>
      </c>
      <c r="Q204" s="159">
        <v>0</v>
      </c>
      <c r="R204" s="159">
        <f>Q204*H204</f>
        <v>0</v>
      </c>
      <c r="S204" s="159">
        <v>0</v>
      </c>
      <c r="T204" s="160">
        <f>S204*H204</f>
        <v>0</v>
      </c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R204" s="161" t="s">
        <v>170</v>
      </c>
      <c r="AT204" s="161" t="s">
        <v>252</v>
      </c>
      <c r="AU204" s="161" t="s">
        <v>75</v>
      </c>
      <c r="AY204" s="13" t="s">
        <v>169</v>
      </c>
      <c r="BE204" s="162">
        <f>IF(N204="základní",J204,0)</f>
        <v>0</v>
      </c>
      <c r="BF204" s="162">
        <f>IF(N204="snížená",J204,0)</f>
        <v>0</v>
      </c>
      <c r="BG204" s="162">
        <f>IF(N204="zákl. přenesená",J204,0)</f>
        <v>0</v>
      </c>
      <c r="BH204" s="162">
        <f>IF(N204="sníž. přenesená",J204,0)</f>
        <v>0</v>
      </c>
      <c r="BI204" s="162">
        <f>IF(N204="nulová",J204,0)</f>
        <v>0</v>
      </c>
      <c r="BJ204" s="13" t="s">
        <v>82</v>
      </c>
      <c r="BK204" s="162">
        <f>ROUND(I204*H204,2)</f>
        <v>0</v>
      </c>
      <c r="BL204" s="13" t="s">
        <v>170</v>
      </c>
      <c r="BM204" s="161" t="s">
        <v>641</v>
      </c>
    </row>
    <row r="205" spans="1:65" s="2" customFormat="1" ht="29.25">
      <c r="A205" s="30"/>
      <c r="B205" s="31"/>
      <c r="C205" s="32"/>
      <c r="D205" s="163" t="s">
        <v>172</v>
      </c>
      <c r="E205" s="32"/>
      <c r="F205" s="164" t="s">
        <v>336</v>
      </c>
      <c r="G205" s="32"/>
      <c r="H205" s="32"/>
      <c r="I205" s="165"/>
      <c r="J205" s="32"/>
      <c r="K205" s="32"/>
      <c r="L205" s="35"/>
      <c r="M205" s="166"/>
      <c r="N205" s="167"/>
      <c r="O205" s="60"/>
      <c r="P205" s="60"/>
      <c r="Q205" s="60"/>
      <c r="R205" s="60"/>
      <c r="S205" s="60"/>
      <c r="T205" s="61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T205" s="13" t="s">
        <v>172</v>
      </c>
      <c r="AU205" s="13" t="s">
        <v>75</v>
      </c>
    </row>
    <row r="206" spans="1:65" s="10" customFormat="1" ht="11.25">
      <c r="B206" s="168"/>
      <c r="C206" s="169"/>
      <c r="D206" s="163" t="s">
        <v>173</v>
      </c>
      <c r="E206" s="170" t="s">
        <v>34</v>
      </c>
      <c r="F206" s="171" t="s">
        <v>755</v>
      </c>
      <c r="G206" s="169"/>
      <c r="H206" s="172">
        <v>2010</v>
      </c>
      <c r="I206" s="173"/>
      <c r="J206" s="169"/>
      <c r="K206" s="169"/>
      <c r="L206" s="174"/>
      <c r="M206" s="175"/>
      <c r="N206" s="176"/>
      <c r="O206" s="176"/>
      <c r="P206" s="176"/>
      <c r="Q206" s="176"/>
      <c r="R206" s="176"/>
      <c r="S206" s="176"/>
      <c r="T206" s="177"/>
      <c r="AT206" s="178" t="s">
        <v>173</v>
      </c>
      <c r="AU206" s="178" t="s">
        <v>75</v>
      </c>
      <c r="AV206" s="10" t="s">
        <v>84</v>
      </c>
      <c r="AW206" s="10" t="s">
        <v>36</v>
      </c>
      <c r="AX206" s="10" t="s">
        <v>82</v>
      </c>
      <c r="AY206" s="178" t="s">
        <v>169</v>
      </c>
    </row>
    <row r="207" spans="1:65" s="2" customFormat="1" ht="16.5" customHeight="1">
      <c r="A207" s="30"/>
      <c r="B207" s="31"/>
      <c r="C207" s="180" t="s">
        <v>368</v>
      </c>
      <c r="D207" s="180" t="s">
        <v>252</v>
      </c>
      <c r="E207" s="181" t="s">
        <v>338</v>
      </c>
      <c r="F207" s="182" t="s">
        <v>339</v>
      </c>
      <c r="G207" s="183" t="s">
        <v>323</v>
      </c>
      <c r="H207" s="184">
        <v>8</v>
      </c>
      <c r="I207" s="185"/>
      <c r="J207" s="186">
        <f>ROUND(I207*H207,2)</f>
        <v>0</v>
      </c>
      <c r="K207" s="187"/>
      <c r="L207" s="35"/>
      <c r="M207" s="188" t="s">
        <v>34</v>
      </c>
      <c r="N207" s="189" t="s">
        <v>46</v>
      </c>
      <c r="O207" s="60"/>
      <c r="P207" s="159">
        <f>O207*H207</f>
        <v>0</v>
      </c>
      <c r="Q207" s="159">
        <v>0</v>
      </c>
      <c r="R207" s="159">
        <f>Q207*H207</f>
        <v>0</v>
      </c>
      <c r="S207" s="159">
        <v>0</v>
      </c>
      <c r="T207" s="160">
        <f>S207*H207</f>
        <v>0</v>
      </c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R207" s="161" t="s">
        <v>170</v>
      </c>
      <c r="AT207" s="161" t="s">
        <v>252</v>
      </c>
      <c r="AU207" s="161" t="s">
        <v>75</v>
      </c>
      <c r="AY207" s="13" t="s">
        <v>169</v>
      </c>
      <c r="BE207" s="162">
        <f>IF(N207="základní",J207,0)</f>
        <v>0</v>
      </c>
      <c r="BF207" s="162">
        <f>IF(N207="snížená",J207,0)</f>
        <v>0</v>
      </c>
      <c r="BG207" s="162">
        <f>IF(N207="zákl. přenesená",J207,0)</f>
        <v>0</v>
      </c>
      <c r="BH207" s="162">
        <f>IF(N207="sníž. přenesená",J207,0)</f>
        <v>0</v>
      </c>
      <c r="BI207" s="162">
        <f>IF(N207="nulová",J207,0)</f>
        <v>0</v>
      </c>
      <c r="BJ207" s="13" t="s">
        <v>82</v>
      </c>
      <c r="BK207" s="162">
        <f>ROUND(I207*H207,2)</f>
        <v>0</v>
      </c>
      <c r="BL207" s="13" t="s">
        <v>170</v>
      </c>
      <c r="BM207" s="161" t="s">
        <v>642</v>
      </c>
    </row>
    <row r="208" spans="1:65" s="2" customFormat="1" ht="29.25">
      <c r="A208" s="30"/>
      <c r="B208" s="31"/>
      <c r="C208" s="32"/>
      <c r="D208" s="163" t="s">
        <v>172</v>
      </c>
      <c r="E208" s="32"/>
      <c r="F208" s="164" t="s">
        <v>341</v>
      </c>
      <c r="G208" s="32"/>
      <c r="H208" s="32"/>
      <c r="I208" s="165"/>
      <c r="J208" s="32"/>
      <c r="K208" s="32"/>
      <c r="L208" s="35"/>
      <c r="M208" s="166"/>
      <c r="N208" s="167"/>
      <c r="O208" s="60"/>
      <c r="P208" s="60"/>
      <c r="Q208" s="60"/>
      <c r="R208" s="60"/>
      <c r="S208" s="60"/>
      <c r="T208" s="61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T208" s="13" t="s">
        <v>172</v>
      </c>
      <c r="AU208" s="13" t="s">
        <v>75</v>
      </c>
    </row>
    <row r="209" spans="1:65" s="10" customFormat="1" ht="11.25">
      <c r="B209" s="168"/>
      <c r="C209" s="169"/>
      <c r="D209" s="163" t="s">
        <v>173</v>
      </c>
      <c r="E209" s="170" t="s">
        <v>34</v>
      </c>
      <c r="F209" s="171" t="s">
        <v>367</v>
      </c>
      <c r="G209" s="169"/>
      <c r="H209" s="172">
        <v>8</v>
      </c>
      <c r="I209" s="173"/>
      <c r="J209" s="169"/>
      <c r="K209" s="169"/>
      <c r="L209" s="174"/>
      <c r="M209" s="175"/>
      <c r="N209" s="176"/>
      <c r="O209" s="176"/>
      <c r="P209" s="176"/>
      <c r="Q209" s="176"/>
      <c r="R209" s="176"/>
      <c r="S209" s="176"/>
      <c r="T209" s="177"/>
      <c r="AT209" s="178" t="s">
        <v>173</v>
      </c>
      <c r="AU209" s="178" t="s">
        <v>75</v>
      </c>
      <c r="AV209" s="10" t="s">
        <v>84</v>
      </c>
      <c r="AW209" s="10" t="s">
        <v>36</v>
      </c>
      <c r="AX209" s="10" t="s">
        <v>82</v>
      </c>
      <c r="AY209" s="178" t="s">
        <v>169</v>
      </c>
    </row>
    <row r="210" spans="1:65" s="2" customFormat="1" ht="16.5" customHeight="1">
      <c r="A210" s="30"/>
      <c r="B210" s="31"/>
      <c r="C210" s="180" t="s">
        <v>372</v>
      </c>
      <c r="D210" s="180" t="s">
        <v>252</v>
      </c>
      <c r="E210" s="181" t="s">
        <v>344</v>
      </c>
      <c r="F210" s="182" t="s">
        <v>345</v>
      </c>
      <c r="G210" s="183" t="s">
        <v>184</v>
      </c>
      <c r="H210" s="184">
        <v>948</v>
      </c>
      <c r="I210" s="185"/>
      <c r="J210" s="186">
        <f>ROUND(I210*H210,2)</f>
        <v>0</v>
      </c>
      <c r="K210" s="187"/>
      <c r="L210" s="35"/>
      <c r="M210" s="188" t="s">
        <v>34</v>
      </c>
      <c r="N210" s="189" t="s">
        <v>46</v>
      </c>
      <c r="O210" s="60"/>
      <c r="P210" s="159">
        <f>O210*H210</f>
        <v>0</v>
      </c>
      <c r="Q210" s="159">
        <v>0</v>
      </c>
      <c r="R210" s="159">
        <f>Q210*H210</f>
        <v>0</v>
      </c>
      <c r="S210" s="159">
        <v>0</v>
      </c>
      <c r="T210" s="160">
        <f>S210*H210</f>
        <v>0</v>
      </c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R210" s="161" t="s">
        <v>170</v>
      </c>
      <c r="AT210" s="161" t="s">
        <v>252</v>
      </c>
      <c r="AU210" s="161" t="s">
        <v>75</v>
      </c>
      <c r="AY210" s="13" t="s">
        <v>169</v>
      </c>
      <c r="BE210" s="162">
        <f>IF(N210="základní",J210,0)</f>
        <v>0</v>
      </c>
      <c r="BF210" s="162">
        <f>IF(N210="snížená",J210,0)</f>
        <v>0</v>
      </c>
      <c r="BG210" s="162">
        <f>IF(N210="zákl. přenesená",J210,0)</f>
        <v>0</v>
      </c>
      <c r="BH210" s="162">
        <f>IF(N210="sníž. přenesená",J210,0)</f>
        <v>0</v>
      </c>
      <c r="BI210" s="162">
        <f>IF(N210="nulová",J210,0)</f>
        <v>0</v>
      </c>
      <c r="BJ210" s="13" t="s">
        <v>82</v>
      </c>
      <c r="BK210" s="162">
        <f>ROUND(I210*H210,2)</f>
        <v>0</v>
      </c>
      <c r="BL210" s="13" t="s">
        <v>170</v>
      </c>
      <c r="BM210" s="161" t="s">
        <v>643</v>
      </c>
    </row>
    <row r="211" spans="1:65" s="2" customFormat="1" ht="19.5">
      <c r="A211" s="30"/>
      <c r="B211" s="31"/>
      <c r="C211" s="32"/>
      <c r="D211" s="163" t="s">
        <v>172</v>
      </c>
      <c r="E211" s="32"/>
      <c r="F211" s="164" t="s">
        <v>347</v>
      </c>
      <c r="G211" s="32"/>
      <c r="H211" s="32"/>
      <c r="I211" s="165"/>
      <c r="J211" s="32"/>
      <c r="K211" s="32"/>
      <c r="L211" s="35"/>
      <c r="M211" s="166"/>
      <c r="N211" s="167"/>
      <c r="O211" s="60"/>
      <c r="P211" s="60"/>
      <c r="Q211" s="60"/>
      <c r="R211" s="60"/>
      <c r="S211" s="60"/>
      <c r="T211" s="61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T211" s="13" t="s">
        <v>172</v>
      </c>
      <c r="AU211" s="13" t="s">
        <v>75</v>
      </c>
    </row>
    <row r="212" spans="1:65" s="10" customFormat="1" ht="11.25">
      <c r="B212" s="168"/>
      <c r="C212" s="169"/>
      <c r="D212" s="163" t="s">
        <v>173</v>
      </c>
      <c r="E212" s="170" t="s">
        <v>34</v>
      </c>
      <c r="F212" s="171" t="s">
        <v>756</v>
      </c>
      <c r="G212" s="169"/>
      <c r="H212" s="172">
        <v>948</v>
      </c>
      <c r="I212" s="173"/>
      <c r="J212" s="169"/>
      <c r="K212" s="169"/>
      <c r="L212" s="174"/>
      <c r="M212" s="175"/>
      <c r="N212" s="176"/>
      <c r="O212" s="176"/>
      <c r="P212" s="176"/>
      <c r="Q212" s="176"/>
      <c r="R212" s="176"/>
      <c r="S212" s="176"/>
      <c r="T212" s="177"/>
      <c r="AT212" s="178" t="s">
        <v>173</v>
      </c>
      <c r="AU212" s="178" t="s">
        <v>75</v>
      </c>
      <c r="AV212" s="10" t="s">
        <v>84</v>
      </c>
      <c r="AW212" s="10" t="s">
        <v>36</v>
      </c>
      <c r="AX212" s="10" t="s">
        <v>82</v>
      </c>
      <c r="AY212" s="178" t="s">
        <v>169</v>
      </c>
    </row>
    <row r="213" spans="1:65" s="2" customFormat="1" ht="16.5" customHeight="1">
      <c r="A213" s="30"/>
      <c r="B213" s="31"/>
      <c r="C213" s="180" t="s">
        <v>377</v>
      </c>
      <c r="D213" s="180" t="s">
        <v>252</v>
      </c>
      <c r="E213" s="181" t="s">
        <v>350</v>
      </c>
      <c r="F213" s="182" t="s">
        <v>351</v>
      </c>
      <c r="G213" s="183" t="s">
        <v>352</v>
      </c>
      <c r="H213" s="184">
        <v>2.21</v>
      </c>
      <c r="I213" s="185"/>
      <c r="J213" s="186">
        <f>ROUND(I213*H213,2)</f>
        <v>0</v>
      </c>
      <c r="K213" s="187"/>
      <c r="L213" s="35"/>
      <c r="M213" s="188" t="s">
        <v>34</v>
      </c>
      <c r="N213" s="189" t="s">
        <v>46</v>
      </c>
      <c r="O213" s="60"/>
      <c r="P213" s="159">
        <f>O213*H213</f>
        <v>0</v>
      </c>
      <c r="Q213" s="159">
        <v>0</v>
      </c>
      <c r="R213" s="159">
        <f>Q213*H213</f>
        <v>0</v>
      </c>
      <c r="S213" s="159">
        <v>0</v>
      </c>
      <c r="T213" s="160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61" t="s">
        <v>170</v>
      </c>
      <c r="AT213" s="161" t="s">
        <v>252</v>
      </c>
      <c r="AU213" s="161" t="s">
        <v>75</v>
      </c>
      <c r="AY213" s="13" t="s">
        <v>169</v>
      </c>
      <c r="BE213" s="162">
        <f>IF(N213="základní",J213,0)</f>
        <v>0</v>
      </c>
      <c r="BF213" s="162">
        <f>IF(N213="snížená",J213,0)</f>
        <v>0</v>
      </c>
      <c r="BG213" s="162">
        <f>IF(N213="zákl. přenesená",J213,0)</f>
        <v>0</v>
      </c>
      <c r="BH213" s="162">
        <f>IF(N213="sníž. přenesená",J213,0)</f>
        <v>0</v>
      </c>
      <c r="BI213" s="162">
        <f>IF(N213="nulová",J213,0)</f>
        <v>0</v>
      </c>
      <c r="BJ213" s="13" t="s">
        <v>82</v>
      </c>
      <c r="BK213" s="162">
        <f>ROUND(I213*H213,2)</f>
        <v>0</v>
      </c>
      <c r="BL213" s="13" t="s">
        <v>170</v>
      </c>
      <c r="BM213" s="161" t="s">
        <v>645</v>
      </c>
    </row>
    <row r="214" spans="1:65" s="2" customFormat="1" ht="39">
      <c r="A214" s="30"/>
      <c r="B214" s="31"/>
      <c r="C214" s="32"/>
      <c r="D214" s="163" t="s">
        <v>172</v>
      </c>
      <c r="E214" s="32"/>
      <c r="F214" s="164" t="s">
        <v>354</v>
      </c>
      <c r="G214" s="32"/>
      <c r="H214" s="32"/>
      <c r="I214" s="165"/>
      <c r="J214" s="32"/>
      <c r="K214" s="32"/>
      <c r="L214" s="35"/>
      <c r="M214" s="166"/>
      <c r="N214" s="167"/>
      <c r="O214" s="60"/>
      <c r="P214" s="60"/>
      <c r="Q214" s="60"/>
      <c r="R214" s="60"/>
      <c r="S214" s="60"/>
      <c r="T214" s="61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3" t="s">
        <v>172</v>
      </c>
      <c r="AU214" s="13" t="s">
        <v>75</v>
      </c>
    </row>
    <row r="215" spans="1:65" s="10" customFormat="1" ht="11.25">
      <c r="B215" s="168"/>
      <c r="C215" s="169"/>
      <c r="D215" s="163" t="s">
        <v>173</v>
      </c>
      <c r="E215" s="170" t="s">
        <v>34</v>
      </c>
      <c r="F215" s="171" t="s">
        <v>757</v>
      </c>
      <c r="G215" s="169"/>
      <c r="H215" s="172">
        <v>2.21</v>
      </c>
      <c r="I215" s="173"/>
      <c r="J215" s="169"/>
      <c r="K215" s="169"/>
      <c r="L215" s="174"/>
      <c r="M215" s="175"/>
      <c r="N215" s="176"/>
      <c r="O215" s="176"/>
      <c r="P215" s="176"/>
      <c r="Q215" s="176"/>
      <c r="R215" s="176"/>
      <c r="S215" s="176"/>
      <c r="T215" s="177"/>
      <c r="AT215" s="178" t="s">
        <v>173</v>
      </c>
      <c r="AU215" s="178" t="s">
        <v>75</v>
      </c>
      <c r="AV215" s="10" t="s">
        <v>84</v>
      </c>
      <c r="AW215" s="10" t="s">
        <v>36</v>
      </c>
      <c r="AX215" s="10" t="s">
        <v>82</v>
      </c>
      <c r="AY215" s="178" t="s">
        <v>169</v>
      </c>
    </row>
    <row r="216" spans="1:65" s="2" customFormat="1" ht="16.5" customHeight="1">
      <c r="A216" s="30"/>
      <c r="B216" s="31"/>
      <c r="C216" s="180" t="s">
        <v>383</v>
      </c>
      <c r="D216" s="180" t="s">
        <v>252</v>
      </c>
      <c r="E216" s="181" t="s">
        <v>357</v>
      </c>
      <c r="F216" s="182" t="s">
        <v>358</v>
      </c>
      <c r="G216" s="183" t="s">
        <v>352</v>
      </c>
      <c r="H216" s="184">
        <v>1.105</v>
      </c>
      <c r="I216" s="185"/>
      <c r="J216" s="186">
        <f>ROUND(I216*H216,2)</f>
        <v>0</v>
      </c>
      <c r="K216" s="187"/>
      <c r="L216" s="35"/>
      <c r="M216" s="188" t="s">
        <v>34</v>
      </c>
      <c r="N216" s="189" t="s">
        <v>46</v>
      </c>
      <c r="O216" s="60"/>
      <c r="P216" s="159">
        <f>O216*H216</f>
        <v>0</v>
      </c>
      <c r="Q216" s="159">
        <v>0</v>
      </c>
      <c r="R216" s="159">
        <f>Q216*H216</f>
        <v>0</v>
      </c>
      <c r="S216" s="159">
        <v>0</v>
      </c>
      <c r="T216" s="160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61" t="s">
        <v>170</v>
      </c>
      <c r="AT216" s="161" t="s">
        <v>252</v>
      </c>
      <c r="AU216" s="161" t="s">
        <v>75</v>
      </c>
      <c r="AY216" s="13" t="s">
        <v>169</v>
      </c>
      <c r="BE216" s="162">
        <f>IF(N216="základní",J216,0)</f>
        <v>0</v>
      </c>
      <c r="BF216" s="162">
        <f>IF(N216="snížená",J216,0)</f>
        <v>0</v>
      </c>
      <c r="BG216" s="162">
        <f>IF(N216="zákl. přenesená",J216,0)</f>
        <v>0</v>
      </c>
      <c r="BH216" s="162">
        <f>IF(N216="sníž. přenesená",J216,0)</f>
        <v>0</v>
      </c>
      <c r="BI216" s="162">
        <f>IF(N216="nulová",J216,0)</f>
        <v>0</v>
      </c>
      <c r="BJ216" s="13" t="s">
        <v>82</v>
      </c>
      <c r="BK216" s="162">
        <f>ROUND(I216*H216,2)</f>
        <v>0</v>
      </c>
      <c r="BL216" s="13" t="s">
        <v>170</v>
      </c>
      <c r="BM216" s="161" t="s">
        <v>646</v>
      </c>
    </row>
    <row r="217" spans="1:65" s="2" customFormat="1" ht="19.5">
      <c r="A217" s="30"/>
      <c r="B217" s="31"/>
      <c r="C217" s="32"/>
      <c r="D217" s="163" t="s">
        <v>172</v>
      </c>
      <c r="E217" s="32"/>
      <c r="F217" s="164" t="s">
        <v>360</v>
      </c>
      <c r="G217" s="32"/>
      <c r="H217" s="32"/>
      <c r="I217" s="165"/>
      <c r="J217" s="32"/>
      <c r="K217" s="32"/>
      <c r="L217" s="35"/>
      <c r="M217" s="166"/>
      <c r="N217" s="167"/>
      <c r="O217" s="60"/>
      <c r="P217" s="60"/>
      <c r="Q217" s="60"/>
      <c r="R217" s="60"/>
      <c r="S217" s="60"/>
      <c r="T217" s="61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T217" s="13" t="s">
        <v>172</v>
      </c>
      <c r="AU217" s="13" t="s">
        <v>75</v>
      </c>
    </row>
    <row r="218" spans="1:65" s="10" customFormat="1" ht="11.25">
      <c r="B218" s="168"/>
      <c r="C218" s="169"/>
      <c r="D218" s="163" t="s">
        <v>173</v>
      </c>
      <c r="E218" s="170" t="s">
        <v>34</v>
      </c>
      <c r="F218" s="171" t="s">
        <v>758</v>
      </c>
      <c r="G218" s="169"/>
      <c r="H218" s="172">
        <v>1.105</v>
      </c>
      <c r="I218" s="173"/>
      <c r="J218" s="169"/>
      <c r="K218" s="169"/>
      <c r="L218" s="174"/>
      <c r="M218" s="175"/>
      <c r="N218" s="176"/>
      <c r="O218" s="176"/>
      <c r="P218" s="176"/>
      <c r="Q218" s="176"/>
      <c r="R218" s="176"/>
      <c r="S218" s="176"/>
      <c r="T218" s="177"/>
      <c r="AT218" s="178" t="s">
        <v>173</v>
      </c>
      <c r="AU218" s="178" t="s">
        <v>75</v>
      </c>
      <c r="AV218" s="10" t="s">
        <v>84</v>
      </c>
      <c r="AW218" s="10" t="s">
        <v>36</v>
      </c>
      <c r="AX218" s="10" t="s">
        <v>82</v>
      </c>
      <c r="AY218" s="178" t="s">
        <v>169</v>
      </c>
    </row>
    <row r="219" spans="1:65" s="2" customFormat="1" ht="16.5" customHeight="1">
      <c r="A219" s="30"/>
      <c r="B219" s="31"/>
      <c r="C219" s="180" t="s">
        <v>388</v>
      </c>
      <c r="D219" s="180" t="s">
        <v>252</v>
      </c>
      <c r="E219" s="181" t="s">
        <v>363</v>
      </c>
      <c r="F219" s="182" t="s">
        <v>364</v>
      </c>
      <c r="G219" s="183" t="s">
        <v>184</v>
      </c>
      <c r="H219" s="184">
        <v>12</v>
      </c>
      <c r="I219" s="185"/>
      <c r="J219" s="186">
        <f>ROUND(I219*H219,2)</f>
        <v>0</v>
      </c>
      <c r="K219" s="187"/>
      <c r="L219" s="35"/>
      <c r="M219" s="188" t="s">
        <v>34</v>
      </c>
      <c r="N219" s="189" t="s">
        <v>46</v>
      </c>
      <c r="O219" s="60"/>
      <c r="P219" s="159">
        <f>O219*H219</f>
        <v>0</v>
      </c>
      <c r="Q219" s="159">
        <v>0</v>
      </c>
      <c r="R219" s="159">
        <f>Q219*H219</f>
        <v>0</v>
      </c>
      <c r="S219" s="159">
        <v>0</v>
      </c>
      <c r="T219" s="160">
        <f>S219*H219</f>
        <v>0</v>
      </c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R219" s="161" t="s">
        <v>170</v>
      </c>
      <c r="AT219" s="161" t="s">
        <v>252</v>
      </c>
      <c r="AU219" s="161" t="s">
        <v>75</v>
      </c>
      <c r="AY219" s="13" t="s">
        <v>169</v>
      </c>
      <c r="BE219" s="162">
        <f>IF(N219="základní",J219,0)</f>
        <v>0</v>
      </c>
      <c r="BF219" s="162">
        <f>IF(N219="snížená",J219,0)</f>
        <v>0</v>
      </c>
      <c r="BG219" s="162">
        <f>IF(N219="zákl. přenesená",J219,0)</f>
        <v>0</v>
      </c>
      <c r="BH219" s="162">
        <f>IF(N219="sníž. přenesená",J219,0)</f>
        <v>0</v>
      </c>
      <c r="BI219" s="162">
        <f>IF(N219="nulová",J219,0)</f>
        <v>0</v>
      </c>
      <c r="BJ219" s="13" t="s">
        <v>82</v>
      </c>
      <c r="BK219" s="162">
        <f>ROUND(I219*H219,2)</f>
        <v>0</v>
      </c>
      <c r="BL219" s="13" t="s">
        <v>170</v>
      </c>
      <c r="BM219" s="161" t="s">
        <v>647</v>
      </c>
    </row>
    <row r="220" spans="1:65" s="2" customFormat="1" ht="19.5">
      <c r="A220" s="30"/>
      <c r="B220" s="31"/>
      <c r="C220" s="32"/>
      <c r="D220" s="163" t="s">
        <v>172</v>
      </c>
      <c r="E220" s="32"/>
      <c r="F220" s="164" t="s">
        <v>366</v>
      </c>
      <c r="G220" s="32"/>
      <c r="H220" s="32"/>
      <c r="I220" s="165"/>
      <c r="J220" s="32"/>
      <c r="K220" s="32"/>
      <c r="L220" s="35"/>
      <c r="M220" s="166"/>
      <c r="N220" s="167"/>
      <c r="O220" s="60"/>
      <c r="P220" s="60"/>
      <c r="Q220" s="60"/>
      <c r="R220" s="60"/>
      <c r="S220" s="60"/>
      <c r="T220" s="61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T220" s="13" t="s">
        <v>172</v>
      </c>
      <c r="AU220" s="13" t="s">
        <v>75</v>
      </c>
    </row>
    <row r="221" spans="1:65" s="10" customFormat="1" ht="11.25">
      <c r="B221" s="168"/>
      <c r="C221" s="169"/>
      <c r="D221" s="163" t="s">
        <v>173</v>
      </c>
      <c r="E221" s="170" t="s">
        <v>34</v>
      </c>
      <c r="F221" s="171" t="s">
        <v>724</v>
      </c>
      <c r="G221" s="169"/>
      <c r="H221" s="172">
        <v>12</v>
      </c>
      <c r="I221" s="173"/>
      <c r="J221" s="169"/>
      <c r="K221" s="169"/>
      <c r="L221" s="174"/>
      <c r="M221" s="175"/>
      <c r="N221" s="176"/>
      <c r="O221" s="176"/>
      <c r="P221" s="176"/>
      <c r="Q221" s="176"/>
      <c r="R221" s="176"/>
      <c r="S221" s="176"/>
      <c r="T221" s="177"/>
      <c r="AT221" s="178" t="s">
        <v>173</v>
      </c>
      <c r="AU221" s="178" t="s">
        <v>75</v>
      </c>
      <c r="AV221" s="10" t="s">
        <v>84</v>
      </c>
      <c r="AW221" s="10" t="s">
        <v>36</v>
      </c>
      <c r="AX221" s="10" t="s">
        <v>82</v>
      </c>
      <c r="AY221" s="178" t="s">
        <v>169</v>
      </c>
    </row>
    <row r="222" spans="1:65" s="2" customFormat="1" ht="16.5" customHeight="1">
      <c r="A222" s="30"/>
      <c r="B222" s="31"/>
      <c r="C222" s="180" t="s">
        <v>394</v>
      </c>
      <c r="D222" s="180" t="s">
        <v>252</v>
      </c>
      <c r="E222" s="181" t="s">
        <v>378</v>
      </c>
      <c r="F222" s="182" t="s">
        <v>379</v>
      </c>
      <c r="G222" s="183" t="s">
        <v>184</v>
      </c>
      <c r="H222" s="184">
        <v>1896</v>
      </c>
      <c r="I222" s="185"/>
      <c r="J222" s="186">
        <f>ROUND(I222*H222,2)</f>
        <v>0</v>
      </c>
      <c r="K222" s="187"/>
      <c r="L222" s="35"/>
      <c r="M222" s="188" t="s">
        <v>34</v>
      </c>
      <c r="N222" s="189" t="s">
        <v>46</v>
      </c>
      <c r="O222" s="60"/>
      <c r="P222" s="159">
        <f>O222*H222</f>
        <v>0</v>
      </c>
      <c r="Q222" s="159">
        <v>0</v>
      </c>
      <c r="R222" s="159">
        <f>Q222*H222</f>
        <v>0</v>
      </c>
      <c r="S222" s="159">
        <v>0</v>
      </c>
      <c r="T222" s="160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61" t="s">
        <v>170</v>
      </c>
      <c r="AT222" s="161" t="s">
        <v>252</v>
      </c>
      <c r="AU222" s="161" t="s">
        <v>75</v>
      </c>
      <c r="AY222" s="13" t="s">
        <v>169</v>
      </c>
      <c r="BE222" s="162">
        <f>IF(N222="základní",J222,0)</f>
        <v>0</v>
      </c>
      <c r="BF222" s="162">
        <f>IF(N222="snížená",J222,0)</f>
        <v>0</v>
      </c>
      <c r="BG222" s="162">
        <f>IF(N222="zákl. přenesená",J222,0)</f>
        <v>0</v>
      </c>
      <c r="BH222" s="162">
        <f>IF(N222="sníž. přenesená",J222,0)</f>
        <v>0</v>
      </c>
      <c r="BI222" s="162">
        <f>IF(N222="nulová",J222,0)</f>
        <v>0</v>
      </c>
      <c r="BJ222" s="13" t="s">
        <v>82</v>
      </c>
      <c r="BK222" s="162">
        <f>ROUND(I222*H222,2)</f>
        <v>0</v>
      </c>
      <c r="BL222" s="13" t="s">
        <v>170</v>
      </c>
      <c r="BM222" s="161" t="s">
        <v>648</v>
      </c>
    </row>
    <row r="223" spans="1:65" s="2" customFormat="1" ht="29.25">
      <c r="A223" s="30"/>
      <c r="B223" s="31"/>
      <c r="C223" s="32"/>
      <c r="D223" s="163" t="s">
        <v>172</v>
      </c>
      <c r="E223" s="32"/>
      <c r="F223" s="164" t="s">
        <v>381</v>
      </c>
      <c r="G223" s="32"/>
      <c r="H223" s="32"/>
      <c r="I223" s="165"/>
      <c r="J223" s="32"/>
      <c r="K223" s="32"/>
      <c r="L223" s="35"/>
      <c r="M223" s="166"/>
      <c r="N223" s="167"/>
      <c r="O223" s="60"/>
      <c r="P223" s="60"/>
      <c r="Q223" s="60"/>
      <c r="R223" s="60"/>
      <c r="S223" s="60"/>
      <c r="T223" s="61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T223" s="13" t="s">
        <v>172</v>
      </c>
      <c r="AU223" s="13" t="s">
        <v>75</v>
      </c>
    </row>
    <row r="224" spans="1:65" s="10" customFormat="1" ht="11.25">
      <c r="B224" s="168"/>
      <c r="C224" s="169"/>
      <c r="D224" s="163" t="s">
        <v>173</v>
      </c>
      <c r="E224" s="170" t="s">
        <v>34</v>
      </c>
      <c r="F224" s="171" t="s">
        <v>759</v>
      </c>
      <c r="G224" s="169"/>
      <c r="H224" s="172">
        <v>1896</v>
      </c>
      <c r="I224" s="173"/>
      <c r="J224" s="169"/>
      <c r="K224" s="169"/>
      <c r="L224" s="174"/>
      <c r="M224" s="175"/>
      <c r="N224" s="176"/>
      <c r="O224" s="176"/>
      <c r="P224" s="176"/>
      <c r="Q224" s="176"/>
      <c r="R224" s="176"/>
      <c r="S224" s="176"/>
      <c r="T224" s="177"/>
      <c r="AT224" s="178" t="s">
        <v>173</v>
      </c>
      <c r="AU224" s="178" t="s">
        <v>75</v>
      </c>
      <c r="AV224" s="10" t="s">
        <v>84</v>
      </c>
      <c r="AW224" s="10" t="s">
        <v>36</v>
      </c>
      <c r="AX224" s="10" t="s">
        <v>82</v>
      </c>
      <c r="AY224" s="178" t="s">
        <v>169</v>
      </c>
    </row>
    <row r="225" spans="1:65" s="2" customFormat="1" ht="16.5" customHeight="1">
      <c r="A225" s="30"/>
      <c r="B225" s="31"/>
      <c r="C225" s="180" t="s">
        <v>400</v>
      </c>
      <c r="D225" s="180" t="s">
        <v>252</v>
      </c>
      <c r="E225" s="181" t="s">
        <v>384</v>
      </c>
      <c r="F225" s="182" t="s">
        <v>385</v>
      </c>
      <c r="G225" s="183" t="s">
        <v>184</v>
      </c>
      <c r="H225" s="184">
        <v>1896</v>
      </c>
      <c r="I225" s="185"/>
      <c r="J225" s="186">
        <f>ROUND(I225*H225,2)</f>
        <v>0</v>
      </c>
      <c r="K225" s="187"/>
      <c r="L225" s="35"/>
      <c r="M225" s="188" t="s">
        <v>34</v>
      </c>
      <c r="N225" s="189" t="s">
        <v>46</v>
      </c>
      <c r="O225" s="60"/>
      <c r="P225" s="159">
        <f>O225*H225</f>
        <v>0</v>
      </c>
      <c r="Q225" s="159">
        <v>0</v>
      </c>
      <c r="R225" s="159">
        <f>Q225*H225</f>
        <v>0</v>
      </c>
      <c r="S225" s="159">
        <v>0</v>
      </c>
      <c r="T225" s="160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61" t="s">
        <v>170</v>
      </c>
      <c r="AT225" s="161" t="s">
        <v>252</v>
      </c>
      <c r="AU225" s="161" t="s">
        <v>75</v>
      </c>
      <c r="AY225" s="13" t="s">
        <v>169</v>
      </c>
      <c r="BE225" s="162">
        <f>IF(N225="základní",J225,0)</f>
        <v>0</v>
      </c>
      <c r="BF225" s="162">
        <f>IF(N225="snížená",J225,0)</f>
        <v>0</v>
      </c>
      <c r="BG225" s="162">
        <f>IF(N225="zákl. přenesená",J225,0)</f>
        <v>0</v>
      </c>
      <c r="BH225" s="162">
        <f>IF(N225="sníž. přenesená",J225,0)</f>
        <v>0</v>
      </c>
      <c r="BI225" s="162">
        <f>IF(N225="nulová",J225,0)</f>
        <v>0</v>
      </c>
      <c r="BJ225" s="13" t="s">
        <v>82</v>
      </c>
      <c r="BK225" s="162">
        <f>ROUND(I225*H225,2)</f>
        <v>0</v>
      </c>
      <c r="BL225" s="13" t="s">
        <v>170</v>
      </c>
      <c r="BM225" s="161" t="s">
        <v>650</v>
      </c>
    </row>
    <row r="226" spans="1:65" s="2" customFormat="1" ht="19.5">
      <c r="A226" s="30"/>
      <c r="B226" s="31"/>
      <c r="C226" s="32"/>
      <c r="D226" s="163" t="s">
        <v>172</v>
      </c>
      <c r="E226" s="32"/>
      <c r="F226" s="164" t="s">
        <v>387</v>
      </c>
      <c r="G226" s="32"/>
      <c r="H226" s="32"/>
      <c r="I226" s="165"/>
      <c r="J226" s="32"/>
      <c r="K226" s="32"/>
      <c r="L226" s="35"/>
      <c r="M226" s="166"/>
      <c r="N226" s="167"/>
      <c r="O226" s="60"/>
      <c r="P226" s="60"/>
      <c r="Q226" s="60"/>
      <c r="R226" s="60"/>
      <c r="S226" s="60"/>
      <c r="T226" s="61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172</v>
      </c>
      <c r="AU226" s="13" t="s">
        <v>75</v>
      </c>
    </row>
    <row r="227" spans="1:65" s="10" customFormat="1" ht="11.25">
      <c r="B227" s="168"/>
      <c r="C227" s="169"/>
      <c r="D227" s="163" t="s">
        <v>173</v>
      </c>
      <c r="E227" s="170" t="s">
        <v>34</v>
      </c>
      <c r="F227" s="171" t="s">
        <v>759</v>
      </c>
      <c r="G227" s="169"/>
      <c r="H227" s="172">
        <v>1896</v>
      </c>
      <c r="I227" s="173"/>
      <c r="J227" s="169"/>
      <c r="K227" s="169"/>
      <c r="L227" s="174"/>
      <c r="M227" s="175"/>
      <c r="N227" s="176"/>
      <c r="O227" s="176"/>
      <c r="P227" s="176"/>
      <c r="Q227" s="176"/>
      <c r="R227" s="176"/>
      <c r="S227" s="176"/>
      <c r="T227" s="177"/>
      <c r="AT227" s="178" t="s">
        <v>173</v>
      </c>
      <c r="AU227" s="178" t="s">
        <v>75</v>
      </c>
      <c r="AV227" s="10" t="s">
        <v>84</v>
      </c>
      <c r="AW227" s="10" t="s">
        <v>36</v>
      </c>
      <c r="AX227" s="10" t="s">
        <v>82</v>
      </c>
      <c r="AY227" s="178" t="s">
        <v>169</v>
      </c>
    </row>
    <row r="228" spans="1:65" s="2" customFormat="1" ht="16.5" customHeight="1">
      <c r="A228" s="30"/>
      <c r="B228" s="31"/>
      <c r="C228" s="180" t="s">
        <v>407</v>
      </c>
      <c r="D228" s="180" t="s">
        <v>252</v>
      </c>
      <c r="E228" s="181" t="s">
        <v>389</v>
      </c>
      <c r="F228" s="182" t="s">
        <v>390</v>
      </c>
      <c r="G228" s="183" t="s">
        <v>184</v>
      </c>
      <c r="H228" s="184">
        <v>200</v>
      </c>
      <c r="I228" s="185"/>
      <c r="J228" s="186">
        <f>ROUND(I228*H228,2)</f>
        <v>0</v>
      </c>
      <c r="K228" s="187"/>
      <c r="L228" s="35"/>
      <c r="M228" s="188" t="s">
        <v>34</v>
      </c>
      <c r="N228" s="189" t="s">
        <v>46</v>
      </c>
      <c r="O228" s="60"/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61" t="s">
        <v>170</v>
      </c>
      <c r="AT228" s="161" t="s">
        <v>252</v>
      </c>
      <c r="AU228" s="161" t="s">
        <v>75</v>
      </c>
      <c r="AY228" s="13" t="s">
        <v>169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3" t="s">
        <v>82</v>
      </c>
      <c r="BK228" s="162">
        <f>ROUND(I228*H228,2)</f>
        <v>0</v>
      </c>
      <c r="BL228" s="13" t="s">
        <v>170</v>
      </c>
      <c r="BM228" s="161" t="s">
        <v>651</v>
      </c>
    </row>
    <row r="229" spans="1:65" s="2" customFormat="1" ht="19.5">
      <c r="A229" s="30"/>
      <c r="B229" s="31"/>
      <c r="C229" s="32"/>
      <c r="D229" s="163" t="s">
        <v>172</v>
      </c>
      <c r="E229" s="32"/>
      <c r="F229" s="164" t="s">
        <v>392</v>
      </c>
      <c r="G229" s="32"/>
      <c r="H229" s="32"/>
      <c r="I229" s="165"/>
      <c r="J229" s="32"/>
      <c r="K229" s="32"/>
      <c r="L229" s="35"/>
      <c r="M229" s="166"/>
      <c r="N229" s="167"/>
      <c r="O229" s="60"/>
      <c r="P229" s="60"/>
      <c r="Q229" s="60"/>
      <c r="R229" s="60"/>
      <c r="S229" s="60"/>
      <c r="T229" s="61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3" t="s">
        <v>172</v>
      </c>
      <c r="AU229" s="13" t="s">
        <v>75</v>
      </c>
    </row>
    <row r="230" spans="1:65" s="10" customFormat="1" ht="11.25">
      <c r="B230" s="168"/>
      <c r="C230" s="169"/>
      <c r="D230" s="163" t="s">
        <v>173</v>
      </c>
      <c r="E230" s="170" t="s">
        <v>34</v>
      </c>
      <c r="F230" s="171" t="s">
        <v>399</v>
      </c>
      <c r="G230" s="169"/>
      <c r="H230" s="172">
        <v>200</v>
      </c>
      <c r="I230" s="173"/>
      <c r="J230" s="169"/>
      <c r="K230" s="169"/>
      <c r="L230" s="174"/>
      <c r="M230" s="175"/>
      <c r="N230" s="176"/>
      <c r="O230" s="176"/>
      <c r="P230" s="176"/>
      <c r="Q230" s="176"/>
      <c r="R230" s="176"/>
      <c r="S230" s="176"/>
      <c r="T230" s="177"/>
      <c r="AT230" s="178" t="s">
        <v>173</v>
      </c>
      <c r="AU230" s="178" t="s">
        <v>75</v>
      </c>
      <c r="AV230" s="10" t="s">
        <v>84</v>
      </c>
      <c r="AW230" s="10" t="s">
        <v>36</v>
      </c>
      <c r="AX230" s="10" t="s">
        <v>82</v>
      </c>
      <c r="AY230" s="178" t="s">
        <v>169</v>
      </c>
    </row>
    <row r="231" spans="1:65" s="2" customFormat="1" ht="16.5" customHeight="1">
      <c r="A231" s="30"/>
      <c r="B231" s="31"/>
      <c r="C231" s="180" t="s">
        <v>413</v>
      </c>
      <c r="D231" s="180" t="s">
        <v>252</v>
      </c>
      <c r="E231" s="181" t="s">
        <v>395</v>
      </c>
      <c r="F231" s="182" t="s">
        <v>396</v>
      </c>
      <c r="G231" s="183" t="s">
        <v>184</v>
      </c>
      <c r="H231" s="184">
        <v>300</v>
      </c>
      <c r="I231" s="185"/>
      <c r="J231" s="186">
        <f>ROUND(I231*H231,2)</f>
        <v>0</v>
      </c>
      <c r="K231" s="187"/>
      <c r="L231" s="35"/>
      <c r="M231" s="188" t="s">
        <v>34</v>
      </c>
      <c r="N231" s="189" t="s">
        <v>46</v>
      </c>
      <c r="O231" s="60"/>
      <c r="P231" s="159">
        <f>O231*H231</f>
        <v>0</v>
      </c>
      <c r="Q231" s="159">
        <v>0</v>
      </c>
      <c r="R231" s="159">
        <f>Q231*H231</f>
        <v>0</v>
      </c>
      <c r="S231" s="159">
        <v>0</v>
      </c>
      <c r="T231" s="160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61" t="s">
        <v>170</v>
      </c>
      <c r="AT231" s="161" t="s">
        <v>252</v>
      </c>
      <c r="AU231" s="161" t="s">
        <v>75</v>
      </c>
      <c r="AY231" s="13" t="s">
        <v>169</v>
      </c>
      <c r="BE231" s="162">
        <f>IF(N231="základní",J231,0)</f>
        <v>0</v>
      </c>
      <c r="BF231" s="162">
        <f>IF(N231="snížená",J231,0)</f>
        <v>0</v>
      </c>
      <c r="BG231" s="162">
        <f>IF(N231="zákl. přenesená",J231,0)</f>
        <v>0</v>
      </c>
      <c r="BH231" s="162">
        <f>IF(N231="sníž. přenesená",J231,0)</f>
        <v>0</v>
      </c>
      <c r="BI231" s="162">
        <f>IF(N231="nulová",J231,0)</f>
        <v>0</v>
      </c>
      <c r="BJ231" s="13" t="s">
        <v>82</v>
      </c>
      <c r="BK231" s="162">
        <f>ROUND(I231*H231,2)</f>
        <v>0</v>
      </c>
      <c r="BL231" s="13" t="s">
        <v>170</v>
      </c>
      <c r="BM231" s="161" t="s">
        <v>653</v>
      </c>
    </row>
    <row r="232" spans="1:65" s="2" customFormat="1" ht="19.5">
      <c r="A232" s="30"/>
      <c r="B232" s="31"/>
      <c r="C232" s="32"/>
      <c r="D232" s="163" t="s">
        <v>172</v>
      </c>
      <c r="E232" s="32"/>
      <c r="F232" s="164" t="s">
        <v>398</v>
      </c>
      <c r="G232" s="32"/>
      <c r="H232" s="32"/>
      <c r="I232" s="165"/>
      <c r="J232" s="32"/>
      <c r="K232" s="32"/>
      <c r="L232" s="35"/>
      <c r="M232" s="166"/>
      <c r="N232" s="167"/>
      <c r="O232" s="60"/>
      <c r="P232" s="60"/>
      <c r="Q232" s="60"/>
      <c r="R232" s="60"/>
      <c r="S232" s="60"/>
      <c r="T232" s="61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3" t="s">
        <v>172</v>
      </c>
      <c r="AU232" s="13" t="s">
        <v>75</v>
      </c>
    </row>
    <row r="233" spans="1:65" s="10" customFormat="1" ht="11.25">
      <c r="B233" s="168"/>
      <c r="C233" s="169"/>
      <c r="D233" s="163" t="s">
        <v>173</v>
      </c>
      <c r="E233" s="170" t="s">
        <v>34</v>
      </c>
      <c r="F233" s="171" t="s">
        <v>760</v>
      </c>
      <c r="G233" s="169"/>
      <c r="H233" s="172">
        <v>300</v>
      </c>
      <c r="I233" s="173"/>
      <c r="J233" s="169"/>
      <c r="K233" s="169"/>
      <c r="L233" s="174"/>
      <c r="M233" s="175"/>
      <c r="N233" s="176"/>
      <c r="O233" s="176"/>
      <c r="P233" s="176"/>
      <c r="Q233" s="176"/>
      <c r="R233" s="176"/>
      <c r="S233" s="176"/>
      <c r="T233" s="177"/>
      <c r="AT233" s="178" t="s">
        <v>173</v>
      </c>
      <c r="AU233" s="178" t="s">
        <v>75</v>
      </c>
      <c r="AV233" s="10" t="s">
        <v>84</v>
      </c>
      <c r="AW233" s="10" t="s">
        <v>36</v>
      </c>
      <c r="AX233" s="10" t="s">
        <v>82</v>
      </c>
      <c r="AY233" s="178" t="s">
        <v>169</v>
      </c>
    </row>
    <row r="234" spans="1:65" s="2" customFormat="1" ht="24.2" customHeight="1">
      <c r="A234" s="30"/>
      <c r="B234" s="31"/>
      <c r="C234" s="180" t="s">
        <v>419</v>
      </c>
      <c r="D234" s="180" t="s">
        <v>252</v>
      </c>
      <c r="E234" s="181" t="s">
        <v>453</v>
      </c>
      <c r="F234" s="182" t="s">
        <v>454</v>
      </c>
      <c r="G234" s="183" t="s">
        <v>167</v>
      </c>
      <c r="H234" s="184">
        <v>354.01299999999998</v>
      </c>
      <c r="I234" s="185"/>
      <c r="J234" s="186">
        <f>ROUND(I234*H234,2)</f>
        <v>0</v>
      </c>
      <c r="K234" s="187"/>
      <c r="L234" s="35"/>
      <c r="M234" s="188" t="s">
        <v>34</v>
      </c>
      <c r="N234" s="189" t="s">
        <v>46</v>
      </c>
      <c r="O234" s="60"/>
      <c r="P234" s="159">
        <f>O234*H234</f>
        <v>0</v>
      </c>
      <c r="Q234" s="159">
        <v>0</v>
      </c>
      <c r="R234" s="159">
        <f>Q234*H234</f>
        <v>0</v>
      </c>
      <c r="S234" s="159">
        <v>0</v>
      </c>
      <c r="T234" s="160">
        <f>S234*H234</f>
        <v>0</v>
      </c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R234" s="161" t="s">
        <v>170</v>
      </c>
      <c r="AT234" s="161" t="s">
        <v>252</v>
      </c>
      <c r="AU234" s="161" t="s">
        <v>75</v>
      </c>
      <c r="AY234" s="13" t="s">
        <v>169</v>
      </c>
      <c r="BE234" s="162">
        <f>IF(N234="základní",J234,0)</f>
        <v>0</v>
      </c>
      <c r="BF234" s="162">
        <f>IF(N234="snížená",J234,0)</f>
        <v>0</v>
      </c>
      <c r="BG234" s="162">
        <f>IF(N234="zákl. přenesená",J234,0)</f>
        <v>0</v>
      </c>
      <c r="BH234" s="162">
        <f>IF(N234="sníž. přenesená",J234,0)</f>
        <v>0</v>
      </c>
      <c r="BI234" s="162">
        <f>IF(N234="nulová",J234,0)</f>
        <v>0</v>
      </c>
      <c r="BJ234" s="13" t="s">
        <v>82</v>
      </c>
      <c r="BK234" s="162">
        <f>ROUND(I234*H234,2)</f>
        <v>0</v>
      </c>
      <c r="BL234" s="13" t="s">
        <v>170</v>
      </c>
      <c r="BM234" s="161" t="s">
        <v>761</v>
      </c>
    </row>
    <row r="235" spans="1:65" s="2" customFormat="1" ht="29.25">
      <c r="A235" s="30"/>
      <c r="B235" s="31"/>
      <c r="C235" s="32"/>
      <c r="D235" s="163" t="s">
        <v>172</v>
      </c>
      <c r="E235" s="32"/>
      <c r="F235" s="164" t="s">
        <v>456</v>
      </c>
      <c r="G235" s="32"/>
      <c r="H235" s="32"/>
      <c r="I235" s="165"/>
      <c r="J235" s="32"/>
      <c r="K235" s="32"/>
      <c r="L235" s="35"/>
      <c r="M235" s="166"/>
      <c r="N235" s="167"/>
      <c r="O235" s="60"/>
      <c r="P235" s="60"/>
      <c r="Q235" s="60"/>
      <c r="R235" s="60"/>
      <c r="S235" s="60"/>
      <c r="T235" s="61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T235" s="13" t="s">
        <v>172</v>
      </c>
      <c r="AU235" s="13" t="s">
        <v>75</v>
      </c>
    </row>
    <row r="236" spans="1:65" s="2" customFormat="1" ht="19.5">
      <c r="A236" s="30"/>
      <c r="B236" s="31"/>
      <c r="C236" s="32"/>
      <c r="D236" s="163" t="s">
        <v>178</v>
      </c>
      <c r="E236" s="32"/>
      <c r="F236" s="179" t="s">
        <v>457</v>
      </c>
      <c r="G236" s="32"/>
      <c r="H236" s="32"/>
      <c r="I236" s="165"/>
      <c r="J236" s="32"/>
      <c r="K236" s="32"/>
      <c r="L236" s="35"/>
      <c r="M236" s="166"/>
      <c r="N236" s="167"/>
      <c r="O236" s="60"/>
      <c r="P236" s="60"/>
      <c r="Q236" s="60"/>
      <c r="R236" s="60"/>
      <c r="S236" s="60"/>
      <c r="T236" s="61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T236" s="13" t="s">
        <v>178</v>
      </c>
      <c r="AU236" s="13" t="s">
        <v>75</v>
      </c>
    </row>
    <row r="237" spans="1:65" s="10" customFormat="1" ht="11.25">
      <c r="B237" s="168"/>
      <c r="C237" s="169"/>
      <c r="D237" s="163" t="s">
        <v>173</v>
      </c>
      <c r="E237" s="170" t="s">
        <v>34</v>
      </c>
      <c r="F237" s="171" t="s">
        <v>762</v>
      </c>
      <c r="G237" s="169"/>
      <c r="H237" s="172">
        <v>354.01299999999998</v>
      </c>
      <c r="I237" s="173"/>
      <c r="J237" s="169"/>
      <c r="K237" s="169"/>
      <c r="L237" s="174"/>
      <c r="M237" s="175"/>
      <c r="N237" s="176"/>
      <c r="O237" s="176"/>
      <c r="P237" s="176"/>
      <c r="Q237" s="176"/>
      <c r="R237" s="176"/>
      <c r="S237" s="176"/>
      <c r="T237" s="177"/>
      <c r="AT237" s="178" t="s">
        <v>173</v>
      </c>
      <c r="AU237" s="178" t="s">
        <v>75</v>
      </c>
      <c r="AV237" s="10" t="s">
        <v>84</v>
      </c>
      <c r="AW237" s="10" t="s">
        <v>36</v>
      </c>
      <c r="AX237" s="10" t="s">
        <v>82</v>
      </c>
      <c r="AY237" s="178" t="s">
        <v>169</v>
      </c>
    </row>
    <row r="238" spans="1:65" s="2" customFormat="1" ht="33" customHeight="1">
      <c r="A238" s="30"/>
      <c r="B238" s="31"/>
      <c r="C238" s="180" t="s">
        <v>424</v>
      </c>
      <c r="D238" s="180" t="s">
        <v>252</v>
      </c>
      <c r="E238" s="181" t="s">
        <v>460</v>
      </c>
      <c r="F238" s="182" t="s">
        <v>461</v>
      </c>
      <c r="G238" s="183" t="s">
        <v>167</v>
      </c>
      <c r="H238" s="184">
        <v>354.01299999999998</v>
      </c>
      <c r="I238" s="185"/>
      <c r="J238" s="186">
        <f>ROUND(I238*H238,2)</f>
        <v>0</v>
      </c>
      <c r="K238" s="187"/>
      <c r="L238" s="35"/>
      <c r="M238" s="188" t="s">
        <v>34</v>
      </c>
      <c r="N238" s="189" t="s">
        <v>46</v>
      </c>
      <c r="O238" s="60"/>
      <c r="P238" s="159">
        <f>O238*H238</f>
        <v>0</v>
      </c>
      <c r="Q238" s="159">
        <v>0</v>
      </c>
      <c r="R238" s="159">
        <f>Q238*H238</f>
        <v>0</v>
      </c>
      <c r="S238" s="159">
        <v>0</v>
      </c>
      <c r="T238" s="160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61" t="s">
        <v>170</v>
      </c>
      <c r="AT238" s="161" t="s">
        <v>252</v>
      </c>
      <c r="AU238" s="161" t="s">
        <v>75</v>
      </c>
      <c r="AY238" s="13" t="s">
        <v>169</v>
      </c>
      <c r="BE238" s="162">
        <f>IF(N238="základní",J238,0)</f>
        <v>0</v>
      </c>
      <c r="BF238" s="162">
        <f>IF(N238="snížená",J238,0)</f>
        <v>0</v>
      </c>
      <c r="BG238" s="162">
        <f>IF(N238="zákl. přenesená",J238,0)</f>
        <v>0</v>
      </c>
      <c r="BH238" s="162">
        <f>IF(N238="sníž. přenesená",J238,0)</f>
        <v>0</v>
      </c>
      <c r="BI238" s="162">
        <f>IF(N238="nulová",J238,0)</f>
        <v>0</v>
      </c>
      <c r="BJ238" s="13" t="s">
        <v>82</v>
      </c>
      <c r="BK238" s="162">
        <f>ROUND(I238*H238,2)</f>
        <v>0</v>
      </c>
      <c r="BL238" s="13" t="s">
        <v>170</v>
      </c>
      <c r="BM238" s="161" t="s">
        <v>763</v>
      </c>
    </row>
    <row r="239" spans="1:65" s="2" customFormat="1" ht="29.25">
      <c r="A239" s="30"/>
      <c r="B239" s="31"/>
      <c r="C239" s="32"/>
      <c r="D239" s="163" t="s">
        <v>172</v>
      </c>
      <c r="E239" s="32"/>
      <c r="F239" s="164" t="s">
        <v>463</v>
      </c>
      <c r="G239" s="32"/>
      <c r="H239" s="32"/>
      <c r="I239" s="165"/>
      <c r="J239" s="32"/>
      <c r="K239" s="32"/>
      <c r="L239" s="35"/>
      <c r="M239" s="166"/>
      <c r="N239" s="167"/>
      <c r="O239" s="60"/>
      <c r="P239" s="60"/>
      <c r="Q239" s="60"/>
      <c r="R239" s="60"/>
      <c r="S239" s="60"/>
      <c r="T239" s="61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3" t="s">
        <v>172</v>
      </c>
      <c r="AU239" s="13" t="s">
        <v>75</v>
      </c>
    </row>
    <row r="240" spans="1:65" s="2" customFormat="1" ht="19.5">
      <c r="A240" s="30"/>
      <c r="B240" s="31"/>
      <c r="C240" s="32"/>
      <c r="D240" s="163" t="s">
        <v>178</v>
      </c>
      <c r="E240" s="32"/>
      <c r="F240" s="179" t="s">
        <v>457</v>
      </c>
      <c r="G240" s="32"/>
      <c r="H240" s="32"/>
      <c r="I240" s="165"/>
      <c r="J240" s="32"/>
      <c r="K240" s="32"/>
      <c r="L240" s="35"/>
      <c r="M240" s="166"/>
      <c r="N240" s="167"/>
      <c r="O240" s="60"/>
      <c r="P240" s="60"/>
      <c r="Q240" s="60"/>
      <c r="R240" s="60"/>
      <c r="S240" s="60"/>
      <c r="T240" s="61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T240" s="13" t="s">
        <v>178</v>
      </c>
      <c r="AU240" s="13" t="s">
        <v>75</v>
      </c>
    </row>
    <row r="241" spans="1:65" s="10" customFormat="1" ht="11.25">
      <c r="B241" s="168"/>
      <c r="C241" s="169"/>
      <c r="D241" s="163" t="s">
        <v>173</v>
      </c>
      <c r="E241" s="170" t="s">
        <v>34</v>
      </c>
      <c r="F241" s="171" t="s">
        <v>764</v>
      </c>
      <c r="G241" s="169"/>
      <c r="H241" s="172">
        <v>354.01299999999998</v>
      </c>
      <c r="I241" s="173"/>
      <c r="J241" s="169"/>
      <c r="K241" s="169"/>
      <c r="L241" s="174"/>
      <c r="M241" s="175"/>
      <c r="N241" s="176"/>
      <c r="O241" s="176"/>
      <c r="P241" s="176"/>
      <c r="Q241" s="176"/>
      <c r="R241" s="176"/>
      <c r="S241" s="176"/>
      <c r="T241" s="177"/>
      <c r="AT241" s="178" t="s">
        <v>173</v>
      </c>
      <c r="AU241" s="178" t="s">
        <v>75</v>
      </c>
      <c r="AV241" s="10" t="s">
        <v>84</v>
      </c>
      <c r="AW241" s="10" t="s">
        <v>36</v>
      </c>
      <c r="AX241" s="10" t="s">
        <v>82</v>
      </c>
      <c r="AY241" s="178" t="s">
        <v>169</v>
      </c>
    </row>
    <row r="242" spans="1:65" s="2" customFormat="1" ht="24.2" customHeight="1">
      <c r="A242" s="30"/>
      <c r="B242" s="31"/>
      <c r="C242" s="180" t="s">
        <v>430</v>
      </c>
      <c r="D242" s="180" t="s">
        <v>252</v>
      </c>
      <c r="E242" s="181" t="s">
        <v>453</v>
      </c>
      <c r="F242" s="182" t="s">
        <v>454</v>
      </c>
      <c r="G242" s="183" t="s">
        <v>167</v>
      </c>
      <c r="H242" s="184">
        <v>137.739</v>
      </c>
      <c r="I242" s="185"/>
      <c r="J242" s="186">
        <f>ROUND(I242*H242,2)</f>
        <v>0</v>
      </c>
      <c r="K242" s="187"/>
      <c r="L242" s="35"/>
      <c r="M242" s="188" t="s">
        <v>34</v>
      </c>
      <c r="N242" s="189" t="s">
        <v>46</v>
      </c>
      <c r="O242" s="60"/>
      <c r="P242" s="159">
        <f>O242*H242</f>
        <v>0</v>
      </c>
      <c r="Q242" s="159">
        <v>0</v>
      </c>
      <c r="R242" s="159">
        <f>Q242*H242</f>
        <v>0</v>
      </c>
      <c r="S242" s="159">
        <v>0</v>
      </c>
      <c r="T242" s="160">
        <f>S242*H242</f>
        <v>0</v>
      </c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R242" s="161" t="s">
        <v>170</v>
      </c>
      <c r="AT242" s="161" t="s">
        <v>252</v>
      </c>
      <c r="AU242" s="161" t="s">
        <v>75</v>
      </c>
      <c r="AY242" s="13" t="s">
        <v>169</v>
      </c>
      <c r="BE242" s="162">
        <f>IF(N242="základní",J242,0)</f>
        <v>0</v>
      </c>
      <c r="BF242" s="162">
        <f>IF(N242="snížená",J242,0)</f>
        <v>0</v>
      </c>
      <c r="BG242" s="162">
        <f>IF(N242="zákl. přenesená",J242,0)</f>
        <v>0</v>
      </c>
      <c r="BH242" s="162">
        <f>IF(N242="sníž. přenesená",J242,0)</f>
        <v>0</v>
      </c>
      <c r="BI242" s="162">
        <f>IF(N242="nulová",J242,0)</f>
        <v>0</v>
      </c>
      <c r="BJ242" s="13" t="s">
        <v>82</v>
      </c>
      <c r="BK242" s="162">
        <f>ROUND(I242*H242,2)</f>
        <v>0</v>
      </c>
      <c r="BL242" s="13" t="s">
        <v>170</v>
      </c>
      <c r="BM242" s="161" t="s">
        <v>765</v>
      </c>
    </row>
    <row r="243" spans="1:65" s="2" customFormat="1" ht="29.25">
      <c r="A243" s="30"/>
      <c r="B243" s="31"/>
      <c r="C243" s="32"/>
      <c r="D243" s="163" t="s">
        <v>172</v>
      </c>
      <c r="E243" s="32"/>
      <c r="F243" s="164" t="s">
        <v>456</v>
      </c>
      <c r="G243" s="32"/>
      <c r="H243" s="32"/>
      <c r="I243" s="165"/>
      <c r="J243" s="32"/>
      <c r="K243" s="32"/>
      <c r="L243" s="35"/>
      <c r="M243" s="166"/>
      <c r="N243" s="167"/>
      <c r="O243" s="60"/>
      <c r="P243" s="60"/>
      <c r="Q243" s="60"/>
      <c r="R243" s="60"/>
      <c r="S243" s="60"/>
      <c r="T243" s="61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T243" s="13" t="s">
        <v>172</v>
      </c>
      <c r="AU243" s="13" t="s">
        <v>75</v>
      </c>
    </row>
    <row r="244" spans="1:65" s="2" customFormat="1" ht="19.5">
      <c r="A244" s="30"/>
      <c r="B244" s="31"/>
      <c r="C244" s="32"/>
      <c r="D244" s="163" t="s">
        <v>178</v>
      </c>
      <c r="E244" s="32"/>
      <c r="F244" s="179" t="s">
        <v>481</v>
      </c>
      <c r="G244" s="32"/>
      <c r="H244" s="32"/>
      <c r="I244" s="165"/>
      <c r="J244" s="32"/>
      <c r="K244" s="32"/>
      <c r="L244" s="35"/>
      <c r="M244" s="166"/>
      <c r="N244" s="167"/>
      <c r="O244" s="60"/>
      <c r="P244" s="60"/>
      <c r="Q244" s="60"/>
      <c r="R244" s="60"/>
      <c r="S244" s="60"/>
      <c r="T244" s="61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T244" s="13" t="s">
        <v>178</v>
      </c>
      <c r="AU244" s="13" t="s">
        <v>75</v>
      </c>
    </row>
    <row r="245" spans="1:65" s="10" customFormat="1" ht="11.25">
      <c r="B245" s="168"/>
      <c r="C245" s="169"/>
      <c r="D245" s="163" t="s">
        <v>173</v>
      </c>
      <c r="E245" s="170" t="s">
        <v>34</v>
      </c>
      <c r="F245" s="171" t="s">
        <v>766</v>
      </c>
      <c r="G245" s="169"/>
      <c r="H245" s="172">
        <v>137.739</v>
      </c>
      <c r="I245" s="173"/>
      <c r="J245" s="169"/>
      <c r="K245" s="169"/>
      <c r="L245" s="174"/>
      <c r="M245" s="175"/>
      <c r="N245" s="176"/>
      <c r="O245" s="176"/>
      <c r="P245" s="176"/>
      <c r="Q245" s="176"/>
      <c r="R245" s="176"/>
      <c r="S245" s="176"/>
      <c r="T245" s="177"/>
      <c r="AT245" s="178" t="s">
        <v>173</v>
      </c>
      <c r="AU245" s="178" t="s">
        <v>75</v>
      </c>
      <c r="AV245" s="10" t="s">
        <v>84</v>
      </c>
      <c r="AW245" s="10" t="s">
        <v>36</v>
      </c>
      <c r="AX245" s="10" t="s">
        <v>82</v>
      </c>
      <c r="AY245" s="178" t="s">
        <v>169</v>
      </c>
    </row>
    <row r="246" spans="1:65" s="2" customFormat="1" ht="24.2" customHeight="1">
      <c r="A246" s="30"/>
      <c r="B246" s="31"/>
      <c r="C246" s="180" t="s">
        <v>435</v>
      </c>
      <c r="D246" s="180" t="s">
        <v>252</v>
      </c>
      <c r="E246" s="181" t="s">
        <v>491</v>
      </c>
      <c r="F246" s="182" t="s">
        <v>492</v>
      </c>
      <c r="G246" s="183" t="s">
        <v>184</v>
      </c>
      <c r="H246" s="184">
        <v>1</v>
      </c>
      <c r="I246" s="185"/>
      <c r="J246" s="186">
        <f>ROUND(I246*H246,2)</f>
        <v>0</v>
      </c>
      <c r="K246" s="187"/>
      <c r="L246" s="35"/>
      <c r="M246" s="188" t="s">
        <v>34</v>
      </c>
      <c r="N246" s="189" t="s">
        <v>46</v>
      </c>
      <c r="O246" s="60"/>
      <c r="P246" s="159">
        <f>O246*H246</f>
        <v>0</v>
      </c>
      <c r="Q246" s="159">
        <v>0</v>
      </c>
      <c r="R246" s="159">
        <f>Q246*H246</f>
        <v>0</v>
      </c>
      <c r="S246" s="159">
        <v>0</v>
      </c>
      <c r="T246" s="160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61" t="s">
        <v>170</v>
      </c>
      <c r="AT246" s="161" t="s">
        <v>252</v>
      </c>
      <c r="AU246" s="161" t="s">
        <v>75</v>
      </c>
      <c r="AY246" s="13" t="s">
        <v>169</v>
      </c>
      <c r="BE246" s="162">
        <f>IF(N246="základní",J246,0)</f>
        <v>0</v>
      </c>
      <c r="BF246" s="162">
        <f>IF(N246="snížená",J246,0)</f>
        <v>0</v>
      </c>
      <c r="BG246" s="162">
        <f>IF(N246="zákl. přenesená",J246,0)</f>
        <v>0</v>
      </c>
      <c r="BH246" s="162">
        <f>IF(N246="sníž. přenesená",J246,0)</f>
        <v>0</v>
      </c>
      <c r="BI246" s="162">
        <f>IF(N246="nulová",J246,0)</f>
        <v>0</v>
      </c>
      <c r="BJ246" s="13" t="s">
        <v>82</v>
      </c>
      <c r="BK246" s="162">
        <f>ROUND(I246*H246,2)</f>
        <v>0</v>
      </c>
      <c r="BL246" s="13" t="s">
        <v>170</v>
      </c>
      <c r="BM246" s="161" t="s">
        <v>767</v>
      </c>
    </row>
    <row r="247" spans="1:65" s="2" customFormat="1" ht="29.25">
      <c r="A247" s="30"/>
      <c r="B247" s="31"/>
      <c r="C247" s="32"/>
      <c r="D247" s="163" t="s">
        <v>172</v>
      </c>
      <c r="E247" s="32"/>
      <c r="F247" s="164" t="s">
        <v>494</v>
      </c>
      <c r="G247" s="32"/>
      <c r="H247" s="32"/>
      <c r="I247" s="165"/>
      <c r="J247" s="32"/>
      <c r="K247" s="32"/>
      <c r="L247" s="35"/>
      <c r="M247" s="166"/>
      <c r="N247" s="167"/>
      <c r="O247" s="60"/>
      <c r="P247" s="60"/>
      <c r="Q247" s="60"/>
      <c r="R247" s="60"/>
      <c r="S247" s="60"/>
      <c r="T247" s="61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T247" s="13" t="s">
        <v>172</v>
      </c>
      <c r="AU247" s="13" t="s">
        <v>75</v>
      </c>
    </row>
    <row r="248" spans="1:65" s="2" customFormat="1" ht="19.5">
      <c r="A248" s="30"/>
      <c r="B248" s="31"/>
      <c r="C248" s="32"/>
      <c r="D248" s="163" t="s">
        <v>178</v>
      </c>
      <c r="E248" s="32"/>
      <c r="F248" s="179" t="s">
        <v>495</v>
      </c>
      <c r="G248" s="32"/>
      <c r="H248" s="32"/>
      <c r="I248" s="165"/>
      <c r="J248" s="32"/>
      <c r="K248" s="32"/>
      <c r="L248" s="35"/>
      <c r="M248" s="166"/>
      <c r="N248" s="167"/>
      <c r="O248" s="60"/>
      <c r="P248" s="60"/>
      <c r="Q248" s="60"/>
      <c r="R248" s="60"/>
      <c r="S248" s="60"/>
      <c r="T248" s="61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T248" s="13" t="s">
        <v>178</v>
      </c>
      <c r="AU248" s="13" t="s">
        <v>75</v>
      </c>
    </row>
    <row r="249" spans="1:65" s="10" customFormat="1" ht="11.25">
      <c r="B249" s="168"/>
      <c r="C249" s="169"/>
      <c r="D249" s="163" t="s">
        <v>173</v>
      </c>
      <c r="E249" s="170" t="s">
        <v>34</v>
      </c>
      <c r="F249" s="171" t="s">
        <v>496</v>
      </c>
      <c r="G249" s="169"/>
      <c r="H249" s="172">
        <v>1</v>
      </c>
      <c r="I249" s="173"/>
      <c r="J249" s="169"/>
      <c r="K249" s="169"/>
      <c r="L249" s="174"/>
      <c r="M249" s="175"/>
      <c r="N249" s="176"/>
      <c r="O249" s="176"/>
      <c r="P249" s="176"/>
      <c r="Q249" s="176"/>
      <c r="R249" s="176"/>
      <c r="S249" s="176"/>
      <c r="T249" s="177"/>
      <c r="AT249" s="178" t="s">
        <v>173</v>
      </c>
      <c r="AU249" s="178" t="s">
        <v>75</v>
      </c>
      <c r="AV249" s="10" t="s">
        <v>84</v>
      </c>
      <c r="AW249" s="10" t="s">
        <v>36</v>
      </c>
      <c r="AX249" s="10" t="s">
        <v>82</v>
      </c>
      <c r="AY249" s="178" t="s">
        <v>169</v>
      </c>
    </row>
    <row r="250" spans="1:65" s="2" customFormat="1" ht="24.2" customHeight="1">
      <c r="A250" s="30"/>
      <c r="B250" s="31"/>
      <c r="C250" s="180" t="s">
        <v>441</v>
      </c>
      <c r="D250" s="180" t="s">
        <v>252</v>
      </c>
      <c r="E250" s="181" t="s">
        <v>498</v>
      </c>
      <c r="F250" s="182" t="s">
        <v>499</v>
      </c>
      <c r="G250" s="183" t="s">
        <v>184</v>
      </c>
      <c r="H250" s="184">
        <v>9</v>
      </c>
      <c r="I250" s="185"/>
      <c r="J250" s="186">
        <f>ROUND(I250*H250,2)</f>
        <v>0</v>
      </c>
      <c r="K250" s="187"/>
      <c r="L250" s="35"/>
      <c r="M250" s="188" t="s">
        <v>34</v>
      </c>
      <c r="N250" s="189" t="s">
        <v>46</v>
      </c>
      <c r="O250" s="60"/>
      <c r="P250" s="159">
        <f>O250*H250</f>
        <v>0</v>
      </c>
      <c r="Q250" s="159">
        <v>0</v>
      </c>
      <c r="R250" s="159">
        <f>Q250*H250</f>
        <v>0</v>
      </c>
      <c r="S250" s="159">
        <v>0</v>
      </c>
      <c r="T250" s="160">
        <f>S250*H250</f>
        <v>0</v>
      </c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R250" s="161" t="s">
        <v>170</v>
      </c>
      <c r="AT250" s="161" t="s">
        <v>252</v>
      </c>
      <c r="AU250" s="161" t="s">
        <v>75</v>
      </c>
      <c r="AY250" s="13" t="s">
        <v>169</v>
      </c>
      <c r="BE250" s="162">
        <f>IF(N250="základní",J250,0)</f>
        <v>0</v>
      </c>
      <c r="BF250" s="162">
        <f>IF(N250="snížená",J250,0)</f>
        <v>0</v>
      </c>
      <c r="BG250" s="162">
        <f>IF(N250="zákl. přenesená",J250,0)</f>
        <v>0</v>
      </c>
      <c r="BH250" s="162">
        <f>IF(N250="sníž. přenesená",J250,0)</f>
        <v>0</v>
      </c>
      <c r="BI250" s="162">
        <f>IF(N250="nulová",J250,0)</f>
        <v>0</v>
      </c>
      <c r="BJ250" s="13" t="s">
        <v>82</v>
      </c>
      <c r="BK250" s="162">
        <f>ROUND(I250*H250,2)</f>
        <v>0</v>
      </c>
      <c r="BL250" s="13" t="s">
        <v>170</v>
      </c>
      <c r="BM250" s="161" t="s">
        <v>768</v>
      </c>
    </row>
    <row r="251" spans="1:65" s="2" customFormat="1" ht="29.25">
      <c r="A251" s="30"/>
      <c r="B251" s="31"/>
      <c r="C251" s="32"/>
      <c r="D251" s="163" t="s">
        <v>172</v>
      </c>
      <c r="E251" s="32"/>
      <c r="F251" s="164" t="s">
        <v>501</v>
      </c>
      <c r="G251" s="32"/>
      <c r="H251" s="32"/>
      <c r="I251" s="165"/>
      <c r="J251" s="32"/>
      <c r="K251" s="32"/>
      <c r="L251" s="35"/>
      <c r="M251" s="166"/>
      <c r="N251" s="167"/>
      <c r="O251" s="60"/>
      <c r="P251" s="60"/>
      <c r="Q251" s="60"/>
      <c r="R251" s="60"/>
      <c r="S251" s="60"/>
      <c r="T251" s="61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T251" s="13" t="s">
        <v>172</v>
      </c>
      <c r="AU251" s="13" t="s">
        <v>75</v>
      </c>
    </row>
    <row r="252" spans="1:65" s="2" customFormat="1" ht="19.5">
      <c r="A252" s="30"/>
      <c r="B252" s="31"/>
      <c r="C252" s="32"/>
      <c r="D252" s="163" t="s">
        <v>178</v>
      </c>
      <c r="E252" s="32"/>
      <c r="F252" s="179" t="s">
        <v>495</v>
      </c>
      <c r="G252" s="32"/>
      <c r="H252" s="32"/>
      <c r="I252" s="165"/>
      <c r="J252" s="32"/>
      <c r="K252" s="32"/>
      <c r="L252" s="35"/>
      <c r="M252" s="166"/>
      <c r="N252" s="167"/>
      <c r="O252" s="60"/>
      <c r="P252" s="60"/>
      <c r="Q252" s="60"/>
      <c r="R252" s="60"/>
      <c r="S252" s="60"/>
      <c r="T252" s="61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T252" s="13" t="s">
        <v>178</v>
      </c>
      <c r="AU252" s="13" t="s">
        <v>75</v>
      </c>
    </row>
    <row r="253" spans="1:65" s="10" customFormat="1" ht="11.25">
      <c r="B253" s="168"/>
      <c r="C253" s="169"/>
      <c r="D253" s="163" t="s">
        <v>173</v>
      </c>
      <c r="E253" s="170" t="s">
        <v>34</v>
      </c>
      <c r="F253" s="171" t="s">
        <v>502</v>
      </c>
      <c r="G253" s="169"/>
      <c r="H253" s="172">
        <v>9</v>
      </c>
      <c r="I253" s="173"/>
      <c r="J253" s="169"/>
      <c r="K253" s="169"/>
      <c r="L253" s="174"/>
      <c r="M253" s="175"/>
      <c r="N253" s="176"/>
      <c r="O253" s="176"/>
      <c r="P253" s="176"/>
      <c r="Q253" s="176"/>
      <c r="R253" s="176"/>
      <c r="S253" s="176"/>
      <c r="T253" s="177"/>
      <c r="AT253" s="178" t="s">
        <v>173</v>
      </c>
      <c r="AU253" s="178" t="s">
        <v>75</v>
      </c>
      <c r="AV253" s="10" t="s">
        <v>84</v>
      </c>
      <c r="AW253" s="10" t="s">
        <v>36</v>
      </c>
      <c r="AX253" s="10" t="s">
        <v>82</v>
      </c>
      <c r="AY253" s="178" t="s">
        <v>169</v>
      </c>
    </row>
    <row r="254" spans="1:65" s="2" customFormat="1" ht="24.2" customHeight="1">
      <c r="A254" s="30"/>
      <c r="B254" s="31"/>
      <c r="C254" s="180" t="s">
        <v>448</v>
      </c>
      <c r="D254" s="180" t="s">
        <v>252</v>
      </c>
      <c r="E254" s="181" t="s">
        <v>491</v>
      </c>
      <c r="F254" s="182" t="s">
        <v>492</v>
      </c>
      <c r="G254" s="183" t="s">
        <v>184</v>
      </c>
      <c r="H254" s="184">
        <v>1</v>
      </c>
      <c r="I254" s="185"/>
      <c r="J254" s="186">
        <f>ROUND(I254*H254,2)</f>
        <v>0</v>
      </c>
      <c r="K254" s="187"/>
      <c r="L254" s="35"/>
      <c r="M254" s="188" t="s">
        <v>34</v>
      </c>
      <c r="N254" s="189" t="s">
        <v>46</v>
      </c>
      <c r="O254" s="60"/>
      <c r="P254" s="159">
        <f>O254*H254</f>
        <v>0</v>
      </c>
      <c r="Q254" s="159">
        <v>0</v>
      </c>
      <c r="R254" s="159">
        <f>Q254*H254</f>
        <v>0</v>
      </c>
      <c r="S254" s="159">
        <v>0</v>
      </c>
      <c r="T254" s="160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61" t="s">
        <v>170</v>
      </c>
      <c r="AT254" s="161" t="s">
        <v>252</v>
      </c>
      <c r="AU254" s="161" t="s">
        <v>75</v>
      </c>
      <c r="AY254" s="13" t="s">
        <v>169</v>
      </c>
      <c r="BE254" s="162">
        <f>IF(N254="základní",J254,0)</f>
        <v>0</v>
      </c>
      <c r="BF254" s="162">
        <f>IF(N254="snížená",J254,0)</f>
        <v>0</v>
      </c>
      <c r="BG254" s="162">
        <f>IF(N254="zákl. přenesená",J254,0)</f>
        <v>0</v>
      </c>
      <c r="BH254" s="162">
        <f>IF(N254="sníž. přenesená",J254,0)</f>
        <v>0</v>
      </c>
      <c r="BI254" s="162">
        <f>IF(N254="nulová",J254,0)</f>
        <v>0</v>
      </c>
      <c r="BJ254" s="13" t="s">
        <v>82</v>
      </c>
      <c r="BK254" s="162">
        <f>ROUND(I254*H254,2)</f>
        <v>0</v>
      </c>
      <c r="BL254" s="13" t="s">
        <v>170</v>
      </c>
      <c r="BM254" s="161" t="s">
        <v>769</v>
      </c>
    </row>
    <row r="255" spans="1:65" s="2" customFormat="1" ht="29.25">
      <c r="A255" s="30"/>
      <c r="B255" s="31"/>
      <c r="C255" s="32"/>
      <c r="D255" s="163" t="s">
        <v>172</v>
      </c>
      <c r="E255" s="32"/>
      <c r="F255" s="164" t="s">
        <v>494</v>
      </c>
      <c r="G255" s="32"/>
      <c r="H255" s="32"/>
      <c r="I255" s="165"/>
      <c r="J255" s="32"/>
      <c r="K255" s="32"/>
      <c r="L255" s="35"/>
      <c r="M255" s="166"/>
      <c r="N255" s="167"/>
      <c r="O255" s="60"/>
      <c r="P255" s="60"/>
      <c r="Q255" s="60"/>
      <c r="R255" s="60"/>
      <c r="S255" s="60"/>
      <c r="T255" s="61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T255" s="13" t="s">
        <v>172</v>
      </c>
      <c r="AU255" s="13" t="s">
        <v>75</v>
      </c>
    </row>
    <row r="256" spans="1:65" s="2" customFormat="1" ht="19.5">
      <c r="A256" s="30"/>
      <c r="B256" s="31"/>
      <c r="C256" s="32"/>
      <c r="D256" s="163" t="s">
        <v>178</v>
      </c>
      <c r="E256" s="32"/>
      <c r="F256" s="179" t="s">
        <v>505</v>
      </c>
      <c r="G256" s="32"/>
      <c r="H256" s="32"/>
      <c r="I256" s="165"/>
      <c r="J256" s="32"/>
      <c r="K256" s="32"/>
      <c r="L256" s="35"/>
      <c r="M256" s="166"/>
      <c r="N256" s="167"/>
      <c r="O256" s="60"/>
      <c r="P256" s="60"/>
      <c r="Q256" s="60"/>
      <c r="R256" s="60"/>
      <c r="S256" s="60"/>
      <c r="T256" s="61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T256" s="13" t="s">
        <v>178</v>
      </c>
      <c r="AU256" s="13" t="s">
        <v>75</v>
      </c>
    </row>
    <row r="257" spans="1:65" s="10" customFormat="1" ht="11.25">
      <c r="B257" s="168"/>
      <c r="C257" s="169"/>
      <c r="D257" s="163" t="s">
        <v>173</v>
      </c>
      <c r="E257" s="170" t="s">
        <v>34</v>
      </c>
      <c r="F257" s="171" t="s">
        <v>496</v>
      </c>
      <c r="G257" s="169"/>
      <c r="H257" s="172">
        <v>1</v>
      </c>
      <c r="I257" s="173"/>
      <c r="J257" s="169"/>
      <c r="K257" s="169"/>
      <c r="L257" s="174"/>
      <c r="M257" s="175"/>
      <c r="N257" s="176"/>
      <c r="O257" s="176"/>
      <c r="P257" s="176"/>
      <c r="Q257" s="176"/>
      <c r="R257" s="176"/>
      <c r="S257" s="176"/>
      <c r="T257" s="177"/>
      <c r="AT257" s="178" t="s">
        <v>173</v>
      </c>
      <c r="AU257" s="178" t="s">
        <v>75</v>
      </c>
      <c r="AV257" s="10" t="s">
        <v>84</v>
      </c>
      <c r="AW257" s="10" t="s">
        <v>36</v>
      </c>
      <c r="AX257" s="10" t="s">
        <v>82</v>
      </c>
      <c r="AY257" s="178" t="s">
        <v>169</v>
      </c>
    </row>
    <row r="258" spans="1:65" s="2" customFormat="1" ht="24.2" customHeight="1">
      <c r="A258" s="30"/>
      <c r="B258" s="31"/>
      <c r="C258" s="180" t="s">
        <v>287</v>
      </c>
      <c r="D258" s="180" t="s">
        <v>252</v>
      </c>
      <c r="E258" s="181" t="s">
        <v>498</v>
      </c>
      <c r="F258" s="182" t="s">
        <v>499</v>
      </c>
      <c r="G258" s="183" t="s">
        <v>184</v>
      </c>
      <c r="H258" s="184">
        <v>24</v>
      </c>
      <c r="I258" s="185"/>
      <c r="J258" s="186">
        <f>ROUND(I258*H258,2)</f>
        <v>0</v>
      </c>
      <c r="K258" s="187"/>
      <c r="L258" s="35"/>
      <c r="M258" s="188" t="s">
        <v>34</v>
      </c>
      <c r="N258" s="189" t="s">
        <v>46</v>
      </c>
      <c r="O258" s="60"/>
      <c r="P258" s="159">
        <f>O258*H258</f>
        <v>0</v>
      </c>
      <c r="Q258" s="159">
        <v>0</v>
      </c>
      <c r="R258" s="159">
        <f>Q258*H258</f>
        <v>0</v>
      </c>
      <c r="S258" s="159">
        <v>0</v>
      </c>
      <c r="T258" s="160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61" t="s">
        <v>170</v>
      </c>
      <c r="AT258" s="161" t="s">
        <v>252</v>
      </c>
      <c r="AU258" s="161" t="s">
        <v>75</v>
      </c>
      <c r="AY258" s="13" t="s">
        <v>169</v>
      </c>
      <c r="BE258" s="162">
        <f>IF(N258="základní",J258,0)</f>
        <v>0</v>
      </c>
      <c r="BF258" s="162">
        <f>IF(N258="snížená",J258,0)</f>
        <v>0</v>
      </c>
      <c r="BG258" s="162">
        <f>IF(N258="zákl. přenesená",J258,0)</f>
        <v>0</v>
      </c>
      <c r="BH258" s="162">
        <f>IF(N258="sníž. přenesená",J258,0)</f>
        <v>0</v>
      </c>
      <c r="BI258" s="162">
        <f>IF(N258="nulová",J258,0)</f>
        <v>0</v>
      </c>
      <c r="BJ258" s="13" t="s">
        <v>82</v>
      </c>
      <c r="BK258" s="162">
        <f>ROUND(I258*H258,2)</f>
        <v>0</v>
      </c>
      <c r="BL258" s="13" t="s">
        <v>170</v>
      </c>
      <c r="BM258" s="161" t="s">
        <v>770</v>
      </c>
    </row>
    <row r="259" spans="1:65" s="2" customFormat="1" ht="29.25">
      <c r="A259" s="30"/>
      <c r="B259" s="31"/>
      <c r="C259" s="32"/>
      <c r="D259" s="163" t="s">
        <v>172</v>
      </c>
      <c r="E259" s="32"/>
      <c r="F259" s="164" t="s">
        <v>501</v>
      </c>
      <c r="G259" s="32"/>
      <c r="H259" s="32"/>
      <c r="I259" s="165"/>
      <c r="J259" s="32"/>
      <c r="K259" s="32"/>
      <c r="L259" s="35"/>
      <c r="M259" s="166"/>
      <c r="N259" s="167"/>
      <c r="O259" s="60"/>
      <c r="P259" s="60"/>
      <c r="Q259" s="60"/>
      <c r="R259" s="60"/>
      <c r="S259" s="60"/>
      <c r="T259" s="61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T259" s="13" t="s">
        <v>172</v>
      </c>
      <c r="AU259" s="13" t="s">
        <v>75</v>
      </c>
    </row>
    <row r="260" spans="1:65" s="2" customFormat="1" ht="19.5">
      <c r="A260" s="30"/>
      <c r="B260" s="31"/>
      <c r="C260" s="32"/>
      <c r="D260" s="163" t="s">
        <v>178</v>
      </c>
      <c r="E260" s="32"/>
      <c r="F260" s="179" t="s">
        <v>505</v>
      </c>
      <c r="G260" s="32"/>
      <c r="H260" s="32"/>
      <c r="I260" s="165"/>
      <c r="J260" s="32"/>
      <c r="K260" s="32"/>
      <c r="L260" s="35"/>
      <c r="M260" s="166"/>
      <c r="N260" s="167"/>
      <c r="O260" s="60"/>
      <c r="P260" s="60"/>
      <c r="Q260" s="60"/>
      <c r="R260" s="60"/>
      <c r="S260" s="60"/>
      <c r="T260" s="61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T260" s="13" t="s">
        <v>178</v>
      </c>
      <c r="AU260" s="13" t="s">
        <v>75</v>
      </c>
    </row>
    <row r="261" spans="1:65" s="10" customFormat="1" ht="11.25">
      <c r="B261" s="168"/>
      <c r="C261" s="169"/>
      <c r="D261" s="163" t="s">
        <v>173</v>
      </c>
      <c r="E261" s="170" t="s">
        <v>34</v>
      </c>
      <c r="F261" s="171" t="s">
        <v>508</v>
      </c>
      <c r="G261" s="169"/>
      <c r="H261" s="172">
        <v>24</v>
      </c>
      <c r="I261" s="173"/>
      <c r="J261" s="169"/>
      <c r="K261" s="169"/>
      <c r="L261" s="174"/>
      <c r="M261" s="175"/>
      <c r="N261" s="176"/>
      <c r="O261" s="176"/>
      <c r="P261" s="176"/>
      <c r="Q261" s="176"/>
      <c r="R261" s="176"/>
      <c r="S261" s="176"/>
      <c r="T261" s="177"/>
      <c r="AT261" s="178" t="s">
        <v>173</v>
      </c>
      <c r="AU261" s="178" t="s">
        <v>75</v>
      </c>
      <c r="AV261" s="10" t="s">
        <v>84</v>
      </c>
      <c r="AW261" s="10" t="s">
        <v>36</v>
      </c>
      <c r="AX261" s="10" t="s">
        <v>82</v>
      </c>
      <c r="AY261" s="178" t="s">
        <v>169</v>
      </c>
    </row>
    <row r="262" spans="1:65" s="2" customFormat="1" ht="24.2" customHeight="1">
      <c r="A262" s="30"/>
      <c r="B262" s="31"/>
      <c r="C262" s="180" t="s">
        <v>459</v>
      </c>
      <c r="D262" s="180" t="s">
        <v>252</v>
      </c>
      <c r="E262" s="181" t="s">
        <v>510</v>
      </c>
      <c r="F262" s="182" t="s">
        <v>511</v>
      </c>
      <c r="G262" s="183" t="s">
        <v>167</v>
      </c>
      <c r="H262" s="184">
        <v>0.97199999999999998</v>
      </c>
      <c r="I262" s="185"/>
      <c r="J262" s="186">
        <f>ROUND(I262*H262,2)</f>
        <v>0</v>
      </c>
      <c r="K262" s="187"/>
      <c r="L262" s="35"/>
      <c r="M262" s="188" t="s">
        <v>34</v>
      </c>
      <c r="N262" s="189" t="s">
        <v>46</v>
      </c>
      <c r="O262" s="60"/>
      <c r="P262" s="159">
        <f>O262*H262</f>
        <v>0</v>
      </c>
      <c r="Q262" s="159">
        <v>0</v>
      </c>
      <c r="R262" s="159">
        <f>Q262*H262</f>
        <v>0</v>
      </c>
      <c r="S262" s="159">
        <v>0</v>
      </c>
      <c r="T262" s="160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61" t="s">
        <v>170</v>
      </c>
      <c r="AT262" s="161" t="s">
        <v>252</v>
      </c>
      <c r="AU262" s="161" t="s">
        <v>75</v>
      </c>
      <c r="AY262" s="13" t="s">
        <v>169</v>
      </c>
      <c r="BE262" s="162">
        <f>IF(N262="základní",J262,0)</f>
        <v>0</v>
      </c>
      <c r="BF262" s="162">
        <f>IF(N262="snížená",J262,0)</f>
        <v>0</v>
      </c>
      <c r="BG262" s="162">
        <f>IF(N262="zákl. přenesená",J262,0)</f>
        <v>0</v>
      </c>
      <c r="BH262" s="162">
        <f>IF(N262="sníž. přenesená",J262,0)</f>
        <v>0</v>
      </c>
      <c r="BI262" s="162">
        <f>IF(N262="nulová",J262,0)</f>
        <v>0</v>
      </c>
      <c r="BJ262" s="13" t="s">
        <v>82</v>
      </c>
      <c r="BK262" s="162">
        <f>ROUND(I262*H262,2)</f>
        <v>0</v>
      </c>
      <c r="BL262" s="13" t="s">
        <v>170</v>
      </c>
      <c r="BM262" s="161" t="s">
        <v>771</v>
      </c>
    </row>
    <row r="263" spans="1:65" s="2" customFormat="1" ht="29.25">
      <c r="A263" s="30"/>
      <c r="B263" s="31"/>
      <c r="C263" s="32"/>
      <c r="D263" s="163" t="s">
        <v>172</v>
      </c>
      <c r="E263" s="32"/>
      <c r="F263" s="164" t="s">
        <v>513</v>
      </c>
      <c r="G263" s="32"/>
      <c r="H263" s="32"/>
      <c r="I263" s="165"/>
      <c r="J263" s="32"/>
      <c r="K263" s="32"/>
      <c r="L263" s="35"/>
      <c r="M263" s="166"/>
      <c r="N263" s="167"/>
      <c r="O263" s="60"/>
      <c r="P263" s="60"/>
      <c r="Q263" s="60"/>
      <c r="R263" s="60"/>
      <c r="S263" s="60"/>
      <c r="T263" s="61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T263" s="13" t="s">
        <v>172</v>
      </c>
      <c r="AU263" s="13" t="s">
        <v>75</v>
      </c>
    </row>
    <row r="264" spans="1:65" s="2" customFormat="1" ht="19.5">
      <c r="A264" s="30"/>
      <c r="B264" s="31"/>
      <c r="C264" s="32"/>
      <c r="D264" s="163" t="s">
        <v>178</v>
      </c>
      <c r="E264" s="32"/>
      <c r="F264" s="179" t="s">
        <v>514</v>
      </c>
      <c r="G264" s="32"/>
      <c r="H264" s="32"/>
      <c r="I264" s="165"/>
      <c r="J264" s="32"/>
      <c r="K264" s="32"/>
      <c r="L264" s="35"/>
      <c r="M264" s="166"/>
      <c r="N264" s="167"/>
      <c r="O264" s="60"/>
      <c r="P264" s="60"/>
      <c r="Q264" s="60"/>
      <c r="R264" s="60"/>
      <c r="S264" s="60"/>
      <c r="T264" s="61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T264" s="13" t="s">
        <v>178</v>
      </c>
      <c r="AU264" s="13" t="s">
        <v>75</v>
      </c>
    </row>
    <row r="265" spans="1:65" s="10" customFormat="1" ht="11.25">
      <c r="B265" s="168"/>
      <c r="C265" s="169"/>
      <c r="D265" s="163" t="s">
        <v>173</v>
      </c>
      <c r="E265" s="170" t="s">
        <v>34</v>
      </c>
      <c r="F265" s="171" t="s">
        <v>772</v>
      </c>
      <c r="G265" s="169"/>
      <c r="H265" s="172">
        <v>0.97199999999999998</v>
      </c>
      <c r="I265" s="173"/>
      <c r="J265" s="169"/>
      <c r="K265" s="169"/>
      <c r="L265" s="174"/>
      <c r="M265" s="175"/>
      <c r="N265" s="176"/>
      <c r="O265" s="176"/>
      <c r="P265" s="176"/>
      <c r="Q265" s="176"/>
      <c r="R265" s="176"/>
      <c r="S265" s="176"/>
      <c r="T265" s="177"/>
      <c r="AT265" s="178" t="s">
        <v>173</v>
      </c>
      <c r="AU265" s="178" t="s">
        <v>75</v>
      </c>
      <c r="AV265" s="10" t="s">
        <v>84</v>
      </c>
      <c r="AW265" s="10" t="s">
        <v>36</v>
      </c>
      <c r="AX265" s="10" t="s">
        <v>82</v>
      </c>
      <c r="AY265" s="178" t="s">
        <v>169</v>
      </c>
    </row>
    <row r="266" spans="1:65" s="2" customFormat="1" ht="24.2" customHeight="1">
      <c r="A266" s="30"/>
      <c r="B266" s="31"/>
      <c r="C266" s="180" t="s">
        <v>465</v>
      </c>
      <c r="D266" s="180" t="s">
        <v>252</v>
      </c>
      <c r="E266" s="181" t="s">
        <v>517</v>
      </c>
      <c r="F266" s="182" t="s">
        <v>518</v>
      </c>
      <c r="G266" s="183" t="s">
        <v>167</v>
      </c>
      <c r="H266" s="184">
        <v>1.944</v>
      </c>
      <c r="I266" s="185"/>
      <c r="J266" s="186">
        <f>ROUND(I266*H266,2)</f>
        <v>0</v>
      </c>
      <c r="K266" s="187"/>
      <c r="L266" s="35"/>
      <c r="M266" s="188" t="s">
        <v>34</v>
      </c>
      <c r="N266" s="189" t="s">
        <v>46</v>
      </c>
      <c r="O266" s="60"/>
      <c r="P266" s="159">
        <f>O266*H266</f>
        <v>0</v>
      </c>
      <c r="Q266" s="159">
        <v>0</v>
      </c>
      <c r="R266" s="159">
        <f>Q266*H266</f>
        <v>0</v>
      </c>
      <c r="S266" s="159">
        <v>0</v>
      </c>
      <c r="T266" s="160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61" t="s">
        <v>170</v>
      </c>
      <c r="AT266" s="161" t="s">
        <v>252</v>
      </c>
      <c r="AU266" s="161" t="s">
        <v>75</v>
      </c>
      <c r="AY266" s="13" t="s">
        <v>169</v>
      </c>
      <c r="BE266" s="162">
        <f>IF(N266="základní",J266,0)</f>
        <v>0</v>
      </c>
      <c r="BF266" s="162">
        <f>IF(N266="snížená",J266,0)</f>
        <v>0</v>
      </c>
      <c r="BG266" s="162">
        <f>IF(N266="zákl. přenesená",J266,0)</f>
        <v>0</v>
      </c>
      <c r="BH266" s="162">
        <f>IF(N266="sníž. přenesená",J266,0)</f>
        <v>0</v>
      </c>
      <c r="BI266" s="162">
        <f>IF(N266="nulová",J266,0)</f>
        <v>0</v>
      </c>
      <c r="BJ266" s="13" t="s">
        <v>82</v>
      </c>
      <c r="BK266" s="162">
        <f>ROUND(I266*H266,2)</f>
        <v>0</v>
      </c>
      <c r="BL266" s="13" t="s">
        <v>170</v>
      </c>
      <c r="BM266" s="161" t="s">
        <v>773</v>
      </c>
    </row>
    <row r="267" spans="1:65" s="2" customFormat="1" ht="29.25">
      <c r="A267" s="30"/>
      <c r="B267" s="31"/>
      <c r="C267" s="32"/>
      <c r="D267" s="163" t="s">
        <v>172</v>
      </c>
      <c r="E267" s="32"/>
      <c r="F267" s="164" t="s">
        <v>520</v>
      </c>
      <c r="G267" s="32"/>
      <c r="H267" s="32"/>
      <c r="I267" s="165"/>
      <c r="J267" s="32"/>
      <c r="K267" s="32"/>
      <c r="L267" s="35"/>
      <c r="M267" s="166"/>
      <c r="N267" s="167"/>
      <c r="O267" s="60"/>
      <c r="P267" s="60"/>
      <c r="Q267" s="60"/>
      <c r="R267" s="60"/>
      <c r="S267" s="60"/>
      <c r="T267" s="61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T267" s="13" t="s">
        <v>172</v>
      </c>
      <c r="AU267" s="13" t="s">
        <v>75</v>
      </c>
    </row>
    <row r="268" spans="1:65" s="2" customFormat="1" ht="19.5">
      <c r="A268" s="30"/>
      <c r="B268" s="31"/>
      <c r="C268" s="32"/>
      <c r="D268" s="163" t="s">
        <v>178</v>
      </c>
      <c r="E268" s="32"/>
      <c r="F268" s="179" t="s">
        <v>514</v>
      </c>
      <c r="G268" s="32"/>
      <c r="H268" s="32"/>
      <c r="I268" s="165"/>
      <c r="J268" s="32"/>
      <c r="K268" s="32"/>
      <c r="L268" s="35"/>
      <c r="M268" s="166"/>
      <c r="N268" s="167"/>
      <c r="O268" s="60"/>
      <c r="P268" s="60"/>
      <c r="Q268" s="60"/>
      <c r="R268" s="60"/>
      <c r="S268" s="60"/>
      <c r="T268" s="61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T268" s="13" t="s">
        <v>178</v>
      </c>
      <c r="AU268" s="13" t="s">
        <v>75</v>
      </c>
    </row>
    <row r="269" spans="1:65" s="10" customFormat="1" ht="11.25">
      <c r="B269" s="168"/>
      <c r="C269" s="169"/>
      <c r="D269" s="163" t="s">
        <v>173</v>
      </c>
      <c r="E269" s="170" t="s">
        <v>34</v>
      </c>
      <c r="F269" s="171" t="s">
        <v>774</v>
      </c>
      <c r="G269" s="169"/>
      <c r="H269" s="172">
        <v>1.944</v>
      </c>
      <c r="I269" s="173"/>
      <c r="J269" s="169"/>
      <c r="K269" s="169"/>
      <c r="L269" s="174"/>
      <c r="M269" s="175"/>
      <c r="N269" s="176"/>
      <c r="O269" s="176"/>
      <c r="P269" s="176"/>
      <c r="Q269" s="176"/>
      <c r="R269" s="176"/>
      <c r="S269" s="176"/>
      <c r="T269" s="177"/>
      <c r="AT269" s="178" t="s">
        <v>173</v>
      </c>
      <c r="AU269" s="178" t="s">
        <v>75</v>
      </c>
      <c r="AV269" s="10" t="s">
        <v>84</v>
      </c>
      <c r="AW269" s="10" t="s">
        <v>36</v>
      </c>
      <c r="AX269" s="10" t="s">
        <v>82</v>
      </c>
      <c r="AY269" s="178" t="s">
        <v>169</v>
      </c>
    </row>
    <row r="270" spans="1:65" s="2" customFormat="1" ht="24.2" customHeight="1">
      <c r="A270" s="30"/>
      <c r="B270" s="31"/>
      <c r="C270" s="180" t="s">
        <v>472</v>
      </c>
      <c r="D270" s="180" t="s">
        <v>252</v>
      </c>
      <c r="E270" s="181" t="s">
        <v>510</v>
      </c>
      <c r="F270" s="182" t="s">
        <v>511</v>
      </c>
      <c r="G270" s="183" t="s">
        <v>167</v>
      </c>
      <c r="H270" s="184">
        <v>434.7</v>
      </c>
      <c r="I270" s="185"/>
      <c r="J270" s="186">
        <f>ROUND(I270*H270,2)</f>
        <v>0</v>
      </c>
      <c r="K270" s="187"/>
      <c r="L270" s="35"/>
      <c r="M270" s="188" t="s">
        <v>34</v>
      </c>
      <c r="N270" s="189" t="s">
        <v>46</v>
      </c>
      <c r="O270" s="60"/>
      <c r="P270" s="159">
        <f>O270*H270</f>
        <v>0</v>
      </c>
      <c r="Q270" s="159">
        <v>0</v>
      </c>
      <c r="R270" s="159">
        <f>Q270*H270</f>
        <v>0</v>
      </c>
      <c r="S270" s="159">
        <v>0</v>
      </c>
      <c r="T270" s="160">
        <f>S270*H270</f>
        <v>0</v>
      </c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R270" s="161" t="s">
        <v>170</v>
      </c>
      <c r="AT270" s="161" t="s">
        <v>252</v>
      </c>
      <c r="AU270" s="161" t="s">
        <v>75</v>
      </c>
      <c r="AY270" s="13" t="s">
        <v>169</v>
      </c>
      <c r="BE270" s="162">
        <f>IF(N270="základní",J270,0)</f>
        <v>0</v>
      </c>
      <c r="BF270" s="162">
        <f>IF(N270="snížená",J270,0)</f>
        <v>0</v>
      </c>
      <c r="BG270" s="162">
        <f>IF(N270="zákl. přenesená",J270,0)</f>
        <v>0</v>
      </c>
      <c r="BH270" s="162">
        <f>IF(N270="sníž. přenesená",J270,0)</f>
        <v>0</v>
      </c>
      <c r="BI270" s="162">
        <f>IF(N270="nulová",J270,0)</f>
        <v>0</v>
      </c>
      <c r="BJ270" s="13" t="s">
        <v>82</v>
      </c>
      <c r="BK270" s="162">
        <f>ROUND(I270*H270,2)</f>
        <v>0</v>
      </c>
      <c r="BL270" s="13" t="s">
        <v>170</v>
      </c>
      <c r="BM270" s="161" t="s">
        <v>775</v>
      </c>
    </row>
    <row r="271" spans="1:65" s="2" customFormat="1" ht="29.25">
      <c r="A271" s="30"/>
      <c r="B271" s="31"/>
      <c r="C271" s="32"/>
      <c r="D271" s="163" t="s">
        <v>172</v>
      </c>
      <c r="E271" s="32"/>
      <c r="F271" s="164" t="s">
        <v>513</v>
      </c>
      <c r="G271" s="32"/>
      <c r="H271" s="32"/>
      <c r="I271" s="165"/>
      <c r="J271" s="32"/>
      <c r="K271" s="32"/>
      <c r="L271" s="35"/>
      <c r="M271" s="166"/>
      <c r="N271" s="167"/>
      <c r="O271" s="60"/>
      <c r="P271" s="60"/>
      <c r="Q271" s="60"/>
      <c r="R271" s="60"/>
      <c r="S271" s="60"/>
      <c r="T271" s="61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T271" s="13" t="s">
        <v>172</v>
      </c>
      <c r="AU271" s="13" t="s">
        <v>75</v>
      </c>
    </row>
    <row r="272" spans="1:65" s="2" customFormat="1" ht="19.5">
      <c r="A272" s="30"/>
      <c r="B272" s="31"/>
      <c r="C272" s="32"/>
      <c r="D272" s="163" t="s">
        <v>178</v>
      </c>
      <c r="E272" s="32"/>
      <c r="F272" s="179" t="s">
        <v>524</v>
      </c>
      <c r="G272" s="32"/>
      <c r="H272" s="32"/>
      <c r="I272" s="165"/>
      <c r="J272" s="32"/>
      <c r="K272" s="32"/>
      <c r="L272" s="35"/>
      <c r="M272" s="166"/>
      <c r="N272" s="167"/>
      <c r="O272" s="60"/>
      <c r="P272" s="60"/>
      <c r="Q272" s="60"/>
      <c r="R272" s="60"/>
      <c r="S272" s="60"/>
      <c r="T272" s="61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T272" s="13" t="s">
        <v>178</v>
      </c>
      <c r="AU272" s="13" t="s">
        <v>75</v>
      </c>
    </row>
    <row r="273" spans="1:65" s="10" customFormat="1" ht="11.25">
      <c r="B273" s="168"/>
      <c r="C273" s="169"/>
      <c r="D273" s="163" t="s">
        <v>173</v>
      </c>
      <c r="E273" s="170" t="s">
        <v>34</v>
      </c>
      <c r="F273" s="171" t="s">
        <v>776</v>
      </c>
      <c r="G273" s="169"/>
      <c r="H273" s="172">
        <v>434.7</v>
      </c>
      <c r="I273" s="173"/>
      <c r="J273" s="169"/>
      <c r="K273" s="169"/>
      <c r="L273" s="174"/>
      <c r="M273" s="175"/>
      <c r="N273" s="176"/>
      <c r="O273" s="176"/>
      <c r="P273" s="176"/>
      <c r="Q273" s="176"/>
      <c r="R273" s="176"/>
      <c r="S273" s="176"/>
      <c r="T273" s="177"/>
      <c r="AT273" s="178" t="s">
        <v>173</v>
      </c>
      <c r="AU273" s="178" t="s">
        <v>75</v>
      </c>
      <c r="AV273" s="10" t="s">
        <v>84</v>
      </c>
      <c r="AW273" s="10" t="s">
        <v>36</v>
      </c>
      <c r="AX273" s="10" t="s">
        <v>82</v>
      </c>
      <c r="AY273" s="178" t="s">
        <v>169</v>
      </c>
    </row>
    <row r="274" spans="1:65" s="2" customFormat="1" ht="24.2" customHeight="1">
      <c r="A274" s="30"/>
      <c r="B274" s="31"/>
      <c r="C274" s="180" t="s">
        <v>476</v>
      </c>
      <c r="D274" s="180" t="s">
        <v>252</v>
      </c>
      <c r="E274" s="181" t="s">
        <v>453</v>
      </c>
      <c r="F274" s="182" t="s">
        <v>454</v>
      </c>
      <c r="G274" s="183" t="s">
        <v>167</v>
      </c>
      <c r="H274" s="184">
        <v>0.5</v>
      </c>
      <c r="I274" s="185"/>
      <c r="J274" s="186">
        <f>ROUND(I274*H274,2)</f>
        <v>0</v>
      </c>
      <c r="K274" s="187"/>
      <c r="L274" s="35"/>
      <c r="M274" s="188" t="s">
        <v>34</v>
      </c>
      <c r="N274" s="189" t="s">
        <v>46</v>
      </c>
      <c r="O274" s="60"/>
      <c r="P274" s="159">
        <f>O274*H274</f>
        <v>0</v>
      </c>
      <c r="Q274" s="159">
        <v>0</v>
      </c>
      <c r="R274" s="159">
        <f>Q274*H274</f>
        <v>0</v>
      </c>
      <c r="S274" s="159">
        <v>0</v>
      </c>
      <c r="T274" s="160">
        <f>S274*H274</f>
        <v>0</v>
      </c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R274" s="161" t="s">
        <v>170</v>
      </c>
      <c r="AT274" s="161" t="s">
        <v>252</v>
      </c>
      <c r="AU274" s="161" t="s">
        <v>75</v>
      </c>
      <c r="AY274" s="13" t="s">
        <v>169</v>
      </c>
      <c r="BE274" s="162">
        <f>IF(N274="základní",J274,0)</f>
        <v>0</v>
      </c>
      <c r="BF274" s="162">
        <f>IF(N274="snížená",J274,0)</f>
        <v>0</v>
      </c>
      <c r="BG274" s="162">
        <f>IF(N274="zákl. přenesená",J274,0)</f>
        <v>0</v>
      </c>
      <c r="BH274" s="162">
        <f>IF(N274="sníž. přenesená",J274,0)</f>
        <v>0</v>
      </c>
      <c r="BI274" s="162">
        <f>IF(N274="nulová",J274,0)</f>
        <v>0</v>
      </c>
      <c r="BJ274" s="13" t="s">
        <v>82</v>
      </c>
      <c r="BK274" s="162">
        <f>ROUND(I274*H274,2)</f>
        <v>0</v>
      </c>
      <c r="BL274" s="13" t="s">
        <v>170</v>
      </c>
      <c r="BM274" s="161" t="s">
        <v>777</v>
      </c>
    </row>
    <row r="275" spans="1:65" s="2" customFormat="1" ht="29.25">
      <c r="A275" s="30"/>
      <c r="B275" s="31"/>
      <c r="C275" s="32"/>
      <c r="D275" s="163" t="s">
        <v>172</v>
      </c>
      <c r="E275" s="32"/>
      <c r="F275" s="164" t="s">
        <v>456</v>
      </c>
      <c r="G275" s="32"/>
      <c r="H275" s="32"/>
      <c r="I275" s="165"/>
      <c r="J275" s="32"/>
      <c r="K275" s="32"/>
      <c r="L275" s="35"/>
      <c r="M275" s="166"/>
      <c r="N275" s="167"/>
      <c r="O275" s="60"/>
      <c r="P275" s="60"/>
      <c r="Q275" s="60"/>
      <c r="R275" s="60"/>
      <c r="S275" s="60"/>
      <c r="T275" s="61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T275" s="13" t="s">
        <v>172</v>
      </c>
      <c r="AU275" s="13" t="s">
        <v>75</v>
      </c>
    </row>
    <row r="276" spans="1:65" s="2" customFormat="1" ht="19.5">
      <c r="A276" s="30"/>
      <c r="B276" s="31"/>
      <c r="C276" s="32"/>
      <c r="D276" s="163" t="s">
        <v>178</v>
      </c>
      <c r="E276" s="32"/>
      <c r="F276" s="179" t="s">
        <v>485</v>
      </c>
      <c r="G276" s="32"/>
      <c r="H276" s="32"/>
      <c r="I276" s="165"/>
      <c r="J276" s="32"/>
      <c r="K276" s="32"/>
      <c r="L276" s="35"/>
      <c r="M276" s="166"/>
      <c r="N276" s="167"/>
      <c r="O276" s="60"/>
      <c r="P276" s="60"/>
      <c r="Q276" s="60"/>
      <c r="R276" s="60"/>
      <c r="S276" s="60"/>
      <c r="T276" s="61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T276" s="13" t="s">
        <v>178</v>
      </c>
      <c r="AU276" s="13" t="s">
        <v>75</v>
      </c>
    </row>
    <row r="277" spans="1:65" s="10" customFormat="1" ht="11.25">
      <c r="B277" s="168"/>
      <c r="C277" s="169"/>
      <c r="D277" s="163" t="s">
        <v>173</v>
      </c>
      <c r="E277" s="170" t="s">
        <v>34</v>
      </c>
      <c r="F277" s="171" t="s">
        <v>778</v>
      </c>
      <c r="G277" s="169"/>
      <c r="H277" s="172">
        <v>0.5</v>
      </c>
      <c r="I277" s="173"/>
      <c r="J277" s="169"/>
      <c r="K277" s="169"/>
      <c r="L277" s="174"/>
      <c r="M277" s="175"/>
      <c r="N277" s="176"/>
      <c r="O277" s="176"/>
      <c r="P277" s="176"/>
      <c r="Q277" s="176"/>
      <c r="R277" s="176"/>
      <c r="S277" s="176"/>
      <c r="T277" s="177"/>
      <c r="AT277" s="178" t="s">
        <v>173</v>
      </c>
      <c r="AU277" s="178" t="s">
        <v>75</v>
      </c>
      <c r="AV277" s="10" t="s">
        <v>84</v>
      </c>
      <c r="AW277" s="10" t="s">
        <v>36</v>
      </c>
      <c r="AX277" s="10" t="s">
        <v>82</v>
      </c>
      <c r="AY277" s="178" t="s">
        <v>169</v>
      </c>
    </row>
    <row r="278" spans="1:65" s="2" customFormat="1" ht="33" customHeight="1">
      <c r="A278" s="30"/>
      <c r="B278" s="31"/>
      <c r="C278" s="180" t="s">
        <v>479</v>
      </c>
      <c r="D278" s="180" t="s">
        <v>252</v>
      </c>
      <c r="E278" s="181" t="s">
        <v>460</v>
      </c>
      <c r="F278" s="182" t="s">
        <v>461</v>
      </c>
      <c r="G278" s="183" t="s">
        <v>167</v>
      </c>
      <c r="H278" s="184">
        <v>12</v>
      </c>
      <c r="I278" s="185"/>
      <c r="J278" s="186">
        <f>ROUND(I278*H278,2)</f>
        <v>0</v>
      </c>
      <c r="K278" s="187"/>
      <c r="L278" s="35"/>
      <c r="M278" s="188" t="s">
        <v>34</v>
      </c>
      <c r="N278" s="189" t="s">
        <v>46</v>
      </c>
      <c r="O278" s="60"/>
      <c r="P278" s="159">
        <f>O278*H278</f>
        <v>0</v>
      </c>
      <c r="Q278" s="159">
        <v>0</v>
      </c>
      <c r="R278" s="159">
        <f>Q278*H278</f>
        <v>0</v>
      </c>
      <c r="S278" s="159">
        <v>0</v>
      </c>
      <c r="T278" s="160">
        <f>S278*H278</f>
        <v>0</v>
      </c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R278" s="161" t="s">
        <v>170</v>
      </c>
      <c r="AT278" s="161" t="s">
        <v>252</v>
      </c>
      <c r="AU278" s="161" t="s">
        <v>75</v>
      </c>
      <c r="AY278" s="13" t="s">
        <v>169</v>
      </c>
      <c r="BE278" s="162">
        <f>IF(N278="základní",J278,0)</f>
        <v>0</v>
      </c>
      <c r="BF278" s="162">
        <f>IF(N278="snížená",J278,0)</f>
        <v>0</v>
      </c>
      <c r="BG278" s="162">
        <f>IF(N278="zákl. přenesená",J278,0)</f>
        <v>0</v>
      </c>
      <c r="BH278" s="162">
        <f>IF(N278="sníž. přenesená",J278,0)</f>
        <v>0</v>
      </c>
      <c r="BI278" s="162">
        <f>IF(N278="nulová",J278,0)</f>
        <v>0</v>
      </c>
      <c r="BJ278" s="13" t="s">
        <v>82</v>
      </c>
      <c r="BK278" s="162">
        <f>ROUND(I278*H278,2)</f>
        <v>0</v>
      </c>
      <c r="BL278" s="13" t="s">
        <v>170</v>
      </c>
      <c r="BM278" s="161" t="s">
        <v>779</v>
      </c>
    </row>
    <row r="279" spans="1:65" s="2" customFormat="1" ht="29.25">
      <c r="A279" s="30"/>
      <c r="B279" s="31"/>
      <c r="C279" s="32"/>
      <c r="D279" s="163" t="s">
        <v>172</v>
      </c>
      <c r="E279" s="32"/>
      <c r="F279" s="164" t="s">
        <v>463</v>
      </c>
      <c r="G279" s="32"/>
      <c r="H279" s="32"/>
      <c r="I279" s="165"/>
      <c r="J279" s="32"/>
      <c r="K279" s="32"/>
      <c r="L279" s="35"/>
      <c r="M279" s="166"/>
      <c r="N279" s="167"/>
      <c r="O279" s="60"/>
      <c r="P279" s="60"/>
      <c r="Q279" s="60"/>
      <c r="R279" s="60"/>
      <c r="S279" s="60"/>
      <c r="T279" s="61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T279" s="13" t="s">
        <v>172</v>
      </c>
      <c r="AU279" s="13" t="s">
        <v>75</v>
      </c>
    </row>
    <row r="280" spans="1:65" s="2" customFormat="1" ht="19.5">
      <c r="A280" s="30"/>
      <c r="B280" s="31"/>
      <c r="C280" s="32"/>
      <c r="D280" s="163" t="s">
        <v>178</v>
      </c>
      <c r="E280" s="32"/>
      <c r="F280" s="179" t="s">
        <v>485</v>
      </c>
      <c r="G280" s="32"/>
      <c r="H280" s="32"/>
      <c r="I280" s="165"/>
      <c r="J280" s="32"/>
      <c r="K280" s="32"/>
      <c r="L280" s="35"/>
      <c r="M280" s="166"/>
      <c r="N280" s="167"/>
      <c r="O280" s="60"/>
      <c r="P280" s="60"/>
      <c r="Q280" s="60"/>
      <c r="R280" s="60"/>
      <c r="S280" s="60"/>
      <c r="T280" s="61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T280" s="13" t="s">
        <v>178</v>
      </c>
      <c r="AU280" s="13" t="s">
        <v>75</v>
      </c>
    </row>
    <row r="281" spans="1:65" s="10" customFormat="1" ht="11.25">
      <c r="B281" s="168"/>
      <c r="C281" s="169"/>
      <c r="D281" s="163" t="s">
        <v>173</v>
      </c>
      <c r="E281" s="170" t="s">
        <v>34</v>
      </c>
      <c r="F281" s="171" t="s">
        <v>780</v>
      </c>
      <c r="G281" s="169"/>
      <c r="H281" s="172">
        <v>12</v>
      </c>
      <c r="I281" s="173"/>
      <c r="J281" s="169"/>
      <c r="K281" s="169"/>
      <c r="L281" s="174"/>
      <c r="M281" s="175"/>
      <c r="N281" s="176"/>
      <c r="O281" s="176"/>
      <c r="P281" s="176"/>
      <c r="Q281" s="176"/>
      <c r="R281" s="176"/>
      <c r="S281" s="176"/>
      <c r="T281" s="177"/>
      <c r="AT281" s="178" t="s">
        <v>173</v>
      </c>
      <c r="AU281" s="178" t="s">
        <v>75</v>
      </c>
      <c r="AV281" s="10" t="s">
        <v>84</v>
      </c>
      <c r="AW281" s="10" t="s">
        <v>36</v>
      </c>
      <c r="AX281" s="10" t="s">
        <v>82</v>
      </c>
      <c r="AY281" s="178" t="s">
        <v>169</v>
      </c>
    </row>
    <row r="282" spans="1:65" s="2" customFormat="1" ht="16.5" customHeight="1">
      <c r="A282" s="30"/>
      <c r="B282" s="31"/>
      <c r="C282" s="180" t="s">
        <v>483</v>
      </c>
      <c r="D282" s="180" t="s">
        <v>252</v>
      </c>
      <c r="E282" s="181" t="s">
        <v>466</v>
      </c>
      <c r="F282" s="182" t="s">
        <v>467</v>
      </c>
      <c r="G282" s="183" t="s">
        <v>167</v>
      </c>
      <c r="H282" s="184">
        <v>74.962000000000003</v>
      </c>
      <c r="I282" s="185"/>
      <c r="J282" s="186">
        <f>ROUND(I282*H282,2)</f>
        <v>0</v>
      </c>
      <c r="K282" s="187"/>
      <c r="L282" s="35"/>
      <c r="M282" s="188" t="s">
        <v>34</v>
      </c>
      <c r="N282" s="189" t="s">
        <v>46</v>
      </c>
      <c r="O282" s="60"/>
      <c r="P282" s="159">
        <f>O282*H282</f>
        <v>0</v>
      </c>
      <c r="Q282" s="159">
        <v>0</v>
      </c>
      <c r="R282" s="159">
        <f>Q282*H282</f>
        <v>0</v>
      </c>
      <c r="S282" s="159">
        <v>0</v>
      </c>
      <c r="T282" s="160">
        <f>S282*H282</f>
        <v>0</v>
      </c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R282" s="161" t="s">
        <v>170</v>
      </c>
      <c r="AT282" s="161" t="s">
        <v>252</v>
      </c>
      <c r="AU282" s="161" t="s">
        <v>75</v>
      </c>
      <c r="AY282" s="13" t="s">
        <v>169</v>
      </c>
      <c r="BE282" s="162">
        <f>IF(N282="základní",J282,0)</f>
        <v>0</v>
      </c>
      <c r="BF282" s="162">
        <f>IF(N282="snížená",J282,0)</f>
        <v>0</v>
      </c>
      <c r="BG282" s="162">
        <f>IF(N282="zákl. přenesená",J282,0)</f>
        <v>0</v>
      </c>
      <c r="BH282" s="162">
        <f>IF(N282="sníž. přenesená",J282,0)</f>
        <v>0</v>
      </c>
      <c r="BI282" s="162">
        <f>IF(N282="nulová",J282,0)</f>
        <v>0</v>
      </c>
      <c r="BJ282" s="13" t="s">
        <v>82</v>
      </c>
      <c r="BK282" s="162">
        <f>ROUND(I282*H282,2)</f>
        <v>0</v>
      </c>
      <c r="BL282" s="13" t="s">
        <v>170</v>
      </c>
      <c r="BM282" s="161" t="s">
        <v>781</v>
      </c>
    </row>
    <row r="283" spans="1:65" s="2" customFormat="1" ht="29.25">
      <c r="A283" s="30"/>
      <c r="B283" s="31"/>
      <c r="C283" s="32"/>
      <c r="D283" s="163" t="s">
        <v>172</v>
      </c>
      <c r="E283" s="32"/>
      <c r="F283" s="164" t="s">
        <v>469</v>
      </c>
      <c r="G283" s="32"/>
      <c r="H283" s="32"/>
      <c r="I283" s="165"/>
      <c r="J283" s="32"/>
      <c r="K283" s="32"/>
      <c r="L283" s="35"/>
      <c r="M283" s="166"/>
      <c r="N283" s="167"/>
      <c r="O283" s="60"/>
      <c r="P283" s="60"/>
      <c r="Q283" s="60"/>
      <c r="R283" s="60"/>
      <c r="S283" s="60"/>
      <c r="T283" s="61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T283" s="13" t="s">
        <v>172</v>
      </c>
      <c r="AU283" s="13" t="s">
        <v>75</v>
      </c>
    </row>
    <row r="284" spans="1:65" s="2" customFormat="1" ht="19.5">
      <c r="A284" s="30"/>
      <c r="B284" s="31"/>
      <c r="C284" s="32"/>
      <c r="D284" s="163" t="s">
        <v>178</v>
      </c>
      <c r="E284" s="32"/>
      <c r="F284" s="179" t="s">
        <v>528</v>
      </c>
      <c r="G284" s="32"/>
      <c r="H284" s="32"/>
      <c r="I284" s="165"/>
      <c r="J284" s="32"/>
      <c r="K284" s="32"/>
      <c r="L284" s="35"/>
      <c r="M284" s="166"/>
      <c r="N284" s="167"/>
      <c r="O284" s="60"/>
      <c r="P284" s="60"/>
      <c r="Q284" s="60"/>
      <c r="R284" s="60"/>
      <c r="S284" s="60"/>
      <c r="T284" s="61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T284" s="13" t="s">
        <v>178</v>
      </c>
      <c r="AU284" s="13" t="s">
        <v>75</v>
      </c>
    </row>
    <row r="285" spans="1:65" s="10" customFormat="1" ht="11.25">
      <c r="B285" s="168"/>
      <c r="C285" s="169"/>
      <c r="D285" s="163" t="s">
        <v>173</v>
      </c>
      <c r="E285" s="170" t="s">
        <v>34</v>
      </c>
      <c r="F285" s="171" t="s">
        <v>782</v>
      </c>
      <c r="G285" s="169"/>
      <c r="H285" s="172">
        <v>74.962000000000003</v>
      </c>
      <c r="I285" s="173"/>
      <c r="J285" s="169"/>
      <c r="K285" s="169"/>
      <c r="L285" s="174"/>
      <c r="M285" s="175"/>
      <c r="N285" s="176"/>
      <c r="O285" s="176"/>
      <c r="P285" s="176"/>
      <c r="Q285" s="176"/>
      <c r="R285" s="176"/>
      <c r="S285" s="176"/>
      <c r="T285" s="177"/>
      <c r="AT285" s="178" t="s">
        <v>173</v>
      </c>
      <c r="AU285" s="178" t="s">
        <v>75</v>
      </c>
      <c r="AV285" s="10" t="s">
        <v>84</v>
      </c>
      <c r="AW285" s="10" t="s">
        <v>36</v>
      </c>
      <c r="AX285" s="10" t="s">
        <v>82</v>
      </c>
      <c r="AY285" s="178" t="s">
        <v>169</v>
      </c>
    </row>
    <row r="286" spans="1:65" s="2" customFormat="1" ht="24.2" customHeight="1">
      <c r="A286" s="30"/>
      <c r="B286" s="31"/>
      <c r="C286" s="180" t="s">
        <v>487</v>
      </c>
      <c r="D286" s="180" t="s">
        <v>252</v>
      </c>
      <c r="E286" s="181" t="s">
        <v>453</v>
      </c>
      <c r="F286" s="182" t="s">
        <v>454</v>
      </c>
      <c r="G286" s="183" t="s">
        <v>167</v>
      </c>
      <c r="H286" s="184">
        <v>74.962000000000003</v>
      </c>
      <c r="I286" s="185"/>
      <c r="J286" s="186">
        <f>ROUND(I286*H286,2)</f>
        <v>0</v>
      </c>
      <c r="K286" s="187"/>
      <c r="L286" s="35"/>
      <c r="M286" s="188" t="s">
        <v>34</v>
      </c>
      <c r="N286" s="189" t="s">
        <v>46</v>
      </c>
      <c r="O286" s="60"/>
      <c r="P286" s="159">
        <f>O286*H286</f>
        <v>0</v>
      </c>
      <c r="Q286" s="159">
        <v>0</v>
      </c>
      <c r="R286" s="159">
        <f>Q286*H286</f>
        <v>0</v>
      </c>
      <c r="S286" s="159">
        <v>0</v>
      </c>
      <c r="T286" s="160">
        <f>S286*H286</f>
        <v>0</v>
      </c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R286" s="161" t="s">
        <v>170</v>
      </c>
      <c r="AT286" s="161" t="s">
        <v>252</v>
      </c>
      <c r="AU286" s="161" t="s">
        <v>75</v>
      </c>
      <c r="AY286" s="13" t="s">
        <v>169</v>
      </c>
      <c r="BE286" s="162">
        <f>IF(N286="základní",J286,0)</f>
        <v>0</v>
      </c>
      <c r="BF286" s="162">
        <f>IF(N286="snížená",J286,0)</f>
        <v>0</v>
      </c>
      <c r="BG286" s="162">
        <f>IF(N286="zákl. přenesená",J286,0)</f>
        <v>0</v>
      </c>
      <c r="BH286" s="162">
        <f>IF(N286="sníž. přenesená",J286,0)</f>
        <v>0</v>
      </c>
      <c r="BI286" s="162">
        <f>IF(N286="nulová",J286,0)</f>
        <v>0</v>
      </c>
      <c r="BJ286" s="13" t="s">
        <v>82</v>
      </c>
      <c r="BK286" s="162">
        <f>ROUND(I286*H286,2)</f>
        <v>0</v>
      </c>
      <c r="BL286" s="13" t="s">
        <v>170</v>
      </c>
      <c r="BM286" s="161" t="s">
        <v>783</v>
      </c>
    </row>
    <row r="287" spans="1:65" s="2" customFormat="1" ht="29.25">
      <c r="A287" s="30"/>
      <c r="B287" s="31"/>
      <c r="C287" s="32"/>
      <c r="D287" s="163" t="s">
        <v>172</v>
      </c>
      <c r="E287" s="32"/>
      <c r="F287" s="164" t="s">
        <v>456</v>
      </c>
      <c r="G287" s="32"/>
      <c r="H287" s="32"/>
      <c r="I287" s="165"/>
      <c r="J287" s="32"/>
      <c r="K287" s="32"/>
      <c r="L287" s="35"/>
      <c r="M287" s="166"/>
      <c r="N287" s="167"/>
      <c r="O287" s="60"/>
      <c r="P287" s="60"/>
      <c r="Q287" s="60"/>
      <c r="R287" s="60"/>
      <c r="S287" s="60"/>
      <c r="T287" s="61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T287" s="13" t="s">
        <v>172</v>
      </c>
      <c r="AU287" s="13" t="s">
        <v>75</v>
      </c>
    </row>
    <row r="288" spans="1:65" s="2" customFormat="1" ht="19.5">
      <c r="A288" s="30"/>
      <c r="B288" s="31"/>
      <c r="C288" s="32"/>
      <c r="D288" s="163" t="s">
        <v>178</v>
      </c>
      <c r="E288" s="32"/>
      <c r="F288" s="179" t="s">
        <v>528</v>
      </c>
      <c r="G288" s="32"/>
      <c r="H288" s="32"/>
      <c r="I288" s="165"/>
      <c r="J288" s="32"/>
      <c r="K288" s="32"/>
      <c r="L288" s="35"/>
      <c r="M288" s="166"/>
      <c r="N288" s="167"/>
      <c r="O288" s="60"/>
      <c r="P288" s="60"/>
      <c r="Q288" s="60"/>
      <c r="R288" s="60"/>
      <c r="S288" s="60"/>
      <c r="T288" s="61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T288" s="13" t="s">
        <v>178</v>
      </c>
      <c r="AU288" s="13" t="s">
        <v>75</v>
      </c>
    </row>
    <row r="289" spans="1:65" s="10" customFormat="1" ht="11.25">
      <c r="B289" s="168"/>
      <c r="C289" s="169"/>
      <c r="D289" s="163" t="s">
        <v>173</v>
      </c>
      <c r="E289" s="170" t="s">
        <v>34</v>
      </c>
      <c r="F289" s="171" t="s">
        <v>784</v>
      </c>
      <c r="G289" s="169"/>
      <c r="H289" s="172">
        <v>74.962000000000003</v>
      </c>
      <c r="I289" s="173"/>
      <c r="J289" s="169"/>
      <c r="K289" s="169"/>
      <c r="L289" s="174"/>
      <c r="M289" s="175"/>
      <c r="N289" s="176"/>
      <c r="O289" s="176"/>
      <c r="P289" s="176"/>
      <c r="Q289" s="176"/>
      <c r="R289" s="176"/>
      <c r="S289" s="176"/>
      <c r="T289" s="177"/>
      <c r="AT289" s="178" t="s">
        <v>173</v>
      </c>
      <c r="AU289" s="178" t="s">
        <v>75</v>
      </c>
      <c r="AV289" s="10" t="s">
        <v>84</v>
      </c>
      <c r="AW289" s="10" t="s">
        <v>36</v>
      </c>
      <c r="AX289" s="10" t="s">
        <v>82</v>
      </c>
      <c r="AY289" s="178" t="s">
        <v>169</v>
      </c>
    </row>
    <row r="290" spans="1:65" s="2" customFormat="1" ht="33" customHeight="1">
      <c r="A290" s="30"/>
      <c r="B290" s="31"/>
      <c r="C290" s="180" t="s">
        <v>490</v>
      </c>
      <c r="D290" s="180" t="s">
        <v>252</v>
      </c>
      <c r="E290" s="181" t="s">
        <v>460</v>
      </c>
      <c r="F290" s="182" t="s">
        <v>461</v>
      </c>
      <c r="G290" s="183" t="s">
        <v>167</v>
      </c>
      <c r="H290" s="184">
        <v>224.886</v>
      </c>
      <c r="I290" s="185"/>
      <c r="J290" s="186">
        <f>ROUND(I290*H290,2)</f>
        <v>0</v>
      </c>
      <c r="K290" s="187"/>
      <c r="L290" s="35"/>
      <c r="M290" s="188" t="s">
        <v>34</v>
      </c>
      <c r="N290" s="189" t="s">
        <v>46</v>
      </c>
      <c r="O290" s="60"/>
      <c r="P290" s="159">
        <f>O290*H290</f>
        <v>0</v>
      </c>
      <c r="Q290" s="159">
        <v>0</v>
      </c>
      <c r="R290" s="159">
        <f>Q290*H290</f>
        <v>0</v>
      </c>
      <c r="S290" s="159">
        <v>0</v>
      </c>
      <c r="T290" s="160">
        <f>S290*H290</f>
        <v>0</v>
      </c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R290" s="161" t="s">
        <v>170</v>
      </c>
      <c r="AT290" s="161" t="s">
        <v>252</v>
      </c>
      <c r="AU290" s="161" t="s">
        <v>75</v>
      </c>
      <c r="AY290" s="13" t="s">
        <v>169</v>
      </c>
      <c r="BE290" s="162">
        <f>IF(N290="základní",J290,0)</f>
        <v>0</v>
      </c>
      <c r="BF290" s="162">
        <f>IF(N290="snížená",J290,0)</f>
        <v>0</v>
      </c>
      <c r="BG290" s="162">
        <f>IF(N290="zákl. přenesená",J290,0)</f>
        <v>0</v>
      </c>
      <c r="BH290" s="162">
        <f>IF(N290="sníž. přenesená",J290,0)</f>
        <v>0</v>
      </c>
      <c r="BI290" s="162">
        <f>IF(N290="nulová",J290,0)</f>
        <v>0</v>
      </c>
      <c r="BJ290" s="13" t="s">
        <v>82</v>
      </c>
      <c r="BK290" s="162">
        <f>ROUND(I290*H290,2)</f>
        <v>0</v>
      </c>
      <c r="BL290" s="13" t="s">
        <v>170</v>
      </c>
      <c r="BM290" s="161" t="s">
        <v>785</v>
      </c>
    </row>
    <row r="291" spans="1:65" s="2" customFormat="1" ht="29.25">
      <c r="A291" s="30"/>
      <c r="B291" s="31"/>
      <c r="C291" s="32"/>
      <c r="D291" s="163" t="s">
        <v>172</v>
      </c>
      <c r="E291" s="32"/>
      <c r="F291" s="164" t="s">
        <v>463</v>
      </c>
      <c r="G291" s="32"/>
      <c r="H291" s="32"/>
      <c r="I291" s="165"/>
      <c r="J291" s="32"/>
      <c r="K291" s="32"/>
      <c r="L291" s="35"/>
      <c r="M291" s="166"/>
      <c r="N291" s="167"/>
      <c r="O291" s="60"/>
      <c r="P291" s="60"/>
      <c r="Q291" s="60"/>
      <c r="R291" s="60"/>
      <c r="S291" s="60"/>
      <c r="T291" s="61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T291" s="13" t="s">
        <v>172</v>
      </c>
      <c r="AU291" s="13" t="s">
        <v>75</v>
      </c>
    </row>
    <row r="292" spans="1:65" s="2" customFormat="1" ht="19.5">
      <c r="A292" s="30"/>
      <c r="B292" s="31"/>
      <c r="C292" s="32"/>
      <c r="D292" s="163" t="s">
        <v>178</v>
      </c>
      <c r="E292" s="32"/>
      <c r="F292" s="179" t="s">
        <v>528</v>
      </c>
      <c r="G292" s="32"/>
      <c r="H292" s="32"/>
      <c r="I292" s="165"/>
      <c r="J292" s="32"/>
      <c r="K292" s="32"/>
      <c r="L292" s="35"/>
      <c r="M292" s="166"/>
      <c r="N292" s="167"/>
      <c r="O292" s="60"/>
      <c r="P292" s="60"/>
      <c r="Q292" s="60"/>
      <c r="R292" s="60"/>
      <c r="S292" s="60"/>
      <c r="T292" s="61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T292" s="13" t="s">
        <v>178</v>
      </c>
      <c r="AU292" s="13" t="s">
        <v>75</v>
      </c>
    </row>
    <row r="293" spans="1:65" s="10" customFormat="1" ht="11.25">
      <c r="B293" s="168"/>
      <c r="C293" s="169"/>
      <c r="D293" s="163" t="s">
        <v>173</v>
      </c>
      <c r="E293" s="170" t="s">
        <v>34</v>
      </c>
      <c r="F293" s="171" t="s">
        <v>786</v>
      </c>
      <c r="G293" s="169"/>
      <c r="H293" s="172">
        <v>224.886</v>
      </c>
      <c r="I293" s="173"/>
      <c r="J293" s="169"/>
      <c r="K293" s="169"/>
      <c r="L293" s="174"/>
      <c r="M293" s="175"/>
      <c r="N293" s="176"/>
      <c r="O293" s="176"/>
      <c r="P293" s="176"/>
      <c r="Q293" s="176"/>
      <c r="R293" s="176"/>
      <c r="S293" s="176"/>
      <c r="T293" s="177"/>
      <c r="AT293" s="178" t="s">
        <v>173</v>
      </c>
      <c r="AU293" s="178" t="s">
        <v>75</v>
      </c>
      <c r="AV293" s="10" t="s">
        <v>84</v>
      </c>
      <c r="AW293" s="10" t="s">
        <v>36</v>
      </c>
      <c r="AX293" s="10" t="s">
        <v>82</v>
      </c>
      <c r="AY293" s="178" t="s">
        <v>169</v>
      </c>
    </row>
    <row r="294" spans="1:65" s="2" customFormat="1" ht="16.5" customHeight="1">
      <c r="A294" s="30"/>
      <c r="B294" s="31"/>
      <c r="C294" s="180" t="s">
        <v>497</v>
      </c>
      <c r="D294" s="180" t="s">
        <v>252</v>
      </c>
      <c r="E294" s="181" t="s">
        <v>552</v>
      </c>
      <c r="F294" s="182" t="s">
        <v>553</v>
      </c>
      <c r="G294" s="183" t="s">
        <v>167</v>
      </c>
      <c r="H294" s="184">
        <v>0.8</v>
      </c>
      <c r="I294" s="185"/>
      <c r="J294" s="186">
        <f>ROUND(I294*H294,2)</f>
        <v>0</v>
      </c>
      <c r="K294" s="187"/>
      <c r="L294" s="35"/>
      <c r="M294" s="188" t="s">
        <v>34</v>
      </c>
      <c r="N294" s="189" t="s">
        <v>46</v>
      </c>
      <c r="O294" s="60"/>
      <c r="P294" s="159">
        <f>O294*H294</f>
        <v>0</v>
      </c>
      <c r="Q294" s="159">
        <v>0</v>
      </c>
      <c r="R294" s="159">
        <f>Q294*H294</f>
        <v>0</v>
      </c>
      <c r="S294" s="159">
        <v>0</v>
      </c>
      <c r="T294" s="160">
        <f>S294*H294</f>
        <v>0</v>
      </c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R294" s="161" t="s">
        <v>170</v>
      </c>
      <c r="AT294" s="161" t="s">
        <v>252</v>
      </c>
      <c r="AU294" s="161" t="s">
        <v>75</v>
      </c>
      <c r="AY294" s="13" t="s">
        <v>169</v>
      </c>
      <c r="BE294" s="162">
        <f>IF(N294="základní",J294,0)</f>
        <v>0</v>
      </c>
      <c r="BF294" s="162">
        <f>IF(N294="snížená",J294,0)</f>
        <v>0</v>
      </c>
      <c r="BG294" s="162">
        <f>IF(N294="zákl. přenesená",J294,0)</f>
        <v>0</v>
      </c>
      <c r="BH294" s="162">
        <f>IF(N294="sníž. přenesená",J294,0)</f>
        <v>0</v>
      </c>
      <c r="BI294" s="162">
        <f>IF(N294="nulová",J294,0)</f>
        <v>0</v>
      </c>
      <c r="BJ294" s="13" t="s">
        <v>82</v>
      </c>
      <c r="BK294" s="162">
        <f>ROUND(I294*H294,2)</f>
        <v>0</v>
      </c>
      <c r="BL294" s="13" t="s">
        <v>170</v>
      </c>
      <c r="BM294" s="161" t="s">
        <v>787</v>
      </c>
    </row>
    <row r="295" spans="1:65" s="2" customFormat="1" ht="29.25">
      <c r="A295" s="30"/>
      <c r="B295" s="31"/>
      <c r="C295" s="32"/>
      <c r="D295" s="163" t="s">
        <v>172</v>
      </c>
      <c r="E295" s="32"/>
      <c r="F295" s="164" t="s">
        <v>555</v>
      </c>
      <c r="G295" s="32"/>
      <c r="H295" s="32"/>
      <c r="I295" s="165"/>
      <c r="J295" s="32"/>
      <c r="K295" s="32"/>
      <c r="L295" s="35"/>
      <c r="M295" s="166"/>
      <c r="N295" s="167"/>
      <c r="O295" s="60"/>
      <c r="P295" s="60"/>
      <c r="Q295" s="60"/>
      <c r="R295" s="60"/>
      <c r="S295" s="60"/>
      <c r="T295" s="61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T295" s="13" t="s">
        <v>172</v>
      </c>
      <c r="AU295" s="13" t="s">
        <v>75</v>
      </c>
    </row>
    <row r="296" spans="1:65" s="2" customFormat="1" ht="19.5">
      <c r="A296" s="30"/>
      <c r="B296" s="31"/>
      <c r="C296" s="32"/>
      <c r="D296" s="163" t="s">
        <v>178</v>
      </c>
      <c r="E296" s="32"/>
      <c r="F296" s="179" t="s">
        <v>788</v>
      </c>
      <c r="G296" s="32"/>
      <c r="H296" s="32"/>
      <c r="I296" s="165"/>
      <c r="J296" s="32"/>
      <c r="K296" s="32"/>
      <c r="L296" s="35"/>
      <c r="M296" s="166"/>
      <c r="N296" s="167"/>
      <c r="O296" s="60"/>
      <c r="P296" s="60"/>
      <c r="Q296" s="60"/>
      <c r="R296" s="60"/>
      <c r="S296" s="60"/>
      <c r="T296" s="61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T296" s="13" t="s">
        <v>178</v>
      </c>
      <c r="AU296" s="13" t="s">
        <v>75</v>
      </c>
    </row>
    <row r="297" spans="1:65" s="10" customFormat="1" ht="11.25">
      <c r="B297" s="168"/>
      <c r="C297" s="169"/>
      <c r="D297" s="163" t="s">
        <v>173</v>
      </c>
      <c r="E297" s="170" t="s">
        <v>34</v>
      </c>
      <c r="F297" s="171" t="s">
        <v>789</v>
      </c>
      <c r="G297" s="169"/>
      <c r="H297" s="172">
        <v>0.8</v>
      </c>
      <c r="I297" s="173"/>
      <c r="J297" s="169"/>
      <c r="K297" s="169"/>
      <c r="L297" s="174"/>
      <c r="M297" s="175"/>
      <c r="N297" s="176"/>
      <c r="O297" s="176"/>
      <c r="P297" s="176"/>
      <c r="Q297" s="176"/>
      <c r="R297" s="176"/>
      <c r="S297" s="176"/>
      <c r="T297" s="177"/>
      <c r="AT297" s="178" t="s">
        <v>173</v>
      </c>
      <c r="AU297" s="178" t="s">
        <v>75</v>
      </c>
      <c r="AV297" s="10" t="s">
        <v>84</v>
      </c>
      <c r="AW297" s="10" t="s">
        <v>36</v>
      </c>
      <c r="AX297" s="10" t="s">
        <v>82</v>
      </c>
      <c r="AY297" s="178" t="s">
        <v>169</v>
      </c>
    </row>
    <row r="298" spans="1:65" s="2" customFormat="1" ht="16.5" customHeight="1">
      <c r="A298" s="30"/>
      <c r="B298" s="31"/>
      <c r="C298" s="180" t="s">
        <v>503</v>
      </c>
      <c r="D298" s="180" t="s">
        <v>252</v>
      </c>
      <c r="E298" s="181" t="s">
        <v>558</v>
      </c>
      <c r="F298" s="182" t="s">
        <v>559</v>
      </c>
      <c r="G298" s="183" t="s">
        <v>167</v>
      </c>
      <c r="H298" s="184">
        <v>73.61</v>
      </c>
      <c r="I298" s="185"/>
      <c r="J298" s="186">
        <f>ROUND(I298*H298,2)</f>
        <v>0</v>
      </c>
      <c r="K298" s="187"/>
      <c r="L298" s="35"/>
      <c r="M298" s="188" t="s">
        <v>34</v>
      </c>
      <c r="N298" s="189" t="s">
        <v>46</v>
      </c>
      <c r="O298" s="60"/>
      <c r="P298" s="159">
        <f>O298*H298</f>
        <v>0</v>
      </c>
      <c r="Q298" s="159">
        <v>0</v>
      </c>
      <c r="R298" s="159">
        <f>Q298*H298</f>
        <v>0</v>
      </c>
      <c r="S298" s="159">
        <v>0</v>
      </c>
      <c r="T298" s="160">
        <f>S298*H298</f>
        <v>0</v>
      </c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R298" s="161" t="s">
        <v>170</v>
      </c>
      <c r="AT298" s="161" t="s">
        <v>252</v>
      </c>
      <c r="AU298" s="161" t="s">
        <v>75</v>
      </c>
      <c r="AY298" s="13" t="s">
        <v>169</v>
      </c>
      <c r="BE298" s="162">
        <f>IF(N298="základní",J298,0)</f>
        <v>0</v>
      </c>
      <c r="BF298" s="162">
        <f>IF(N298="snížená",J298,0)</f>
        <v>0</v>
      </c>
      <c r="BG298" s="162">
        <f>IF(N298="zákl. přenesená",J298,0)</f>
        <v>0</v>
      </c>
      <c r="BH298" s="162">
        <f>IF(N298="sníž. přenesená",J298,0)</f>
        <v>0</v>
      </c>
      <c r="BI298" s="162">
        <f>IF(N298="nulová",J298,0)</f>
        <v>0</v>
      </c>
      <c r="BJ298" s="13" t="s">
        <v>82</v>
      </c>
      <c r="BK298" s="162">
        <f>ROUND(I298*H298,2)</f>
        <v>0</v>
      </c>
      <c r="BL298" s="13" t="s">
        <v>170</v>
      </c>
      <c r="BM298" s="161" t="s">
        <v>694</v>
      </c>
    </row>
    <row r="299" spans="1:65" s="2" customFormat="1" ht="29.25">
      <c r="A299" s="30"/>
      <c r="B299" s="31"/>
      <c r="C299" s="32"/>
      <c r="D299" s="163" t="s">
        <v>172</v>
      </c>
      <c r="E299" s="32"/>
      <c r="F299" s="164" t="s">
        <v>561</v>
      </c>
      <c r="G299" s="32"/>
      <c r="H299" s="32"/>
      <c r="I299" s="165"/>
      <c r="J299" s="32"/>
      <c r="K299" s="32"/>
      <c r="L299" s="35"/>
      <c r="M299" s="166"/>
      <c r="N299" s="167"/>
      <c r="O299" s="60"/>
      <c r="P299" s="60"/>
      <c r="Q299" s="60"/>
      <c r="R299" s="60"/>
      <c r="S299" s="60"/>
      <c r="T299" s="61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T299" s="13" t="s">
        <v>172</v>
      </c>
      <c r="AU299" s="13" t="s">
        <v>75</v>
      </c>
    </row>
    <row r="300" spans="1:65" s="10" customFormat="1" ht="11.25">
      <c r="B300" s="168"/>
      <c r="C300" s="169"/>
      <c r="D300" s="163" t="s">
        <v>173</v>
      </c>
      <c r="E300" s="170" t="s">
        <v>34</v>
      </c>
      <c r="F300" s="171" t="s">
        <v>790</v>
      </c>
      <c r="G300" s="169"/>
      <c r="H300" s="172">
        <v>73.61</v>
      </c>
      <c r="I300" s="173"/>
      <c r="J300" s="169"/>
      <c r="K300" s="169"/>
      <c r="L300" s="174"/>
      <c r="M300" s="175"/>
      <c r="N300" s="176"/>
      <c r="O300" s="176"/>
      <c r="P300" s="176"/>
      <c r="Q300" s="176"/>
      <c r="R300" s="176"/>
      <c r="S300" s="176"/>
      <c r="T300" s="177"/>
      <c r="AT300" s="178" t="s">
        <v>173</v>
      </c>
      <c r="AU300" s="178" t="s">
        <v>75</v>
      </c>
      <c r="AV300" s="10" t="s">
        <v>84</v>
      </c>
      <c r="AW300" s="10" t="s">
        <v>36</v>
      </c>
      <c r="AX300" s="10" t="s">
        <v>82</v>
      </c>
      <c r="AY300" s="178" t="s">
        <v>169</v>
      </c>
    </row>
    <row r="301" spans="1:65" s="2" customFormat="1" ht="16.5" customHeight="1">
      <c r="A301" s="30"/>
      <c r="B301" s="31"/>
      <c r="C301" s="180" t="s">
        <v>506</v>
      </c>
      <c r="D301" s="180" t="s">
        <v>252</v>
      </c>
      <c r="E301" s="181" t="s">
        <v>564</v>
      </c>
      <c r="F301" s="182" t="s">
        <v>565</v>
      </c>
      <c r="G301" s="183" t="s">
        <v>167</v>
      </c>
      <c r="H301" s="184">
        <v>0.55200000000000005</v>
      </c>
      <c r="I301" s="185"/>
      <c r="J301" s="186">
        <f>ROUND(I301*H301,2)</f>
        <v>0</v>
      </c>
      <c r="K301" s="187"/>
      <c r="L301" s="35"/>
      <c r="M301" s="188" t="s">
        <v>34</v>
      </c>
      <c r="N301" s="189" t="s">
        <v>46</v>
      </c>
      <c r="O301" s="60"/>
      <c r="P301" s="159">
        <f>O301*H301</f>
        <v>0</v>
      </c>
      <c r="Q301" s="159">
        <v>0</v>
      </c>
      <c r="R301" s="159">
        <f>Q301*H301</f>
        <v>0</v>
      </c>
      <c r="S301" s="159">
        <v>0</v>
      </c>
      <c r="T301" s="160">
        <f>S301*H301</f>
        <v>0</v>
      </c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R301" s="161" t="s">
        <v>170</v>
      </c>
      <c r="AT301" s="161" t="s">
        <v>252</v>
      </c>
      <c r="AU301" s="161" t="s">
        <v>75</v>
      </c>
      <c r="AY301" s="13" t="s">
        <v>169</v>
      </c>
      <c r="BE301" s="162">
        <f>IF(N301="základní",J301,0)</f>
        <v>0</v>
      </c>
      <c r="BF301" s="162">
        <f>IF(N301="snížená",J301,0)</f>
        <v>0</v>
      </c>
      <c r="BG301" s="162">
        <f>IF(N301="zákl. přenesená",J301,0)</f>
        <v>0</v>
      </c>
      <c r="BH301" s="162">
        <f>IF(N301="sníž. přenesená",J301,0)</f>
        <v>0</v>
      </c>
      <c r="BI301" s="162">
        <f>IF(N301="nulová",J301,0)</f>
        <v>0</v>
      </c>
      <c r="BJ301" s="13" t="s">
        <v>82</v>
      </c>
      <c r="BK301" s="162">
        <f>ROUND(I301*H301,2)</f>
        <v>0</v>
      </c>
      <c r="BL301" s="13" t="s">
        <v>170</v>
      </c>
      <c r="BM301" s="161" t="s">
        <v>696</v>
      </c>
    </row>
    <row r="302" spans="1:65" s="2" customFormat="1" ht="29.25">
      <c r="A302" s="30"/>
      <c r="B302" s="31"/>
      <c r="C302" s="32"/>
      <c r="D302" s="163" t="s">
        <v>172</v>
      </c>
      <c r="E302" s="32"/>
      <c r="F302" s="164" t="s">
        <v>567</v>
      </c>
      <c r="G302" s="32"/>
      <c r="H302" s="32"/>
      <c r="I302" s="165"/>
      <c r="J302" s="32"/>
      <c r="K302" s="32"/>
      <c r="L302" s="35"/>
      <c r="M302" s="166"/>
      <c r="N302" s="167"/>
      <c r="O302" s="60"/>
      <c r="P302" s="60"/>
      <c r="Q302" s="60"/>
      <c r="R302" s="60"/>
      <c r="S302" s="60"/>
      <c r="T302" s="61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T302" s="13" t="s">
        <v>172</v>
      </c>
      <c r="AU302" s="13" t="s">
        <v>75</v>
      </c>
    </row>
    <row r="303" spans="1:65" s="10" customFormat="1" ht="11.25">
      <c r="B303" s="168"/>
      <c r="C303" s="169"/>
      <c r="D303" s="163" t="s">
        <v>173</v>
      </c>
      <c r="E303" s="170" t="s">
        <v>34</v>
      </c>
      <c r="F303" s="171" t="s">
        <v>791</v>
      </c>
      <c r="G303" s="169"/>
      <c r="H303" s="172">
        <v>0.55200000000000005</v>
      </c>
      <c r="I303" s="173"/>
      <c r="J303" s="169"/>
      <c r="K303" s="169"/>
      <c r="L303" s="174"/>
      <c r="M303" s="201"/>
      <c r="N303" s="202"/>
      <c r="O303" s="202"/>
      <c r="P303" s="202"/>
      <c r="Q303" s="202"/>
      <c r="R303" s="202"/>
      <c r="S303" s="202"/>
      <c r="T303" s="203"/>
      <c r="AT303" s="178" t="s">
        <v>173</v>
      </c>
      <c r="AU303" s="178" t="s">
        <v>75</v>
      </c>
      <c r="AV303" s="10" t="s">
        <v>84</v>
      </c>
      <c r="AW303" s="10" t="s">
        <v>36</v>
      </c>
      <c r="AX303" s="10" t="s">
        <v>82</v>
      </c>
      <c r="AY303" s="178" t="s">
        <v>169</v>
      </c>
    </row>
    <row r="304" spans="1:65" s="2" customFormat="1" ht="6.95" customHeight="1">
      <c r="A304" s="30"/>
      <c r="B304" s="43"/>
      <c r="C304" s="44"/>
      <c r="D304" s="44"/>
      <c r="E304" s="44"/>
      <c r="F304" s="44"/>
      <c r="G304" s="44"/>
      <c r="H304" s="44"/>
      <c r="I304" s="44"/>
      <c r="J304" s="44"/>
      <c r="K304" s="44"/>
      <c r="L304" s="35"/>
      <c r="M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</row>
  </sheetData>
  <sheetProtection algorithmName="SHA-512" hashValue="jPQedVi7TO7lO8oRgmpxunE1lw8P4YR1axiknFAR/Ev7fs/kQslNwM3Ez5UtcqLRybz2AwoPF/msPfWSu/x7Ow==" saltValue="BblhjSwSJ8wk5mGwAoe3xDYSHqSiFM0yjsuZuZC6NmNmz+qU3n1huSg/fKx/N+F5fTWYTslRZbEbpu/YJEgb6A==" spinCount="100000" sheet="1" objects="1" scenarios="1" formatColumns="0" formatRows="0" autoFilter="0"/>
  <autoFilter ref="C84:K30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topLeftCell="A78" workbookViewId="0">
      <selection activeCell="I97" sqref="I97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106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702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792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22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ROUND((SUM(BE85:BE100)),  2)</f>
        <v>0</v>
      </c>
      <c r="G35" s="30"/>
      <c r="H35" s="30"/>
      <c r="I35" s="120">
        <v>0.21</v>
      </c>
      <c r="J35" s="119">
        <f>ROUND(((SUM(BE85:BE100))*I35),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ROUND((SUM(BF85:BF100)),  2)</f>
        <v>0</v>
      </c>
      <c r="G36" s="30"/>
      <c r="H36" s="30"/>
      <c r="I36" s="120">
        <v>0.12</v>
      </c>
      <c r="J36" s="119">
        <f>ROUND(((SUM(BF85:BF100))*I36),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ROUND((SUM(BG85:BG100)),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ROUND((SUM(BH85:BH100)),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ROUND((SUM(BI85:BI100)),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702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03.2 - Materiál a práce dodávané zadavatelem -  NEOCEŇOVAT!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 Bohumilice v Čech.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702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03.2 - Materiál a práce dodávané zadavatelem -  NEOCEŇOVAT!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 Bohumilice v Čech.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SUM(P86:P100)</f>
        <v>0</v>
      </c>
      <c r="Q85" s="68"/>
      <c r="R85" s="145">
        <f>SUM(R86:R100)</f>
        <v>354.01275000000004</v>
      </c>
      <c r="S85" s="68"/>
      <c r="T85" s="146">
        <f>SUM(T86:T100)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SUM(BK86:BK100)</f>
        <v>0</v>
      </c>
    </row>
    <row r="86" spans="1:65" s="2" customFormat="1" ht="24.2" customHeight="1">
      <c r="A86" s="30"/>
      <c r="B86" s="31"/>
      <c r="C86" s="148" t="s">
        <v>82</v>
      </c>
      <c r="D86" s="148" t="s">
        <v>164</v>
      </c>
      <c r="E86" s="149" t="s">
        <v>570</v>
      </c>
      <c r="F86" s="150" t="s">
        <v>571</v>
      </c>
      <c r="G86" s="151" t="s">
        <v>184</v>
      </c>
      <c r="H86" s="152">
        <v>958</v>
      </c>
      <c r="I86" s="266">
        <v>0</v>
      </c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0.32700000000000001</v>
      </c>
      <c r="R86" s="159">
        <f>Q86*H86</f>
        <v>313.26600000000002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793</v>
      </c>
    </row>
    <row r="87" spans="1:65" s="2" customFormat="1" ht="19.5">
      <c r="A87" s="30"/>
      <c r="B87" s="31"/>
      <c r="C87" s="32"/>
      <c r="D87" s="163" t="s">
        <v>172</v>
      </c>
      <c r="E87" s="32"/>
      <c r="F87" s="164" t="s">
        <v>571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2" customFormat="1" ht="58.5">
      <c r="A88" s="30"/>
      <c r="B88" s="31"/>
      <c r="C88" s="32"/>
      <c r="D88" s="163" t="s">
        <v>178</v>
      </c>
      <c r="E88" s="32"/>
      <c r="F88" s="179" t="s">
        <v>573</v>
      </c>
      <c r="G88" s="32"/>
      <c r="H88" s="32"/>
      <c r="I88" s="165"/>
      <c r="J88" s="32"/>
      <c r="K88" s="32"/>
      <c r="L88" s="35"/>
      <c r="M88" s="166"/>
      <c r="N88" s="167"/>
      <c r="O88" s="60"/>
      <c r="P88" s="60"/>
      <c r="Q88" s="60"/>
      <c r="R88" s="60"/>
      <c r="S88" s="60"/>
      <c r="T88" s="61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3" t="s">
        <v>178</v>
      </c>
      <c r="AU88" s="13" t="s">
        <v>75</v>
      </c>
    </row>
    <row r="89" spans="1:65" s="10" customFormat="1" ht="11.25">
      <c r="B89" s="168"/>
      <c r="C89" s="169"/>
      <c r="D89" s="163" t="s">
        <v>173</v>
      </c>
      <c r="E89" s="170" t="s">
        <v>34</v>
      </c>
      <c r="F89" s="171" t="s">
        <v>794</v>
      </c>
      <c r="G89" s="169"/>
      <c r="H89" s="172">
        <v>438</v>
      </c>
      <c r="I89" s="173"/>
      <c r="J89" s="169"/>
      <c r="K89" s="169"/>
      <c r="L89" s="174"/>
      <c r="M89" s="175"/>
      <c r="N89" s="176"/>
      <c r="O89" s="176"/>
      <c r="P89" s="176"/>
      <c r="Q89" s="176"/>
      <c r="R89" s="176"/>
      <c r="S89" s="176"/>
      <c r="T89" s="177"/>
      <c r="AT89" s="178" t="s">
        <v>173</v>
      </c>
      <c r="AU89" s="178" t="s">
        <v>75</v>
      </c>
      <c r="AV89" s="10" t="s">
        <v>84</v>
      </c>
      <c r="AW89" s="10" t="s">
        <v>36</v>
      </c>
      <c r="AX89" s="10" t="s">
        <v>75</v>
      </c>
      <c r="AY89" s="178" t="s">
        <v>169</v>
      </c>
    </row>
    <row r="90" spans="1:65" s="10" customFormat="1" ht="11.25">
      <c r="B90" s="168"/>
      <c r="C90" s="169"/>
      <c r="D90" s="163" t="s">
        <v>173</v>
      </c>
      <c r="E90" s="170" t="s">
        <v>34</v>
      </c>
      <c r="F90" s="171" t="s">
        <v>795</v>
      </c>
      <c r="G90" s="169"/>
      <c r="H90" s="172">
        <v>14</v>
      </c>
      <c r="I90" s="173"/>
      <c r="J90" s="169"/>
      <c r="K90" s="169"/>
      <c r="L90" s="174"/>
      <c r="M90" s="175"/>
      <c r="N90" s="176"/>
      <c r="O90" s="176"/>
      <c r="P90" s="176"/>
      <c r="Q90" s="176"/>
      <c r="R90" s="176"/>
      <c r="S90" s="176"/>
      <c r="T90" s="177"/>
      <c r="AT90" s="178" t="s">
        <v>173</v>
      </c>
      <c r="AU90" s="178" t="s">
        <v>75</v>
      </c>
      <c r="AV90" s="10" t="s">
        <v>84</v>
      </c>
      <c r="AW90" s="10" t="s">
        <v>36</v>
      </c>
      <c r="AX90" s="10" t="s">
        <v>75</v>
      </c>
      <c r="AY90" s="178" t="s">
        <v>169</v>
      </c>
    </row>
    <row r="91" spans="1:65" s="10" customFormat="1" ht="11.25">
      <c r="B91" s="168"/>
      <c r="C91" s="169"/>
      <c r="D91" s="163" t="s">
        <v>173</v>
      </c>
      <c r="E91" s="170" t="s">
        <v>34</v>
      </c>
      <c r="F91" s="171" t="s">
        <v>796</v>
      </c>
      <c r="G91" s="169"/>
      <c r="H91" s="172">
        <v>14</v>
      </c>
      <c r="I91" s="173"/>
      <c r="J91" s="169"/>
      <c r="K91" s="169"/>
      <c r="L91" s="174"/>
      <c r="M91" s="175"/>
      <c r="N91" s="176"/>
      <c r="O91" s="176"/>
      <c r="P91" s="176"/>
      <c r="Q91" s="176"/>
      <c r="R91" s="176"/>
      <c r="S91" s="176"/>
      <c r="T91" s="177"/>
      <c r="AT91" s="178" t="s">
        <v>173</v>
      </c>
      <c r="AU91" s="178" t="s">
        <v>75</v>
      </c>
      <c r="AV91" s="10" t="s">
        <v>84</v>
      </c>
      <c r="AW91" s="10" t="s">
        <v>36</v>
      </c>
      <c r="AX91" s="10" t="s">
        <v>75</v>
      </c>
      <c r="AY91" s="178" t="s">
        <v>169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797</v>
      </c>
      <c r="G92" s="169"/>
      <c r="H92" s="172">
        <v>14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75</v>
      </c>
      <c r="AY92" s="178" t="s">
        <v>169</v>
      </c>
    </row>
    <row r="93" spans="1:65" s="10" customFormat="1" ht="11.25">
      <c r="B93" s="168"/>
      <c r="C93" s="169"/>
      <c r="D93" s="163" t="s">
        <v>173</v>
      </c>
      <c r="E93" s="170" t="s">
        <v>34</v>
      </c>
      <c r="F93" s="171" t="s">
        <v>798</v>
      </c>
      <c r="G93" s="169"/>
      <c r="H93" s="172">
        <v>14</v>
      </c>
      <c r="I93" s="173"/>
      <c r="J93" s="169"/>
      <c r="K93" s="169"/>
      <c r="L93" s="174"/>
      <c r="M93" s="175"/>
      <c r="N93" s="176"/>
      <c r="O93" s="176"/>
      <c r="P93" s="176"/>
      <c r="Q93" s="176"/>
      <c r="R93" s="176"/>
      <c r="S93" s="176"/>
      <c r="T93" s="177"/>
      <c r="AT93" s="178" t="s">
        <v>173</v>
      </c>
      <c r="AU93" s="178" t="s">
        <v>75</v>
      </c>
      <c r="AV93" s="10" t="s">
        <v>84</v>
      </c>
      <c r="AW93" s="10" t="s">
        <v>36</v>
      </c>
      <c r="AX93" s="10" t="s">
        <v>75</v>
      </c>
      <c r="AY93" s="178" t="s">
        <v>169</v>
      </c>
    </row>
    <row r="94" spans="1:65" s="10" customFormat="1" ht="11.25">
      <c r="B94" s="168"/>
      <c r="C94" s="169"/>
      <c r="D94" s="163" t="s">
        <v>173</v>
      </c>
      <c r="E94" s="170" t="s">
        <v>34</v>
      </c>
      <c r="F94" s="171" t="s">
        <v>799</v>
      </c>
      <c r="G94" s="169"/>
      <c r="H94" s="172">
        <v>14</v>
      </c>
      <c r="I94" s="173"/>
      <c r="J94" s="169"/>
      <c r="K94" s="169"/>
      <c r="L94" s="174"/>
      <c r="M94" s="175"/>
      <c r="N94" s="176"/>
      <c r="O94" s="176"/>
      <c r="P94" s="176"/>
      <c r="Q94" s="176"/>
      <c r="R94" s="176"/>
      <c r="S94" s="176"/>
      <c r="T94" s="177"/>
      <c r="AT94" s="178" t="s">
        <v>173</v>
      </c>
      <c r="AU94" s="178" t="s">
        <v>75</v>
      </c>
      <c r="AV94" s="10" t="s">
        <v>84</v>
      </c>
      <c r="AW94" s="10" t="s">
        <v>36</v>
      </c>
      <c r="AX94" s="10" t="s">
        <v>75</v>
      </c>
      <c r="AY94" s="178" t="s">
        <v>169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800</v>
      </c>
      <c r="G95" s="169"/>
      <c r="H95" s="172">
        <v>450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75</v>
      </c>
      <c r="AY95" s="178" t="s">
        <v>169</v>
      </c>
    </row>
    <row r="96" spans="1:65" s="11" customFormat="1" ht="11.25">
      <c r="B96" s="190"/>
      <c r="C96" s="191"/>
      <c r="D96" s="163" t="s">
        <v>173</v>
      </c>
      <c r="E96" s="192" t="s">
        <v>34</v>
      </c>
      <c r="F96" s="193" t="s">
        <v>288</v>
      </c>
      <c r="G96" s="191"/>
      <c r="H96" s="194">
        <v>958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173</v>
      </c>
      <c r="AU96" s="200" t="s">
        <v>75</v>
      </c>
      <c r="AV96" s="11" t="s">
        <v>170</v>
      </c>
      <c r="AW96" s="11" t="s">
        <v>36</v>
      </c>
      <c r="AX96" s="11" t="s">
        <v>82</v>
      </c>
      <c r="AY96" s="200" t="s">
        <v>169</v>
      </c>
    </row>
    <row r="97" spans="1:65" s="2" customFormat="1" ht="16.5" customHeight="1">
      <c r="A97" s="30"/>
      <c r="B97" s="31"/>
      <c r="C97" s="148" t="s">
        <v>84</v>
      </c>
      <c r="D97" s="148" t="s">
        <v>164</v>
      </c>
      <c r="E97" s="149" t="s">
        <v>581</v>
      </c>
      <c r="F97" s="150" t="s">
        <v>582</v>
      </c>
      <c r="G97" s="151" t="s">
        <v>184</v>
      </c>
      <c r="H97" s="152">
        <v>11</v>
      </c>
      <c r="I97" s="266">
        <v>0</v>
      </c>
      <c r="J97" s="154">
        <f>ROUND(I97*H97,2)</f>
        <v>0</v>
      </c>
      <c r="K97" s="155"/>
      <c r="L97" s="156"/>
      <c r="M97" s="157" t="s">
        <v>34</v>
      </c>
      <c r="N97" s="158" t="s">
        <v>46</v>
      </c>
      <c r="O97" s="60"/>
      <c r="P97" s="159">
        <f>O97*H97</f>
        <v>0</v>
      </c>
      <c r="Q97" s="159">
        <v>3.70425</v>
      </c>
      <c r="R97" s="159">
        <f>Q97*H97</f>
        <v>40.746749999999999</v>
      </c>
      <c r="S97" s="159">
        <v>0</v>
      </c>
      <c r="T97" s="160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61" t="s">
        <v>168</v>
      </c>
      <c r="AT97" s="161" t="s">
        <v>164</v>
      </c>
      <c r="AU97" s="161" t="s">
        <v>75</v>
      </c>
      <c r="AY97" s="13" t="s">
        <v>169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13" t="s">
        <v>82</v>
      </c>
      <c r="BK97" s="162">
        <f>ROUND(I97*H97,2)</f>
        <v>0</v>
      </c>
      <c r="BL97" s="13" t="s">
        <v>170</v>
      </c>
      <c r="BM97" s="161" t="s">
        <v>699</v>
      </c>
    </row>
    <row r="98" spans="1:65" s="2" customFormat="1" ht="11.25">
      <c r="A98" s="30"/>
      <c r="B98" s="31"/>
      <c r="C98" s="32"/>
      <c r="D98" s="163" t="s">
        <v>172</v>
      </c>
      <c r="E98" s="32"/>
      <c r="F98" s="164" t="s">
        <v>582</v>
      </c>
      <c r="G98" s="32"/>
      <c r="H98" s="32"/>
      <c r="I98" s="165"/>
      <c r="J98" s="32"/>
      <c r="K98" s="32"/>
      <c r="L98" s="35"/>
      <c r="M98" s="166"/>
      <c r="N98" s="167"/>
      <c r="O98" s="60"/>
      <c r="P98" s="60"/>
      <c r="Q98" s="60"/>
      <c r="R98" s="60"/>
      <c r="S98" s="60"/>
      <c r="T98" s="61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3" t="s">
        <v>172</v>
      </c>
      <c r="AU98" s="13" t="s">
        <v>75</v>
      </c>
    </row>
    <row r="99" spans="1:65" s="2" customFormat="1" ht="58.5">
      <c r="A99" s="30"/>
      <c r="B99" s="31"/>
      <c r="C99" s="32"/>
      <c r="D99" s="163" t="s">
        <v>178</v>
      </c>
      <c r="E99" s="32"/>
      <c r="F99" s="179" t="s">
        <v>573</v>
      </c>
      <c r="G99" s="32"/>
      <c r="H99" s="32"/>
      <c r="I99" s="165"/>
      <c r="J99" s="32"/>
      <c r="K99" s="32"/>
      <c r="L99" s="35"/>
      <c r="M99" s="166"/>
      <c r="N99" s="167"/>
      <c r="O99" s="60"/>
      <c r="P99" s="60"/>
      <c r="Q99" s="60"/>
      <c r="R99" s="60"/>
      <c r="S99" s="60"/>
      <c r="T99" s="61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T99" s="13" t="s">
        <v>178</v>
      </c>
      <c r="AU99" s="13" t="s">
        <v>75</v>
      </c>
    </row>
    <row r="100" spans="1:65" s="10" customFormat="1" ht="11.25">
      <c r="B100" s="168"/>
      <c r="C100" s="169"/>
      <c r="D100" s="163" t="s">
        <v>173</v>
      </c>
      <c r="E100" s="170" t="s">
        <v>34</v>
      </c>
      <c r="F100" s="171" t="s">
        <v>801</v>
      </c>
      <c r="G100" s="169"/>
      <c r="H100" s="172">
        <v>11</v>
      </c>
      <c r="I100" s="173"/>
      <c r="J100" s="169"/>
      <c r="K100" s="169"/>
      <c r="L100" s="174"/>
      <c r="M100" s="201"/>
      <c r="N100" s="202"/>
      <c r="O100" s="202"/>
      <c r="P100" s="202"/>
      <c r="Q100" s="202"/>
      <c r="R100" s="202"/>
      <c r="S100" s="202"/>
      <c r="T100" s="203"/>
      <c r="AT100" s="178" t="s">
        <v>173</v>
      </c>
      <c r="AU100" s="178" t="s">
        <v>75</v>
      </c>
      <c r="AV100" s="10" t="s">
        <v>84</v>
      </c>
      <c r="AW100" s="10" t="s">
        <v>36</v>
      </c>
      <c r="AX100" s="10" t="s">
        <v>82</v>
      </c>
      <c r="AY100" s="178" t="s">
        <v>169</v>
      </c>
    </row>
    <row r="101" spans="1:65" s="2" customFormat="1" ht="6.95" customHeight="1">
      <c r="A101" s="30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5"/>
      <c r="M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</sheetData>
  <sheetProtection algorithmName="SHA-512" hashValue="OMXLyUBDZQH43bcJ5Y+scf38a3sa5GVhcvukLyJRyoqu0odVz6w7b20n/MmFY2UBe64qu45b0wIJdjMuQ4viTA==" saltValue="YxwNZ8+SnBG902Xhj9KxO/P+iW4tT8msbOFnArWw4PwxQcFl4kFT6FAMw01fVs667+4G1NoBX7ILbGFjWAnzZg==" spinCount="100000" sheet="1" objects="1" scenarios="1" formatColumns="0" formatRows="0" autoFilter="0"/>
  <autoFilter ref="C84:K100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111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802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803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22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ROUND((SUM(BE85:BE305)),  2)</f>
        <v>0</v>
      </c>
      <c r="G35" s="30"/>
      <c r="H35" s="30"/>
      <c r="I35" s="120">
        <v>0.21</v>
      </c>
      <c r="J35" s="119">
        <f>ROUND(((SUM(BE85:BE305))*I35),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ROUND((SUM(BF85:BF305)),  2)</f>
        <v>0</v>
      </c>
      <c r="G36" s="30"/>
      <c r="H36" s="30"/>
      <c r="I36" s="120">
        <v>0.12</v>
      </c>
      <c r="J36" s="119">
        <f>ROUND(((SUM(BF85:BF305))*I36),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ROUND((SUM(BG85:BG305)),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ROUND((SUM(BH85:BH305)),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ROUND((SUM(BI85:BI305)),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802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04.1 - Železniční svršek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 Bohumilice v Čech.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802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04.1 - Železniční svršek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 Bohumilice v Čech.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SUM(P86:P305)</f>
        <v>0</v>
      </c>
      <c r="Q85" s="68"/>
      <c r="R85" s="145">
        <f>SUM(R86:R305)</f>
        <v>278.01659999999998</v>
      </c>
      <c r="S85" s="68"/>
      <c r="T85" s="146">
        <f>SUM(T86:T305)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SUM(BK86:BK305)</f>
        <v>0</v>
      </c>
    </row>
    <row r="86" spans="1:65" s="2" customFormat="1" ht="16.5" customHeight="1">
      <c r="A86" s="30"/>
      <c r="B86" s="31"/>
      <c r="C86" s="148" t="s">
        <v>82</v>
      </c>
      <c r="D86" s="148" t="s">
        <v>164</v>
      </c>
      <c r="E86" s="149" t="s">
        <v>165</v>
      </c>
      <c r="F86" s="150" t="s">
        <v>166</v>
      </c>
      <c r="G86" s="151" t="s">
        <v>167</v>
      </c>
      <c r="H86" s="152">
        <v>270</v>
      </c>
      <c r="I86" s="153"/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1</v>
      </c>
      <c r="R86" s="159">
        <f>Q86*H86</f>
        <v>270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592</v>
      </c>
    </row>
    <row r="87" spans="1:65" s="2" customFormat="1" ht="11.25">
      <c r="A87" s="30"/>
      <c r="B87" s="31"/>
      <c r="C87" s="32"/>
      <c r="D87" s="163" t="s">
        <v>172</v>
      </c>
      <c r="E87" s="32"/>
      <c r="F87" s="164" t="s">
        <v>166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10" customFormat="1" ht="11.25">
      <c r="B88" s="168"/>
      <c r="C88" s="169"/>
      <c r="D88" s="163" t="s">
        <v>173</v>
      </c>
      <c r="E88" s="170" t="s">
        <v>34</v>
      </c>
      <c r="F88" s="171" t="s">
        <v>804</v>
      </c>
      <c r="G88" s="169"/>
      <c r="H88" s="172">
        <v>270</v>
      </c>
      <c r="I88" s="173"/>
      <c r="J88" s="169"/>
      <c r="K88" s="169"/>
      <c r="L88" s="174"/>
      <c r="M88" s="175"/>
      <c r="N88" s="176"/>
      <c r="O88" s="176"/>
      <c r="P88" s="176"/>
      <c r="Q88" s="176"/>
      <c r="R88" s="176"/>
      <c r="S88" s="176"/>
      <c r="T88" s="177"/>
      <c r="AT88" s="178" t="s">
        <v>173</v>
      </c>
      <c r="AU88" s="178" t="s">
        <v>75</v>
      </c>
      <c r="AV88" s="10" t="s">
        <v>84</v>
      </c>
      <c r="AW88" s="10" t="s">
        <v>36</v>
      </c>
      <c r="AX88" s="10" t="s">
        <v>82</v>
      </c>
      <c r="AY88" s="178" t="s">
        <v>169</v>
      </c>
    </row>
    <row r="89" spans="1:65" s="2" customFormat="1" ht="16.5" customHeight="1">
      <c r="A89" s="30"/>
      <c r="B89" s="31"/>
      <c r="C89" s="148" t="s">
        <v>84</v>
      </c>
      <c r="D89" s="148" t="s">
        <v>164</v>
      </c>
      <c r="E89" s="149" t="s">
        <v>175</v>
      </c>
      <c r="F89" s="150" t="s">
        <v>176</v>
      </c>
      <c r="G89" s="151" t="s">
        <v>167</v>
      </c>
      <c r="H89" s="152">
        <v>2.7</v>
      </c>
      <c r="I89" s="153"/>
      <c r="J89" s="154">
        <f>ROUND(I89*H89,2)</f>
        <v>0</v>
      </c>
      <c r="K89" s="155"/>
      <c r="L89" s="156"/>
      <c r="M89" s="157" t="s">
        <v>34</v>
      </c>
      <c r="N89" s="158" t="s">
        <v>46</v>
      </c>
      <c r="O89" s="60"/>
      <c r="P89" s="159">
        <f>O89*H89</f>
        <v>0</v>
      </c>
      <c r="Q89" s="159">
        <v>1</v>
      </c>
      <c r="R89" s="159">
        <f>Q89*H89</f>
        <v>2.7</v>
      </c>
      <c r="S89" s="159">
        <v>0</v>
      </c>
      <c r="T89" s="160">
        <f>S89*H89</f>
        <v>0</v>
      </c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R89" s="161" t="s">
        <v>168</v>
      </c>
      <c r="AT89" s="161" t="s">
        <v>164</v>
      </c>
      <c r="AU89" s="161" t="s">
        <v>75</v>
      </c>
      <c r="AY89" s="13" t="s">
        <v>169</v>
      </c>
      <c r="BE89" s="162">
        <f>IF(N89="základní",J89,0)</f>
        <v>0</v>
      </c>
      <c r="BF89" s="162">
        <f>IF(N89="snížená",J89,0)</f>
        <v>0</v>
      </c>
      <c r="BG89" s="162">
        <f>IF(N89="zákl. přenesená",J89,0)</f>
        <v>0</v>
      </c>
      <c r="BH89" s="162">
        <f>IF(N89="sníž. přenesená",J89,0)</f>
        <v>0</v>
      </c>
      <c r="BI89" s="162">
        <f>IF(N89="nulová",J89,0)</f>
        <v>0</v>
      </c>
      <c r="BJ89" s="13" t="s">
        <v>82</v>
      </c>
      <c r="BK89" s="162">
        <f>ROUND(I89*H89,2)</f>
        <v>0</v>
      </c>
      <c r="BL89" s="13" t="s">
        <v>170</v>
      </c>
      <c r="BM89" s="161" t="s">
        <v>704</v>
      </c>
    </row>
    <row r="90" spans="1:65" s="2" customFormat="1" ht="11.25">
      <c r="A90" s="30"/>
      <c r="B90" s="31"/>
      <c r="C90" s="32"/>
      <c r="D90" s="163" t="s">
        <v>172</v>
      </c>
      <c r="E90" s="32"/>
      <c r="F90" s="164" t="s">
        <v>176</v>
      </c>
      <c r="G90" s="32"/>
      <c r="H90" s="32"/>
      <c r="I90" s="165"/>
      <c r="J90" s="32"/>
      <c r="K90" s="32"/>
      <c r="L90" s="35"/>
      <c r="M90" s="166"/>
      <c r="N90" s="167"/>
      <c r="O90" s="60"/>
      <c r="P90" s="60"/>
      <c r="Q90" s="60"/>
      <c r="R90" s="60"/>
      <c r="S90" s="60"/>
      <c r="T90" s="61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T90" s="13" t="s">
        <v>172</v>
      </c>
      <c r="AU90" s="13" t="s">
        <v>75</v>
      </c>
    </row>
    <row r="91" spans="1:65" s="2" customFormat="1" ht="19.5">
      <c r="A91" s="30"/>
      <c r="B91" s="31"/>
      <c r="C91" s="32"/>
      <c r="D91" s="163" t="s">
        <v>178</v>
      </c>
      <c r="E91" s="32"/>
      <c r="F91" s="179" t="s">
        <v>805</v>
      </c>
      <c r="G91" s="32"/>
      <c r="H91" s="32"/>
      <c r="I91" s="165"/>
      <c r="J91" s="32"/>
      <c r="K91" s="32"/>
      <c r="L91" s="35"/>
      <c r="M91" s="166"/>
      <c r="N91" s="167"/>
      <c r="O91" s="60"/>
      <c r="P91" s="60"/>
      <c r="Q91" s="60"/>
      <c r="R91" s="60"/>
      <c r="S91" s="60"/>
      <c r="T91" s="61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T91" s="13" t="s">
        <v>178</v>
      </c>
      <c r="AU91" s="13" t="s">
        <v>75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706</v>
      </c>
      <c r="G92" s="169"/>
      <c r="H92" s="172">
        <v>2.7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82</v>
      </c>
      <c r="AY92" s="178" t="s">
        <v>169</v>
      </c>
    </row>
    <row r="93" spans="1:65" s="2" customFormat="1" ht="16.5" customHeight="1">
      <c r="A93" s="30"/>
      <c r="B93" s="31"/>
      <c r="C93" s="148" t="s">
        <v>181</v>
      </c>
      <c r="D93" s="148" t="s">
        <v>164</v>
      </c>
      <c r="E93" s="149" t="s">
        <v>182</v>
      </c>
      <c r="F93" s="150" t="s">
        <v>183</v>
      </c>
      <c r="G93" s="151" t="s">
        <v>184</v>
      </c>
      <c r="H93" s="152">
        <v>339</v>
      </c>
      <c r="I93" s="153"/>
      <c r="J93" s="154">
        <f>ROUND(I93*H93,2)</f>
        <v>0</v>
      </c>
      <c r="K93" s="155"/>
      <c r="L93" s="156"/>
      <c r="M93" s="157" t="s">
        <v>34</v>
      </c>
      <c r="N93" s="158" t="s">
        <v>46</v>
      </c>
      <c r="O93" s="60"/>
      <c r="P93" s="159">
        <f>O93*H93</f>
        <v>0</v>
      </c>
      <c r="Q93" s="159">
        <v>1.004E-2</v>
      </c>
      <c r="R93" s="159">
        <f>Q93*H93</f>
        <v>3.4035600000000001</v>
      </c>
      <c r="S93" s="159">
        <v>0</v>
      </c>
      <c r="T93" s="160">
        <f>S93*H93</f>
        <v>0</v>
      </c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R93" s="161" t="s">
        <v>168</v>
      </c>
      <c r="AT93" s="161" t="s">
        <v>164</v>
      </c>
      <c r="AU93" s="161" t="s">
        <v>75</v>
      </c>
      <c r="AY93" s="13" t="s">
        <v>169</v>
      </c>
      <c r="BE93" s="162">
        <f>IF(N93="základní",J93,0)</f>
        <v>0</v>
      </c>
      <c r="BF93" s="162">
        <f>IF(N93="snížená",J93,0)</f>
        <v>0</v>
      </c>
      <c r="BG93" s="162">
        <f>IF(N93="zákl. přenesená",J93,0)</f>
        <v>0</v>
      </c>
      <c r="BH93" s="162">
        <f>IF(N93="sníž. přenesená",J93,0)</f>
        <v>0</v>
      </c>
      <c r="BI93" s="162">
        <f>IF(N93="nulová",J93,0)</f>
        <v>0</v>
      </c>
      <c r="BJ93" s="13" t="s">
        <v>82</v>
      </c>
      <c r="BK93" s="162">
        <f>ROUND(I93*H93,2)</f>
        <v>0</v>
      </c>
      <c r="BL93" s="13" t="s">
        <v>170</v>
      </c>
      <c r="BM93" s="161" t="s">
        <v>709</v>
      </c>
    </row>
    <row r="94" spans="1:65" s="2" customFormat="1" ht="11.25">
      <c r="A94" s="30"/>
      <c r="B94" s="31"/>
      <c r="C94" s="32"/>
      <c r="D94" s="163" t="s">
        <v>172</v>
      </c>
      <c r="E94" s="32"/>
      <c r="F94" s="164" t="s">
        <v>183</v>
      </c>
      <c r="G94" s="32"/>
      <c r="H94" s="32"/>
      <c r="I94" s="165"/>
      <c r="J94" s="32"/>
      <c r="K94" s="32"/>
      <c r="L94" s="35"/>
      <c r="M94" s="166"/>
      <c r="N94" s="167"/>
      <c r="O94" s="60"/>
      <c r="P94" s="60"/>
      <c r="Q94" s="60"/>
      <c r="R94" s="60"/>
      <c r="S94" s="60"/>
      <c r="T94" s="61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T94" s="13" t="s">
        <v>172</v>
      </c>
      <c r="AU94" s="13" t="s">
        <v>75</v>
      </c>
    </row>
    <row r="95" spans="1:65" s="2" customFormat="1" ht="29.25">
      <c r="A95" s="30"/>
      <c r="B95" s="31"/>
      <c r="C95" s="32"/>
      <c r="D95" s="163" t="s">
        <v>178</v>
      </c>
      <c r="E95" s="32"/>
      <c r="F95" s="179" t="s">
        <v>806</v>
      </c>
      <c r="G95" s="32"/>
      <c r="H95" s="32"/>
      <c r="I95" s="165"/>
      <c r="J95" s="32"/>
      <c r="K95" s="32"/>
      <c r="L95" s="35"/>
      <c r="M95" s="166"/>
      <c r="N95" s="167"/>
      <c r="O95" s="60"/>
      <c r="P95" s="60"/>
      <c r="Q95" s="60"/>
      <c r="R95" s="60"/>
      <c r="S95" s="60"/>
      <c r="T95" s="61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T95" s="13" t="s">
        <v>178</v>
      </c>
      <c r="AU95" s="13" t="s">
        <v>75</v>
      </c>
    </row>
    <row r="96" spans="1:65" s="10" customFormat="1" ht="11.25">
      <c r="B96" s="168"/>
      <c r="C96" s="169"/>
      <c r="D96" s="163" t="s">
        <v>173</v>
      </c>
      <c r="E96" s="170" t="s">
        <v>34</v>
      </c>
      <c r="F96" s="171" t="s">
        <v>807</v>
      </c>
      <c r="G96" s="169"/>
      <c r="H96" s="172">
        <v>339</v>
      </c>
      <c r="I96" s="173"/>
      <c r="J96" s="169"/>
      <c r="K96" s="169"/>
      <c r="L96" s="174"/>
      <c r="M96" s="175"/>
      <c r="N96" s="176"/>
      <c r="O96" s="176"/>
      <c r="P96" s="176"/>
      <c r="Q96" s="176"/>
      <c r="R96" s="176"/>
      <c r="S96" s="176"/>
      <c r="T96" s="177"/>
      <c r="AT96" s="178" t="s">
        <v>173</v>
      </c>
      <c r="AU96" s="178" t="s">
        <v>75</v>
      </c>
      <c r="AV96" s="10" t="s">
        <v>84</v>
      </c>
      <c r="AW96" s="10" t="s">
        <v>36</v>
      </c>
      <c r="AX96" s="10" t="s">
        <v>82</v>
      </c>
      <c r="AY96" s="178" t="s">
        <v>169</v>
      </c>
    </row>
    <row r="97" spans="1:65" s="2" customFormat="1" ht="24.2" customHeight="1">
      <c r="A97" s="30"/>
      <c r="B97" s="31"/>
      <c r="C97" s="148" t="s">
        <v>170</v>
      </c>
      <c r="D97" s="148" t="s">
        <v>164</v>
      </c>
      <c r="E97" s="149" t="s">
        <v>188</v>
      </c>
      <c r="F97" s="150" t="s">
        <v>189</v>
      </c>
      <c r="G97" s="151" t="s">
        <v>190</v>
      </c>
      <c r="H97" s="152">
        <v>1.8</v>
      </c>
      <c r="I97" s="153"/>
      <c r="J97" s="154">
        <f>ROUND(I97*H97,2)</f>
        <v>0</v>
      </c>
      <c r="K97" s="155"/>
      <c r="L97" s="156"/>
      <c r="M97" s="157" t="s">
        <v>34</v>
      </c>
      <c r="N97" s="158" t="s">
        <v>46</v>
      </c>
      <c r="O97" s="60"/>
      <c r="P97" s="159">
        <f>O97*H97</f>
        <v>0</v>
      </c>
      <c r="Q97" s="159">
        <v>0</v>
      </c>
      <c r="R97" s="159">
        <f>Q97*H97</f>
        <v>0</v>
      </c>
      <c r="S97" s="159">
        <v>0</v>
      </c>
      <c r="T97" s="160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61" t="s">
        <v>168</v>
      </c>
      <c r="AT97" s="161" t="s">
        <v>164</v>
      </c>
      <c r="AU97" s="161" t="s">
        <v>75</v>
      </c>
      <c r="AY97" s="13" t="s">
        <v>169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13" t="s">
        <v>82</v>
      </c>
      <c r="BK97" s="162">
        <f>ROUND(I97*H97,2)</f>
        <v>0</v>
      </c>
      <c r="BL97" s="13" t="s">
        <v>170</v>
      </c>
      <c r="BM97" s="161" t="s">
        <v>808</v>
      </c>
    </row>
    <row r="98" spans="1:65" s="2" customFormat="1" ht="11.25">
      <c r="A98" s="30"/>
      <c r="B98" s="31"/>
      <c r="C98" s="32"/>
      <c r="D98" s="163" t="s">
        <v>172</v>
      </c>
      <c r="E98" s="32"/>
      <c r="F98" s="164" t="s">
        <v>189</v>
      </c>
      <c r="G98" s="32"/>
      <c r="H98" s="32"/>
      <c r="I98" s="165"/>
      <c r="J98" s="32"/>
      <c r="K98" s="32"/>
      <c r="L98" s="35"/>
      <c r="M98" s="166"/>
      <c r="N98" s="167"/>
      <c r="O98" s="60"/>
      <c r="P98" s="60"/>
      <c r="Q98" s="60"/>
      <c r="R98" s="60"/>
      <c r="S98" s="60"/>
      <c r="T98" s="61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3" t="s">
        <v>172</v>
      </c>
      <c r="AU98" s="13" t="s">
        <v>75</v>
      </c>
    </row>
    <row r="99" spans="1:65" s="2" customFormat="1" ht="39">
      <c r="A99" s="30"/>
      <c r="B99" s="31"/>
      <c r="C99" s="32"/>
      <c r="D99" s="163" t="s">
        <v>178</v>
      </c>
      <c r="E99" s="32"/>
      <c r="F99" s="179" t="s">
        <v>809</v>
      </c>
      <c r="G99" s="32"/>
      <c r="H99" s="32"/>
      <c r="I99" s="165"/>
      <c r="J99" s="32"/>
      <c r="K99" s="32"/>
      <c r="L99" s="35"/>
      <c r="M99" s="166"/>
      <c r="N99" s="167"/>
      <c r="O99" s="60"/>
      <c r="P99" s="60"/>
      <c r="Q99" s="60"/>
      <c r="R99" s="60"/>
      <c r="S99" s="60"/>
      <c r="T99" s="61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T99" s="13" t="s">
        <v>178</v>
      </c>
      <c r="AU99" s="13" t="s">
        <v>75</v>
      </c>
    </row>
    <row r="100" spans="1:65" s="10" customFormat="1" ht="11.25">
      <c r="B100" s="168"/>
      <c r="C100" s="169"/>
      <c r="D100" s="163" t="s">
        <v>173</v>
      </c>
      <c r="E100" s="170" t="s">
        <v>34</v>
      </c>
      <c r="F100" s="171" t="s">
        <v>714</v>
      </c>
      <c r="G100" s="169"/>
      <c r="H100" s="172">
        <v>1.8</v>
      </c>
      <c r="I100" s="173"/>
      <c r="J100" s="169"/>
      <c r="K100" s="169"/>
      <c r="L100" s="174"/>
      <c r="M100" s="175"/>
      <c r="N100" s="176"/>
      <c r="O100" s="176"/>
      <c r="P100" s="176"/>
      <c r="Q100" s="176"/>
      <c r="R100" s="176"/>
      <c r="S100" s="176"/>
      <c r="T100" s="177"/>
      <c r="AT100" s="178" t="s">
        <v>173</v>
      </c>
      <c r="AU100" s="178" t="s">
        <v>75</v>
      </c>
      <c r="AV100" s="10" t="s">
        <v>84</v>
      </c>
      <c r="AW100" s="10" t="s">
        <v>36</v>
      </c>
      <c r="AX100" s="10" t="s">
        <v>82</v>
      </c>
      <c r="AY100" s="178" t="s">
        <v>169</v>
      </c>
    </row>
    <row r="101" spans="1:65" s="2" customFormat="1" ht="21.75" customHeight="1">
      <c r="A101" s="30"/>
      <c r="B101" s="31"/>
      <c r="C101" s="148" t="s">
        <v>194</v>
      </c>
      <c r="D101" s="148" t="s">
        <v>164</v>
      </c>
      <c r="E101" s="149" t="s">
        <v>195</v>
      </c>
      <c r="F101" s="150" t="s">
        <v>196</v>
      </c>
      <c r="G101" s="151" t="s">
        <v>184</v>
      </c>
      <c r="H101" s="152">
        <v>2</v>
      </c>
      <c r="I101" s="153"/>
      <c r="J101" s="154">
        <f>ROUND(I101*H101,2)</f>
        <v>0</v>
      </c>
      <c r="K101" s="155"/>
      <c r="L101" s="156"/>
      <c r="M101" s="157" t="s">
        <v>34</v>
      </c>
      <c r="N101" s="158" t="s">
        <v>46</v>
      </c>
      <c r="O101" s="60"/>
      <c r="P101" s="159">
        <f>O101*H101</f>
        <v>0</v>
      </c>
      <c r="Q101" s="159">
        <v>0</v>
      </c>
      <c r="R101" s="159">
        <f>Q101*H101</f>
        <v>0</v>
      </c>
      <c r="S101" s="159">
        <v>0</v>
      </c>
      <c r="T101" s="160">
        <f>S101*H101</f>
        <v>0</v>
      </c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R101" s="161" t="s">
        <v>168</v>
      </c>
      <c r="AT101" s="161" t="s">
        <v>164</v>
      </c>
      <c r="AU101" s="161" t="s">
        <v>75</v>
      </c>
      <c r="AY101" s="13" t="s">
        <v>169</v>
      </c>
      <c r="BE101" s="162">
        <f>IF(N101="základní",J101,0)</f>
        <v>0</v>
      </c>
      <c r="BF101" s="162">
        <f>IF(N101="snížená",J101,0)</f>
        <v>0</v>
      </c>
      <c r="BG101" s="162">
        <f>IF(N101="zákl. přenesená",J101,0)</f>
        <v>0</v>
      </c>
      <c r="BH101" s="162">
        <f>IF(N101="sníž. přenesená",J101,0)</f>
        <v>0</v>
      </c>
      <c r="BI101" s="162">
        <f>IF(N101="nulová",J101,0)</f>
        <v>0</v>
      </c>
      <c r="BJ101" s="13" t="s">
        <v>82</v>
      </c>
      <c r="BK101" s="162">
        <f>ROUND(I101*H101,2)</f>
        <v>0</v>
      </c>
      <c r="BL101" s="13" t="s">
        <v>170</v>
      </c>
      <c r="BM101" s="161" t="s">
        <v>810</v>
      </c>
    </row>
    <row r="102" spans="1:65" s="2" customFormat="1" ht="11.25">
      <c r="A102" s="30"/>
      <c r="B102" s="31"/>
      <c r="C102" s="32"/>
      <c r="D102" s="163" t="s">
        <v>172</v>
      </c>
      <c r="E102" s="32"/>
      <c r="F102" s="164" t="s">
        <v>196</v>
      </c>
      <c r="G102" s="32"/>
      <c r="H102" s="32"/>
      <c r="I102" s="165"/>
      <c r="J102" s="32"/>
      <c r="K102" s="32"/>
      <c r="L102" s="35"/>
      <c r="M102" s="166"/>
      <c r="N102" s="167"/>
      <c r="O102" s="60"/>
      <c r="P102" s="60"/>
      <c r="Q102" s="60"/>
      <c r="R102" s="60"/>
      <c r="S102" s="60"/>
      <c r="T102" s="61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T102" s="13" t="s">
        <v>172</v>
      </c>
      <c r="AU102" s="13" t="s">
        <v>75</v>
      </c>
    </row>
    <row r="103" spans="1:65" s="2" customFormat="1" ht="29.25">
      <c r="A103" s="30"/>
      <c r="B103" s="31"/>
      <c r="C103" s="32"/>
      <c r="D103" s="163" t="s">
        <v>178</v>
      </c>
      <c r="E103" s="32"/>
      <c r="F103" s="179" t="s">
        <v>716</v>
      </c>
      <c r="G103" s="32"/>
      <c r="H103" s="32"/>
      <c r="I103" s="165"/>
      <c r="J103" s="32"/>
      <c r="K103" s="32"/>
      <c r="L103" s="35"/>
      <c r="M103" s="166"/>
      <c r="N103" s="167"/>
      <c r="O103" s="60"/>
      <c r="P103" s="60"/>
      <c r="Q103" s="60"/>
      <c r="R103" s="60"/>
      <c r="S103" s="60"/>
      <c r="T103" s="61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T103" s="13" t="s">
        <v>178</v>
      </c>
      <c r="AU103" s="13" t="s">
        <v>75</v>
      </c>
    </row>
    <row r="104" spans="1:65" s="10" customFormat="1" ht="11.25">
      <c r="B104" s="168"/>
      <c r="C104" s="169"/>
      <c r="D104" s="163" t="s">
        <v>173</v>
      </c>
      <c r="E104" s="170" t="s">
        <v>34</v>
      </c>
      <c r="F104" s="171" t="s">
        <v>199</v>
      </c>
      <c r="G104" s="169"/>
      <c r="H104" s="172">
        <v>2</v>
      </c>
      <c r="I104" s="173"/>
      <c r="J104" s="169"/>
      <c r="K104" s="169"/>
      <c r="L104" s="174"/>
      <c r="M104" s="175"/>
      <c r="N104" s="176"/>
      <c r="O104" s="176"/>
      <c r="P104" s="176"/>
      <c r="Q104" s="176"/>
      <c r="R104" s="176"/>
      <c r="S104" s="176"/>
      <c r="T104" s="177"/>
      <c r="AT104" s="178" t="s">
        <v>173</v>
      </c>
      <c r="AU104" s="178" t="s">
        <v>75</v>
      </c>
      <c r="AV104" s="10" t="s">
        <v>84</v>
      </c>
      <c r="AW104" s="10" t="s">
        <v>36</v>
      </c>
      <c r="AX104" s="10" t="s">
        <v>82</v>
      </c>
      <c r="AY104" s="178" t="s">
        <v>169</v>
      </c>
    </row>
    <row r="105" spans="1:65" s="2" customFormat="1" ht="16.5" customHeight="1">
      <c r="A105" s="30"/>
      <c r="B105" s="31"/>
      <c r="C105" s="148" t="s">
        <v>200</v>
      </c>
      <c r="D105" s="148" t="s">
        <v>164</v>
      </c>
      <c r="E105" s="149" t="s">
        <v>207</v>
      </c>
      <c r="F105" s="150" t="s">
        <v>208</v>
      </c>
      <c r="G105" s="151" t="s">
        <v>184</v>
      </c>
      <c r="H105" s="152">
        <v>1896</v>
      </c>
      <c r="I105" s="153"/>
      <c r="J105" s="154">
        <f>ROUND(I105*H105,2)</f>
        <v>0</v>
      </c>
      <c r="K105" s="155"/>
      <c r="L105" s="156"/>
      <c r="M105" s="157" t="s">
        <v>34</v>
      </c>
      <c r="N105" s="158" t="s">
        <v>46</v>
      </c>
      <c r="O105" s="60"/>
      <c r="P105" s="159">
        <f>O105*H105</f>
        <v>0</v>
      </c>
      <c r="Q105" s="159">
        <v>5.0000000000000002E-5</v>
      </c>
      <c r="R105" s="159">
        <f>Q105*H105</f>
        <v>9.4800000000000009E-2</v>
      </c>
      <c r="S105" s="159">
        <v>0</v>
      </c>
      <c r="T105" s="160">
        <f>S105*H105</f>
        <v>0</v>
      </c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R105" s="161" t="s">
        <v>168</v>
      </c>
      <c r="AT105" s="161" t="s">
        <v>164</v>
      </c>
      <c r="AU105" s="161" t="s">
        <v>75</v>
      </c>
      <c r="AY105" s="13" t="s">
        <v>169</v>
      </c>
      <c r="BE105" s="162">
        <f>IF(N105="základní",J105,0)</f>
        <v>0</v>
      </c>
      <c r="BF105" s="162">
        <f>IF(N105="snížená",J105,0)</f>
        <v>0</v>
      </c>
      <c r="BG105" s="162">
        <f>IF(N105="zákl. přenesená",J105,0)</f>
        <v>0</v>
      </c>
      <c r="BH105" s="162">
        <f>IF(N105="sníž. přenesená",J105,0)</f>
        <v>0</v>
      </c>
      <c r="BI105" s="162">
        <f>IF(N105="nulová",J105,0)</f>
        <v>0</v>
      </c>
      <c r="BJ105" s="13" t="s">
        <v>82</v>
      </c>
      <c r="BK105" s="162">
        <f>ROUND(I105*H105,2)</f>
        <v>0</v>
      </c>
      <c r="BL105" s="13" t="s">
        <v>170</v>
      </c>
      <c r="BM105" s="161" t="s">
        <v>598</v>
      </c>
    </row>
    <row r="106" spans="1:65" s="2" customFormat="1" ht="11.25">
      <c r="A106" s="30"/>
      <c r="B106" s="31"/>
      <c r="C106" s="32"/>
      <c r="D106" s="163" t="s">
        <v>172</v>
      </c>
      <c r="E106" s="32"/>
      <c r="F106" s="164" t="s">
        <v>208</v>
      </c>
      <c r="G106" s="32"/>
      <c r="H106" s="32"/>
      <c r="I106" s="165"/>
      <c r="J106" s="32"/>
      <c r="K106" s="32"/>
      <c r="L106" s="35"/>
      <c r="M106" s="166"/>
      <c r="N106" s="167"/>
      <c r="O106" s="60"/>
      <c r="P106" s="60"/>
      <c r="Q106" s="60"/>
      <c r="R106" s="60"/>
      <c r="S106" s="60"/>
      <c r="T106" s="61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T106" s="13" t="s">
        <v>172</v>
      </c>
      <c r="AU106" s="13" t="s">
        <v>75</v>
      </c>
    </row>
    <row r="107" spans="1:65" s="10" customFormat="1" ht="11.25">
      <c r="B107" s="168"/>
      <c r="C107" s="169"/>
      <c r="D107" s="163" t="s">
        <v>173</v>
      </c>
      <c r="E107" s="170" t="s">
        <v>34</v>
      </c>
      <c r="F107" s="171" t="s">
        <v>717</v>
      </c>
      <c r="G107" s="169"/>
      <c r="H107" s="172">
        <v>1896</v>
      </c>
      <c r="I107" s="173"/>
      <c r="J107" s="169"/>
      <c r="K107" s="169"/>
      <c r="L107" s="174"/>
      <c r="M107" s="175"/>
      <c r="N107" s="176"/>
      <c r="O107" s="176"/>
      <c r="P107" s="176"/>
      <c r="Q107" s="176"/>
      <c r="R107" s="176"/>
      <c r="S107" s="176"/>
      <c r="T107" s="177"/>
      <c r="AT107" s="178" t="s">
        <v>173</v>
      </c>
      <c r="AU107" s="178" t="s">
        <v>75</v>
      </c>
      <c r="AV107" s="10" t="s">
        <v>84</v>
      </c>
      <c r="AW107" s="10" t="s">
        <v>36</v>
      </c>
      <c r="AX107" s="10" t="s">
        <v>82</v>
      </c>
      <c r="AY107" s="178" t="s">
        <v>169</v>
      </c>
    </row>
    <row r="108" spans="1:65" s="2" customFormat="1" ht="16.5" customHeight="1">
      <c r="A108" s="30"/>
      <c r="B108" s="31"/>
      <c r="C108" s="148" t="s">
        <v>206</v>
      </c>
      <c r="D108" s="148" t="s">
        <v>164</v>
      </c>
      <c r="E108" s="149" t="s">
        <v>211</v>
      </c>
      <c r="F108" s="150" t="s">
        <v>212</v>
      </c>
      <c r="G108" s="151" t="s">
        <v>184</v>
      </c>
      <c r="H108" s="152">
        <v>1896</v>
      </c>
      <c r="I108" s="153"/>
      <c r="J108" s="154">
        <f>ROUND(I108*H108,2)</f>
        <v>0</v>
      </c>
      <c r="K108" s="155"/>
      <c r="L108" s="156"/>
      <c r="M108" s="157" t="s">
        <v>34</v>
      </c>
      <c r="N108" s="158" t="s">
        <v>46</v>
      </c>
      <c r="O108" s="60"/>
      <c r="P108" s="159">
        <f>O108*H108</f>
        <v>0</v>
      </c>
      <c r="Q108" s="159">
        <v>1.4999999999999999E-4</v>
      </c>
      <c r="R108" s="159">
        <f>Q108*H108</f>
        <v>0.28439999999999999</v>
      </c>
      <c r="S108" s="159">
        <v>0</v>
      </c>
      <c r="T108" s="160">
        <f>S108*H108</f>
        <v>0</v>
      </c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R108" s="161" t="s">
        <v>168</v>
      </c>
      <c r="AT108" s="161" t="s">
        <v>164</v>
      </c>
      <c r="AU108" s="161" t="s">
        <v>75</v>
      </c>
      <c r="AY108" s="13" t="s">
        <v>169</v>
      </c>
      <c r="BE108" s="162">
        <f>IF(N108="základní",J108,0)</f>
        <v>0</v>
      </c>
      <c r="BF108" s="162">
        <f>IF(N108="snížená",J108,0)</f>
        <v>0</v>
      </c>
      <c r="BG108" s="162">
        <f>IF(N108="zákl. přenesená",J108,0)</f>
        <v>0</v>
      </c>
      <c r="BH108" s="162">
        <f>IF(N108="sníž. přenesená",J108,0)</f>
        <v>0</v>
      </c>
      <c r="BI108" s="162">
        <f>IF(N108="nulová",J108,0)</f>
        <v>0</v>
      </c>
      <c r="BJ108" s="13" t="s">
        <v>82</v>
      </c>
      <c r="BK108" s="162">
        <f>ROUND(I108*H108,2)</f>
        <v>0</v>
      </c>
      <c r="BL108" s="13" t="s">
        <v>170</v>
      </c>
      <c r="BM108" s="161" t="s">
        <v>600</v>
      </c>
    </row>
    <row r="109" spans="1:65" s="2" customFormat="1" ht="11.25">
      <c r="A109" s="30"/>
      <c r="B109" s="31"/>
      <c r="C109" s="32"/>
      <c r="D109" s="163" t="s">
        <v>172</v>
      </c>
      <c r="E109" s="32"/>
      <c r="F109" s="164" t="s">
        <v>212</v>
      </c>
      <c r="G109" s="32"/>
      <c r="H109" s="32"/>
      <c r="I109" s="165"/>
      <c r="J109" s="32"/>
      <c r="K109" s="32"/>
      <c r="L109" s="35"/>
      <c r="M109" s="166"/>
      <c r="N109" s="167"/>
      <c r="O109" s="60"/>
      <c r="P109" s="60"/>
      <c r="Q109" s="60"/>
      <c r="R109" s="60"/>
      <c r="S109" s="60"/>
      <c r="T109" s="61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T109" s="13" t="s">
        <v>172</v>
      </c>
      <c r="AU109" s="13" t="s">
        <v>75</v>
      </c>
    </row>
    <row r="110" spans="1:65" s="10" customFormat="1" ht="11.25">
      <c r="B110" s="168"/>
      <c r="C110" s="169"/>
      <c r="D110" s="163" t="s">
        <v>173</v>
      </c>
      <c r="E110" s="170" t="s">
        <v>34</v>
      </c>
      <c r="F110" s="171" t="s">
        <v>717</v>
      </c>
      <c r="G110" s="169"/>
      <c r="H110" s="172">
        <v>1896</v>
      </c>
      <c r="I110" s="173"/>
      <c r="J110" s="169"/>
      <c r="K110" s="169"/>
      <c r="L110" s="174"/>
      <c r="M110" s="175"/>
      <c r="N110" s="176"/>
      <c r="O110" s="176"/>
      <c r="P110" s="176"/>
      <c r="Q110" s="176"/>
      <c r="R110" s="176"/>
      <c r="S110" s="176"/>
      <c r="T110" s="177"/>
      <c r="AT110" s="178" t="s">
        <v>173</v>
      </c>
      <c r="AU110" s="178" t="s">
        <v>75</v>
      </c>
      <c r="AV110" s="10" t="s">
        <v>84</v>
      </c>
      <c r="AW110" s="10" t="s">
        <v>36</v>
      </c>
      <c r="AX110" s="10" t="s">
        <v>82</v>
      </c>
      <c r="AY110" s="178" t="s">
        <v>169</v>
      </c>
    </row>
    <row r="111" spans="1:65" s="2" customFormat="1" ht="16.5" customHeight="1">
      <c r="A111" s="30"/>
      <c r="B111" s="31"/>
      <c r="C111" s="148" t="s">
        <v>168</v>
      </c>
      <c r="D111" s="148" t="s">
        <v>164</v>
      </c>
      <c r="E111" s="149" t="s">
        <v>215</v>
      </c>
      <c r="F111" s="150" t="s">
        <v>216</v>
      </c>
      <c r="G111" s="151" t="s">
        <v>184</v>
      </c>
      <c r="H111" s="152">
        <v>1896</v>
      </c>
      <c r="I111" s="153"/>
      <c r="J111" s="154">
        <f>ROUND(I111*H111,2)</f>
        <v>0</v>
      </c>
      <c r="K111" s="155"/>
      <c r="L111" s="156"/>
      <c r="M111" s="157" t="s">
        <v>34</v>
      </c>
      <c r="N111" s="158" t="s">
        <v>46</v>
      </c>
      <c r="O111" s="60"/>
      <c r="P111" s="159">
        <f>O111*H111</f>
        <v>0</v>
      </c>
      <c r="Q111" s="159">
        <v>9.0000000000000006E-5</v>
      </c>
      <c r="R111" s="159">
        <f>Q111*H111</f>
        <v>0.17064000000000001</v>
      </c>
      <c r="S111" s="159">
        <v>0</v>
      </c>
      <c r="T111" s="160">
        <f>S111*H111</f>
        <v>0</v>
      </c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R111" s="161" t="s">
        <v>168</v>
      </c>
      <c r="AT111" s="161" t="s">
        <v>164</v>
      </c>
      <c r="AU111" s="161" t="s">
        <v>75</v>
      </c>
      <c r="AY111" s="13" t="s">
        <v>169</v>
      </c>
      <c r="BE111" s="162">
        <f>IF(N111="základní",J111,0)</f>
        <v>0</v>
      </c>
      <c r="BF111" s="162">
        <f>IF(N111="snížená",J111,0)</f>
        <v>0</v>
      </c>
      <c r="BG111" s="162">
        <f>IF(N111="zákl. přenesená",J111,0)</f>
        <v>0</v>
      </c>
      <c r="BH111" s="162">
        <f>IF(N111="sníž. přenesená",J111,0)</f>
        <v>0</v>
      </c>
      <c r="BI111" s="162">
        <f>IF(N111="nulová",J111,0)</f>
        <v>0</v>
      </c>
      <c r="BJ111" s="13" t="s">
        <v>82</v>
      </c>
      <c r="BK111" s="162">
        <f>ROUND(I111*H111,2)</f>
        <v>0</v>
      </c>
      <c r="BL111" s="13" t="s">
        <v>170</v>
      </c>
      <c r="BM111" s="161" t="s">
        <v>601</v>
      </c>
    </row>
    <row r="112" spans="1:65" s="2" customFormat="1" ht="11.25">
      <c r="A112" s="30"/>
      <c r="B112" s="31"/>
      <c r="C112" s="32"/>
      <c r="D112" s="163" t="s">
        <v>172</v>
      </c>
      <c r="E112" s="32"/>
      <c r="F112" s="164" t="s">
        <v>216</v>
      </c>
      <c r="G112" s="32"/>
      <c r="H112" s="32"/>
      <c r="I112" s="165"/>
      <c r="J112" s="32"/>
      <c r="K112" s="32"/>
      <c r="L112" s="35"/>
      <c r="M112" s="166"/>
      <c r="N112" s="167"/>
      <c r="O112" s="60"/>
      <c r="P112" s="60"/>
      <c r="Q112" s="60"/>
      <c r="R112" s="60"/>
      <c r="S112" s="60"/>
      <c r="T112" s="61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T112" s="13" t="s">
        <v>172</v>
      </c>
      <c r="AU112" s="13" t="s">
        <v>75</v>
      </c>
    </row>
    <row r="113" spans="1:65" s="10" customFormat="1" ht="11.25">
      <c r="B113" s="168"/>
      <c r="C113" s="169"/>
      <c r="D113" s="163" t="s">
        <v>173</v>
      </c>
      <c r="E113" s="170" t="s">
        <v>34</v>
      </c>
      <c r="F113" s="171" t="s">
        <v>717</v>
      </c>
      <c r="G113" s="169"/>
      <c r="H113" s="172">
        <v>1896</v>
      </c>
      <c r="I113" s="173"/>
      <c r="J113" s="169"/>
      <c r="K113" s="169"/>
      <c r="L113" s="174"/>
      <c r="M113" s="175"/>
      <c r="N113" s="176"/>
      <c r="O113" s="176"/>
      <c r="P113" s="176"/>
      <c r="Q113" s="176"/>
      <c r="R113" s="176"/>
      <c r="S113" s="176"/>
      <c r="T113" s="177"/>
      <c r="AT113" s="178" t="s">
        <v>173</v>
      </c>
      <c r="AU113" s="178" t="s">
        <v>75</v>
      </c>
      <c r="AV113" s="10" t="s">
        <v>84</v>
      </c>
      <c r="AW113" s="10" t="s">
        <v>36</v>
      </c>
      <c r="AX113" s="10" t="s">
        <v>82</v>
      </c>
      <c r="AY113" s="178" t="s">
        <v>169</v>
      </c>
    </row>
    <row r="114" spans="1:65" s="2" customFormat="1" ht="16.5" customHeight="1">
      <c r="A114" s="30"/>
      <c r="B114" s="31"/>
      <c r="C114" s="148" t="s">
        <v>214</v>
      </c>
      <c r="D114" s="148" t="s">
        <v>164</v>
      </c>
      <c r="E114" s="149" t="s">
        <v>219</v>
      </c>
      <c r="F114" s="150" t="s">
        <v>220</v>
      </c>
      <c r="G114" s="151" t="s">
        <v>184</v>
      </c>
      <c r="H114" s="152">
        <v>1896</v>
      </c>
      <c r="I114" s="153"/>
      <c r="J114" s="154">
        <f>ROUND(I114*H114,2)</f>
        <v>0</v>
      </c>
      <c r="K114" s="155"/>
      <c r="L114" s="156"/>
      <c r="M114" s="157" t="s">
        <v>34</v>
      </c>
      <c r="N114" s="158" t="s">
        <v>46</v>
      </c>
      <c r="O114" s="60"/>
      <c r="P114" s="159">
        <f>O114*H114</f>
        <v>0</v>
      </c>
      <c r="Q114" s="159">
        <v>4.0999999999999999E-4</v>
      </c>
      <c r="R114" s="159">
        <f>Q114*H114</f>
        <v>0.77735999999999994</v>
      </c>
      <c r="S114" s="159">
        <v>0</v>
      </c>
      <c r="T114" s="160">
        <f>S114*H114</f>
        <v>0</v>
      </c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R114" s="161" t="s">
        <v>168</v>
      </c>
      <c r="AT114" s="161" t="s">
        <v>164</v>
      </c>
      <c r="AU114" s="161" t="s">
        <v>75</v>
      </c>
      <c r="AY114" s="13" t="s">
        <v>169</v>
      </c>
      <c r="BE114" s="162">
        <f>IF(N114="základní",J114,0)</f>
        <v>0</v>
      </c>
      <c r="BF114" s="162">
        <f>IF(N114="snížená",J114,0)</f>
        <v>0</v>
      </c>
      <c r="BG114" s="162">
        <f>IF(N114="zákl. přenesená",J114,0)</f>
        <v>0</v>
      </c>
      <c r="BH114" s="162">
        <f>IF(N114="sníž. přenesená",J114,0)</f>
        <v>0</v>
      </c>
      <c r="BI114" s="162">
        <f>IF(N114="nulová",J114,0)</f>
        <v>0</v>
      </c>
      <c r="BJ114" s="13" t="s">
        <v>82</v>
      </c>
      <c r="BK114" s="162">
        <f>ROUND(I114*H114,2)</f>
        <v>0</v>
      </c>
      <c r="BL114" s="13" t="s">
        <v>170</v>
      </c>
      <c r="BM114" s="161" t="s">
        <v>602</v>
      </c>
    </row>
    <row r="115" spans="1:65" s="2" customFormat="1" ht="11.25">
      <c r="A115" s="30"/>
      <c r="B115" s="31"/>
      <c r="C115" s="32"/>
      <c r="D115" s="163" t="s">
        <v>172</v>
      </c>
      <c r="E115" s="32"/>
      <c r="F115" s="164" t="s">
        <v>220</v>
      </c>
      <c r="G115" s="32"/>
      <c r="H115" s="32"/>
      <c r="I115" s="165"/>
      <c r="J115" s="32"/>
      <c r="K115" s="32"/>
      <c r="L115" s="35"/>
      <c r="M115" s="166"/>
      <c r="N115" s="167"/>
      <c r="O115" s="60"/>
      <c r="P115" s="60"/>
      <c r="Q115" s="60"/>
      <c r="R115" s="60"/>
      <c r="S115" s="60"/>
      <c r="T115" s="61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T115" s="13" t="s">
        <v>172</v>
      </c>
      <c r="AU115" s="13" t="s">
        <v>75</v>
      </c>
    </row>
    <row r="116" spans="1:65" s="10" customFormat="1" ht="11.25">
      <c r="B116" s="168"/>
      <c r="C116" s="169"/>
      <c r="D116" s="163" t="s">
        <v>173</v>
      </c>
      <c r="E116" s="170" t="s">
        <v>34</v>
      </c>
      <c r="F116" s="171" t="s">
        <v>717</v>
      </c>
      <c r="G116" s="169"/>
      <c r="H116" s="172">
        <v>1896</v>
      </c>
      <c r="I116" s="173"/>
      <c r="J116" s="169"/>
      <c r="K116" s="169"/>
      <c r="L116" s="174"/>
      <c r="M116" s="175"/>
      <c r="N116" s="176"/>
      <c r="O116" s="176"/>
      <c r="P116" s="176"/>
      <c r="Q116" s="176"/>
      <c r="R116" s="176"/>
      <c r="S116" s="176"/>
      <c r="T116" s="177"/>
      <c r="AT116" s="178" t="s">
        <v>173</v>
      </c>
      <c r="AU116" s="178" t="s">
        <v>75</v>
      </c>
      <c r="AV116" s="10" t="s">
        <v>84</v>
      </c>
      <c r="AW116" s="10" t="s">
        <v>36</v>
      </c>
      <c r="AX116" s="10" t="s">
        <v>82</v>
      </c>
      <c r="AY116" s="178" t="s">
        <v>169</v>
      </c>
    </row>
    <row r="117" spans="1:65" s="2" customFormat="1" ht="16.5" customHeight="1">
      <c r="A117" s="30"/>
      <c r="B117" s="31"/>
      <c r="C117" s="148" t="s">
        <v>218</v>
      </c>
      <c r="D117" s="148" t="s">
        <v>164</v>
      </c>
      <c r="E117" s="149" t="s">
        <v>223</v>
      </c>
      <c r="F117" s="150" t="s">
        <v>224</v>
      </c>
      <c r="G117" s="151" t="s">
        <v>184</v>
      </c>
      <c r="H117" s="152">
        <v>426</v>
      </c>
      <c r="I117" s="153"/>
      <c r="J117" s="154">
        <f>ROUND(I117*H117,2)</f>
        <v>0</v>
      </c>
      <c r="K117" s="155"/>
      <c r="L117" s="156"/>
      <c r="M117" s="157" t="s">
        <v>34</v>
      </c>
      <c r="N117" s="158" t="s">
        <v>46</v>
      </c>
      <c r="O117" s="60"/>
      <c r="P117" s="159">
        <f>O117*H117</f>
        <v>0</v>
      </c>
      <c r="Q117" s="159">
        <v>1.8000000000000001E-4</v>
      </c>
      <c r="R117" s="159">
        <f>Q117*H117</f>
        <v>7.6679999999999998E-2</v>
      </c>
      <c r="S117" s="159">
        <v>0</v>
      </c>
      <c r="T117" s="160">
        <f>S117*H117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R117" s="161" t="s">
        <v>168</v>
      </c>
      <c r="AT117" s="161" t="s">
        <v>164</v>
      </c>
      <c r="AU117" s="161" t="s">
        <v>75</v>
      </c>
      <c r="AY117" s="13" t="s">
        <v>169</v>
      </c>
      <c r="BE117" s="162">
        <f>IF(N117="základní",J117,0)</f>
        <v>0</v>
      </c>
      <c r="BF117" s="162">
        <f>IF(N117="snížená",J117,0)</f>
        <v>0</v>
      </c>
      <c r="BG117" s="162">
        <f>IF(N117="zákl. přenesená",J117,0)</f>
        <v>0</v>
      </c>
      <c r="BH117" s="162">
        <f>IF(N117="sníž. přenesená",J117,0)</f>
        <v>0</v>
      </c>
      <c r="BI117" s="162">
        <f>IF(N117="nulová",J117,0)</f>
        <v>0</v>
      </c>
      <c r="BJ117" s="13" t="s">
        <v>82</v>
      </c>
      <c r="BK117" s="162">
        <f>ROUND(I117*H117,2)</f>
        <v>0</v>
      </c>
      <c r="BL117" s="13" t="s">
        <v>170</v>
      </c>
      <c r="BM117" s="161" t="s">
        <v>603</v>
      </c>
    </row>
    <row r="118" spans="1:65" s="2" customFormat="1" ht="11.25">
      <c r="A118" s="30"/>
      <c r="B118" s="31"/>
      <c r="C118" s="32"/>
      <c r="D118" s="163" t="s">
        <v>172</v>
      </c>
      <c r="E118" s="32"/>
      <c r="F118" s="164" t="s">
        <v>224</v>
      </c>
      <c r="G118" s="32"/>
      <c r="H118" s="32"/>
      <c r="I118" s="165"/>
      <c r="J118" s="32"/>
      <c r="K118" s="32"/>
      <c r="L118" s="35"/>
      <c r="M118" s="166"/>
      <c r="N118" s="167"/>
      <c r="O118" s="60"/>
      <c r="P118" s="60"/>
      <c r="Q118" s="60"/>
      <c r="R118" s="60"/>
      <c r="S118" s="60"/>
      <c r="T118" s="61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T118" s="13" t="s">
        <v>172</v>
      </c>
      <c r="AU118" s="13" t="s">
        <v>75</v>
      </c>
    </row>
    <row r="119" spans="1:65" s="10" customFormat="1" ht="11.25">
      <c r="B119" s="168"/>
      <c r="C119" s="169"/>
      <c r="D119" s="163" t="s">
        <v>173</v>
      </c>
      <c r="E119" s="170" t="s">
        <v>34</v>
      </c>
      <c r="F119" s="171" t="s">
        <v>811</v>
      </c>
      <c r="G119" s="169"/>
      <c r="H119" s="172">
        <v>426</v>
      </c>
      <c r="I119" s="173"/>
      <c r="J119" s="169"/>
      <c r="K119" s="169"/>
      <c r="L119" s="174"/>
      <c r="M119" s="175"/>
      <c r="N119" s="176"/>
      <c r="O119" s="176"/>
      <c r="P119" s="176"/>
      <c r="Q119" s="176"/>
      <c r="R119" s="176"/>
      <c r="S119" s="176"/>
      <c r="T119" s="177"/>
      <c r="AT119" s="178" t="s">
        <v>173</v>
      </c>
      <c r="AU119" s="178" t="s">
        <v>75</v>
      </c>
      <c r="AV119" s="10" t="s">
        <v>84</v>
      </c>
      <c r="AW119" s="10" t="s">
        <v>36</v>
      </c>
      <c r="AX119" s="10" t="s">
        <v>82</v>
      </c>
      <c r="AY119" s="178" t="s">
        <v>169</v>
      </c>
    </row>
    <row r="120" spans="1:65" s="2" customFormat="1" ht="16.5" customHeight="1">
      <c r="A120" s="30"/>
      <c r="B120" s="31"/>
      <c r="C120" s="148" t="s">
        <v>222</v>
      </c>
      <c r="D120" s="148" t="s">
        <v>164</v>
      </c>
      <c r="E120" s="149" t="s">
        <v>227</v>
      </c>
      <c r="F120" s="150" t="s">
        <v>228</v>
      </c>
      <c r="G120" s="151" t="s">
        <v>190</v>
      </c>
      <c r="H120" s="152">
        <v>2</v>
      </c>
      <c r="I120" s="153"/>
      <c r="J120" s="154">
        <f>ROUND(I120*H120,2)</f>
        <v>0</v>
      </c>
      <c r="K120" s="155"/>
      <c r="L120" s="156"/>
      <c r="M120" s="157" t="s">
        <v>34</v>
      </c>
      <c r="N120" s="158" t="s">
        <v>46</v>
      </c>
      <c r="O120" s="60"/>
      <c r="P120" s="159">
        <f>O120*H120</f>
        <v>0</v>
      </c>
      <c r="Q120" s="159">
        <v>4.1799999999999997E-3</v>
      </c>
      <c r="R120" s="159">
        <f>Q120*H120</f>
        <v>8.3599999999999994E-3</v>
      </c>
      <c r="S120" s="159">
        <v>0</v>
      </c>
      <c r="T120" s="160">
        <f>S120*H120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61" t="s">
        <v>168</v>
      </c>
      <c r="AT120" s="161" t="s">
        <v>164</v>
      </c>
      <c r="AU120" s="161" t="s">
        <v>75</v>
      </c>
      <c r="AY120" s="13" t="s">
        <v>169</v>
      </c>
      <c r="BE120" s="162">
        <f>IF(N120="základní",J120,0)</f>
        <v>0</v>
      </c>
      <c r="BF120" s="162">
        <f>IF(N120="snížená",J120,0)</f>
        <v>0</v>
      </c>
      <c r="BG120" s="162">
        <f>IF(N120="zákl. přenesená",J120,0)</f>
        <v>0</v>
      </c>
      <c r="BH120" s="162">
        <f>IF(N120="sníž. přenesená",J120,0)</f>
        <v>0</v>
      </c>
      <c r="BI120" s="162">
        <f>IF(N120="nulová",J120,0)</f>
        <v>0</v>
      </c>
      <c r="BJ120" s="13" t="s">
        <v>82</v>
      </c>
      <c r="BK120" s="162">
        <f>ROUND(I120*H120,2)</f>
        <v>0</v>
      </c>
      <c r="BL120" s="13" t="s">
        <v>170</v>
      </c>
      <c r="BM120" s="161" t="s">
        <v>605</v>
      </c>
    </row>
    <row r="121" spans="1:65" s="2" customFormat="1" ht="11.25">
      <c r="A121" s="30"/>
      <c r="B121" s="31"/>
      <c r="C121" s="32"/>
      <c r="D121" s="163" t="s">
        <v>172</v>
      </c>
      <c r="E121" s="32"/>
      <c r="F121" s="164" t="s">
        <v>228</v>
      </c>
      <c r="G121" s="32"/>
      <c r="H121" s="32"/>
      <c r="I121" s="165"/>
      <c r="J121" s="32"/>
      <c r="K121" s="32"/>
      <c r="L121" s="35"/>
      <c r="M121" s="166"/>
      <c r="N121" s="167"/>
      <c r="O121" s="60"/>
      <c r="P121" s="60"/>
      <c r="Q121" s="60"/>
      <c r="R121" s="60"/>
      <c r="S121" s="60"/>
      <c r="T121" s="61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172</v>
      </c>
      <c r="AU121" s="13" t="s">
        <v>75</v>
      </c>
    </row>
    <row r="122" spans="1:65" s="2" customFormat="1" ht="29.25">
      <c r="A122" s="30"/>
      <c r="B122" s="31"/>
      <c r="C122" s="32"/>
      <c r="D122" s="163" t="s">
        <v>178</v>
      </c>
      <c r="E122" s="32"/>
      <c r="F122" s="179" t="s">
        <v>812</v>
      </c>
      <c r="G122" s="32"/>
      <c r="H122" s="32"/>
      <c r="I122" s="165"/>
      <c r="J122" s="32"/>
      <c r="K122" s="32"/>
      <c r="L122" s="35"/>
      <c r="M122" s="166"/>
      <c r="N122" s="167"/>
      <c r="O122" s="60"/>
      <c r="P122" s="60"/>
      <c r="Q122" s="60"/>
      <c r="R122" s="60"/>
      <c r="S122" s="60"/>
      <c r="T122" s="61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T122" s="13" t="s">
        <v>178</v>
      </c>
      <c r="AU122" s="13" t="s">
        <v>75</v>
      </c>
    </row>
    <row r="123" spans="1:65" s="10" customFormat="1" ht="11.25">
      <c r="B123" s="168"/>
      <c r="C123" s="169"/>
      <c r="D123" s="163" t="s">
        <v>173</v>
      </c>
      <c r="E123" s="170" t="s">
        <v>34</v>
      </c>
      <c r="F123" s="171" t="s">
        <v>813</v>
      </c>
      <c r="G123" s="169"/>
      <c r="H123" s="172">
        <v>2</v>
      </c>
      <c r="I123" s="173"/>
      <c r="J123" s="169"/>
      <c r="K123" s="169"/>
      <c r="L123" s="174"/>
      <c r="M123" s="175"/>
      <c r="N123" s="176"/>
      <c r="O123" s="176"/>
      <c r="P123" s="176"/>
      <c r="Q123" s="176"/>
      <c r="R123" s="176"/>
      <c r="S123" s="176"/>
      <c r="T123" s="177"/>
      <c r="AT123" s="178" t="s">
        <v>173</v>
      </c>
      <c r="AU123" s="178" t="s">
        <v>75</v>
      </c>
      <c r="AV123" s="10" t="s">
        <v>84</v>
      </c>
      <c r="AW123" s="10" t="s">
        <v>36</v>
      </c>
      <c r="AX123" s="10" t="s">
        <v>82</v>
      </c>
      <c r="AY123" s="178" t="s">
        <v>169</v>
      </c>
    </row>
    <row r="124" spans="1:65" s="2" customFormat="1" ht="16.5" customHeight="1">
      <c r="A124" s="30"/>
      <c r="B124" s="31"/>
      <c r="C124" s="148" t="s">
        <v>8</v>
      </c>
      <c r="D124" s="148" t="s">
        <v>164</v>
      </c>
      <c r="E124" s="149" t="s">
        <v>233</v>
      </c>
      <c r="F124" s="150" t="s">
        <v>234</v>
      </c>
      <c r="G124" s="151" t="s">
        <v>167</v>
      </c>
      <c r="H124" s="152">
        <v>1.4999999999999999E-2</v>
      </c>
      <c r="I124" s="153"/>
      <c r="J124" s="154">
        <f>ROUND(I124*H124,2)</f>
        <v>0</v>
      </c>
      <c r="K124" s="155"/>
      <c r="L124" s="156"/>
      <c r="M124" s="157" t="s">
        <v>34</v>
      </c>
      <c r="N124" s="158" t="s">
        <v>46</v>
      </c>
      <c r="O124" s="60"/>
      <c r="P124" s="159">
        <f>O124*H124</f>
        <v>0</v>
      </c>
      <c r="Q124" s="159">
        <v>1</v>
      </c>
      <c r="R124" s="159">
        <f>Q124*H124</f>
        <v>1.4999999999999999E-2</v>
      </c>
      <c r="S124" s="159">
        <v>0</v>
      </c>
      <c r="T124" s="160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61" t="s">
        <v>168</v>
      </c>
      <c r="AT124" s="161" t="s">
        <v>164</v>
      </c>
      <c r="AU124" s="161" t="s">
        <v>75</v>
      </c>
      <c r="AY124" s="13" t="s">
        <v>169</v>
      </c>
      <c r="BE124" s="162">
        <f>IF(N124="základní",J124,0)</f>
        <v>0</v>
      </c>
      <c r="BF124" s="162">
        <f>IF(N124="snížená",J124,0)</f>
        <v>0</v>
      </c>
      <c r="BG124" s="162">
        <f>IF(N124="zákl. přenesená",J124,0)</f>
        <v>0</v>
      </c>
      <c r="BH124" s="162">
        <f>IF(N124="sníž. přenesená",J124,0)</f>
        <v>0</v>
      </c>
      <c r="BI124" s="162">
        <f>IF(N124="nulová",J124,0)</f>
        <v>0</v>
      </c>
      <c r="BJ124" s="13" t="s">
        <v>82</v>
      </c>
      <c r="BK124" s="162">
        <f>ROUND(I124*H124,2)</f>
        <v>0</v>
      </c>
      <c r="BL124" s="13" t="s">
        <v>170</v>
      </c>
      <c r="BM124" s="161" t="s">
        <v>608</v>
      </c>
    </row>
    <row r="125" spans="1:65" s="2" customFormat="1" ht="11.25">
      <c r="A125" s="30"/>
      <c r="B125" s="31"/>
      <c r="C125" s="32"/>
      <c r="D125" s="163" t="s">
        <v>172</v>
      </c>
      <c r="E125" s="32"/>
      <c r="F125" s="164" t="s">
        <v>234</v>
      </c>
      <c r="G125" s="32"/>
      <c r="H125" s="32"/>
      <c r="I125" s="165"/>
      <c r="J125" s="32"/>
      <c r="K125" s="32"/>
      <c r="L125" s="35"/>
      <c r="M125" s="166"/>
      <c r="N125" s="167"/>
      <c r="O125" s="60"/>
      <c r="P125" s="60"/>
      <c r="Q125" s="60"/>
      <c r="R125" s="60"/>
      <c r="S125" s="60"/>
      <c r="T125" s="61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172</v>
      </c>
      <c r="AU125" s="13" t="s">
        <v>75</v>
      </c>
    </row>
    <row r="126" spans="1:65" s="2" customFormat="1" ht="39">
      <c r="A126" s="30"/>
      <c r="B126" s="31"/>
      <c r="C126" s="32"/>
      <c r="D126" s="163" t="s">
        <v>178</v>
      </c>
      <c r="E126" s="32"/>
      <c r="F126" s="179" t="s">
        <v>814</v>
      </c>
      <c r="G126" s="32"/>
      <c r="H126" s="32"/>
      <c r="I126" s="165"/>
      <c r="J126" s="32"/>
      <c r="K126" s="32"/>
      <c r="L126" s="35"/>
      <c r="M126" s="166"/>
      <c r="N126" s="167"/>
      <c r="O126" s="60"/>
      <c r="P126" s="60"/>
      <c r="Q126" s="60"/>
      <c r="R126" s="60"/>
      <c r="S126" s="60"/>
      <c r="T126" s="61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T126" s="13" t="s">
        <v>178</v>
      </c>
      <c r="AU126" s="13" t="s">
        <v>75</v>
      </c>
    </row>
    <row r="127" spans="1:65" s="10" customFormat="1" ht="11.25">
      <c r="B127" s="168"/>
      <c r="C127" s="169"/>
      <c r="D127" s="163" t="s">
        <v>173</v>
      </c>
      <c r="E127" s="170" t="s">
        <v>34</v>
      </c>
      <c r="F127" s="171" t="s">
        <v>815</v>
      </c>
      <c r="G127" s="169"/>
      <c r="H127" s="172">
        <v>1.4999999999999999E-2</v>
      </c>
      <c r="I127" s="173"/>
      <c r="J127" s="169"/>
      <c r="K127" s="169"/>
      <c r="L127" s="174"/>
      <c r="M127" s="175"/>
      <c r="N127" s="176"/>
      <c r="O127" s="176"/>
      <c r="P127" s="176"/>
      <c r="Q127" s="176"/>
      <c r="R127" s="176"/>
      <c r="S127" s="176"/>
      <c r="T127" s="177"/>
      <c r="AT127" s="178" t="s">
        <v>173</v>
      </c>
      <c r="AU127" s="178" t="s">
        <v>75</v>
      </c>
      <c r="AV127" s="10" t="s">
        <v>84</v>
      </c>
      <c r="AW127" s="10" t="s">
        <v>36</v>
      </c>
      <c r="AX127" s="10" t="s">
        <v>82</v>
      </c>
      <c r="AY127" s="178" t="s">
        <v>169</v>
      </c>
    </row>
    <row r="128" spans="1:65" s="2" customFormat="1" ht="16.5" customHeight="1">
      <c r="A128" s="30"/>
      <c r="B128" s="31"/>
      <c r="C128" s="148" t="s">
        <v>232</v>
      </c>
      <c r="D128" s="148" t="s">
        <v>164</v>
      </c>
      <c r="E128" s="149" t="s">
        <v>239</v>
      </c>
      <c r="F128" s="150" t="s">
        <v>240</v>
      </c>
      <c r="G128" s="151" t="s">
        <v>184</v>
      </c>
      <c r="H128" s="152">
        <v>4</v>
      </c>
      <c r="I128" s="153"/>
      <c r="J128" s="154">
        <f>ROUND(I128*H128,2)</f>
        <v>0</v>
      </c>
      <c r="K128" s="155"/>
      <c r="L128" s="156"/>
      <c r="M128" s="157" t="s">
        <v>34</v>
      </c>
      <c r="N128" s="158" t="s">
        <v>46</v>
      </c>
      <c r="O128" s="60"/>
      <c r="P128" s="159">
        <f>O128*H128</f>
        <v>0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61" t="s">
        <v>168</v>
      </c>
      <c r="AT128" s="161" t="s">
        <v>164</v>
      </c>
      <c r="AU128" s="161" t="s">
        <v>75</v>
      </c>
      <c r="AY128" s="13" t="s">
        <v>169</v>
      </c>
      <c r="BE128" s="162">
        <f>IF(N128="základní",J128,0)</f>
        <v>0</v>
      </c>
      <c r="BF128" s="162">
        <f>IF(N128="snížená",J128,0)</f>
        <v>0</v>
      </c>
      <c r="BG128" s="162">
        <f>IF(N128="zákl. přenesená",J128,0)</f>
        <v>0</v>
      </c>
      <c r="BH128" s="162">
        <f>IF(N128="sníž. přenesená",J128,0)</f>
        <v>0</v>
      </c>
      <c r="BI128" s="162">
        <f>IF(N128="nulová",J128,0)</f>
        <v>0</v>
      </c>
      <c r="BJ128" s="13" t="s">
        <v>82</v>
      </c>
      <c r="BK128" s="162">
        <f>ROUND(I128*H128,2)</f>
        <v>0</v>
      </c>
      <c r="BL128" s="13" t="s">
        <v>170</v>
      </c>
      <c r="BM128" s="161" t="s">
        <v>611</v>
      </c>
    </row>
    <row r="129" spans="1:65" s="2" customFormat="1" ht="11.25">
      <c r="A129" s="30"/>
      <c r="B129" s="31"/>
      <c r="C129" s="32"/>
      <c r="D129" s="163" t="s">
        <v>172</v>
      </c>
      <c r="E129" s="32"/>
      <c r="F129" s="164" t="s">
        <v>240</v>
      </c>
      <c r="G129" s="32"/>
      <c r="H129" s="32"/>
      <c r="I129" s="165"/>
      <c r="J129" s="32"/>
      <c r="K129" s="32"/>
      <c r="L129" s="35"/>
      <c r="M129" s="166"/>
      <c r="N129" s="167"/>
      <c r="O129" s="60"/>
      <c r="P129" s="60"/>
      <c r="Q129" s="60"/>
      <c r="R129" s="60"/>
      <c r="S129" s="60"/>
      <c r="T129" s="61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172</v>
      </c>
      <c r="AU129" s="13" t="s">
        <v>75</v>
      </c>
    </row>
    <row r="130" spans="1:65" s="2" customFormat="1" ht="29.25">
      <c r="A130" s="30"/>
      <c r="B130" s="31"/>
      <c r="C130" s="32"/>
      <c r="D130" s="163" t="s">
        <v>178</v>
      </c>
      <c r="E130" s="32"/>
      <c r="F130" s="179" t="s">
        <v>816</v>
      </c>
      <c r="G130" s="32"/>
      <c r="H130" s="32"/>
      <c r="I130" s="165"/>
      <c r="J130" s="32"/>
      <c r="K130" s="32"/>
      <c r="L130" s="35"/>
      <c r="M130" s="166"/>
      <c r="N130" s="167"/>
      <c r="O130" s="60"/>
      <c r="P130" s="60"/>
      <c r="Q130" s="60"/>
      <c r="R130" s="60"/>
      <c r="S130" s="60"/>
      <c r="T130" s="61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T130" s="13" t="s">
        <v>178</v>
      </c>
      <c r="AU130" s="13" t="s">
        <v>75</v>
      </c>
    </row>
    <row r="131" spans="1:65" s="10" customFormat="1" ht="11.25">
      <c r="B131" s="168"/>
      <c r="C131" s="169"/>
      <c r="D131" s="163" t="s">
        <v>173</v>
      </c>
      <c r="E131" s="170" t="s">
        <v>34</v>
      </c>
      <c r="F131" s="171" t="s">
        <v>700</v>
      </c>
      <c r="G131" s="169"/>
      <c r="H131" s="172">
        <v>4</v>
      </c>
      <c r="I131" s="173"/>
      <c r="J131" s="169"/>
      <c r="K131" s="169"/>
      <c r="L131" s="174"/>
      <c r="M131" s="175"/>
      <c r="N131" s="176"/>
      <c r="O131" s="176"/>
      <c r="P131" s="176"/>
      <c r="Q131" s="176"/>
      <c r="R131" s="176"/>
      <c r="S131" s="176"/>
      <c r="T131" s="177"/>
      <c r="AT131" s="178" t="s">
        <v>173</v>
      </c>
      <c r="AU131" s="178" t="s">
        <v>75</v>
      </c>
      <c r="AV131" s="10" t="s">
        <v>84</v>
      </c>
      <c r="AW131" s="10" t="s">
        <v>36</v>
      </c>
      <c r="AX131" s="10" t="s">
        <v>82</v>
      </c>
      <c r="AY131" s="178" t="s">
        <v>169</v>
      </c>
    </row>
    <row r="132" spans="1:65" s="2" customFormat="1" ht="16.5" customHeight="1">
      <c r="A132" s="30"/>
      <c r="B132" s="31"/>
      <c r="C132" s="148" t="s">
        <v>238</v>
      </c>
      <c r="D132" s="148" t="s">
        <v>164</v>
      </c>
      <c r="E132" s="149" t="s">
        <v>245</v>
      </c>
      <c r="F132" s="150" t="s">
        <v>246</v>
      </c>
      <c r="G132" s="151" t="s">
        <v>247</v>
      </c>
      <c r="H132" s="152">
        <v>0.2</v>
      </c>
      <c r="I132" s="153"/>
      <c r="J132" s="154">
        <f>ROUND(I132*H132,2)</f>
        <v>0</v>
      </c>
      <c r="K132" s="155"/>
      <c r="L132" s="156"/>
      <c r="M132" s="157" t="s">
        <v>34</v>
      </c>
      <c r="N132" s="158" t="s">
        <v>46</v>
      </c>
      <c r="O132" s="60"/>
      <c r="P132" s="159">
        <f>O132*H132</f>
        <v>0</v>
      </c>
      <c r="Q132" s="159">
        <v>2.4289999999999998</v>
      </c>
      <c r="R132" s="159">
        <f>Q132*H132</f>
        <v>0.48580000000000001</v>
      </c>
      <c r="S132" s="159">
        <v>0</v>
      </c>
      <c r="T132" s="160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61" t="s">
        <v>168</v>
      </c>
      <c r="AT132" s="161" t="s">
        <v>164</v>
      </c>
      <c r="AU132" s="161" t="s">
        <v>75</v>
      </c>
      <c r="AY132" s="13" t="s">
        <v>169</v>
      </c>
      <c r="BE132" s="162">
        <f>IF(N132="základní",J132,0)</f>
        <v>0</v>
      </c>
      <c r="BF132" s="162">
        <f>IF(N132="snížená",J132,0)</f>
        <v>0</v>
      </c>
      <c r="BG132" s="162">
        <f>IF(N132="zákl. přenesená",J132,0)</f>
        <v>0</v>
      </c>
      <c r="BH132" s="162">
        <f>IF(N132="sníž. přenesená",J132,0)</f>
        <v>0</v>
      </c>
      <c r="BI132" s="162">
        <f>IF(N132="nulová",J132,0)</f>
        <v>0</v>
      </c>
      <c r="BJ132" s="13" t="s">
        <v>82</v>
      </c>
      <c r="BK132" s="162">
        <f>ROUND(I132*H132,2)</f>
        <v>0</v>
      </c>
      <c r="BL132" s="13" t="s">
        <v>170</v>
      </c>
      <c r="BM132" s="161" t="s">
        <v>614</v>
      </c>
    </row>
    <row r="133" spans="1:65" s="2" customFormat="1" ht="11.25">
      <c r="A133" s="30"/>
      <c r="B133" s="31"/>
      <c r="C133" s="32"/>
      <c r="D133" s="163" t="s">
        <v>172</v>
      </c>
      <c r="E133" s="32"/>
      <c r="F133" s="164" t="s">
        <v>246</v>
      </c>
      <c r="G133" s="32"/>
      <c r="H133" s="32"/>
      <c r="I133" s="165"/>
      <c r="J133" s="32"/>
      <c r="K133" s="32"/>
      <c r="L133" s="35"/>
      <c r="M133" s="166"/>
      <c r="N133" s="167"/>
      <c r="O133" s="60"/>
      <c r="P133" s="60"/>
      <c r="Q133" s="60"/>
      <c r="R133" s="60"/>
      <c r="S133" s="60"/>
      <c r="T133" s="61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T133" s="13" t="s">
        <v>172</v>
      </c>
      <c r="AU133" s="13" t="s">
        <v>75</v>
      </c>
    </row>
    <row r="134" spans="1:65" s="2" customFormat="1" ht="39">
      <c r="A134" s="30"/>
      <c r="B134" s="31"/>
      <c r="C134" s="32"/>
      <c r="D134" s="163" t="s">
        <v>178</v>
      </c>
      <c r="E134" s="32"/>
      <c r="F134" s="179" t="s">
        <v>817</v>
      </c>
      <c r="G134" s="32"/>
      <c r="H134" s="32"/>
      <c r="I134" s="165"/>
      <c r="J134" s="32"/>
      <c r="K134" s="32"/>
      <c r="L134" s="35"/>
      <c r="M134" s="166"/>
      <c r="N134" s="167"/>
      <c r="O134" s="60"/>
      <c r="P134" s="60"/>
      <c r="Q134" s="60"/>
      <c r="R134" s="60"/>
      <c r="S134" s="60"/>
      <c r="T134" s="61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178</v>
      </c>
      <c r="AU134" s="13" t="s">
        <v>75</v>
      </c>
    </row>
    <row r="135" spans="1:65" s="10" customFormat="1" ht="11.25">
      <c r="B135" s="168"/>
      <c r="C135" s="169"/>
      <c r="D135" s="163" t="s">
        <v>173</v>
      </c>
      <c r="E135" s="170" t="s">
        <v>34</v>
      </c>
      <c r="F135" s="171" t="s">
        <v>818</v>
      </c>
      <c r="G135" s="169"/>
      <c r="H135" s="172">
        <v>0.2</v>
      </c>
      <c r="I135" s="173"/>
      <c r="J135" s="169"/>
      <c r="K135" s="169"/>
      <c r="L135" s="174"/>
      <c r="M135" s="175"/>
      <c r="N135" s="176"/>
      <c r="O135" s="176"/>
      <c r="P135" s="176"/>
      <c r="Q135" s="176"/>
      <c r="R135" s="176"/>
      <c r="S135" s="176"/>
      <c r="T135" s="177"/>
      <c r="AT135" s="178" t="s">
        <v>173</v>
      </c>
      <c r="AU135" s="178" t="s">
        <v>75</v>
      </c>
      <c r="AV135" s="10" t="s">
        <v>84</v>
      </c>
      <c r="AW135" s="10" t="s">
        <v>36</v>
      </c>
      <c r="AX135" s="10" t="s">
        <v>82</v>
      </c>
      <c r="AY135" s="178" t="s">
        <v>169</v>
      </c>
    </row>
    <row r="136" spans="1:65" s="2" customFormat="1" ht="16.5" customHeight="1">
      <c r="A136" s="30"/>
      <c r="B136" s="31"/>
      <c r="C136" s="180" t="s">
        <v>244</v>
      </c>
      <c r="D136" s="180" t="s">
        <v>252</v>
      </c>
      <c r="E136" s="181" t="s">
        <v>253</v>
      </c>
      <c r="F136" s="182" t="s">
        <v>254</v>
      </c>
      <c r="G136" s="183" t="s">
        <v>247</v>
      </c>
      <c r="H136" s="184">
        <v>181.5</v>
      </c>
      <c r="I136" s="185"/>
      <c r="J136" s="186">
        <f>ROUND(I136*H136,2)</f>
        <v>0</v>
      </c>
      <c r="K136" s="187"/>
      <c r="L136" s="35"/>
      <c r="M136" s="188" t="s">
        <v>34</v>
      </c>
      <c r="N136" s="189" t="s">
        <v>46</v>
      </c>
      <c r="O136" s="60"/>
      <c r="P136" s="159">
        <f>O136*H136</f>
        <v>0</v>
      </c>
      <c r="Q136" s="159">
        <v>0</v>
      </c>
      <c r="R136" s="159">
        <f>Q136*H136</f>
        <v>0</v>
      </c>
      <c r="S136" s="159">
        <v>0</v>
      </c>
      <c r="T136" s="160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61" t="s">
        <v>170</v>
      </c>
      <c r="AT136" s="161" t="s">
        <v>252</v>
      </c>
      <c r="AU136" s="161" t="s">
        <v>75</v>
      </c>
      <c r="AY136" s="13" t="s">
        <v>169</v>
      </c>
      <c r="BE136" s="162">
        <f>IF(N136="základní",J136,0)</f>
        <v>0</v>
      </c>
      <c r="BF136" s="162">
        <f>IF(N136="snížená",J136,0)</f>
        <v>0</v>
      </c>
      <c r="BG136" s="162">
        <f>IF(N136="zákl. přenesená",J136,0)</f>
        <v>0</v>
      </c>
      <c r="BH136" s="162">
        <f>IF(N136="sníž. přenesená",J136,0)</f>
        <v>0</v>
      </c>
      <c r="BI136" s="162">
        <f>IF(N136="nulová",J136,0)</f>
        <v>0</v>
      </c>
      <c r="BJ136" s="13" t="s">
        <v>82</v>
      </c>
      <c r="BK136" s="162">
        <f>ROUND(I136*H136,2)</f>
        <v>0</v>
      </c>
      <c r="BL136" s="13" t="s">
        <v>170</v>
      </c>
      <c r="BM136" s="161" t="s">
        <v>617</v>
      </c>
    </row>
    <row r="137" spans="1:65" s="2" customFormat="1" ht="19.5">
      <c r="A137" s="30"/>
      <c r="B137" s="31"/>
      <c r="C137" s="32"/>
      <c r="D137" s="163" t="s">
        <v>172</v>
      </c>
      <c r="E137" s="32"/>
      <c r="F137" s="164" t="s">
        <v>256</v>
      </c>
      <c r="G137" s="32"/>
      <c r="H137" s="32"/>
      <c r="I137" s="165"/>
      <c r="J137" s="32"/>
      <c r="K137" s="32"/>
      <c r="L137" s="35"/>
      <c r="M137" s="166"/>
      <c r="N137" s="167"/>
      <c r="O137" s="60"/>
      <c r="P137" s="60"/>
      <c r="Q137" s="60"/>
      <c r="R137" s="60"/>
      <c r="S137" s="60"/>
      <c r="T137" s="61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T137" s="13" t="s">
        <v>172</v>
      </c>
      <c r="AU137" s="13" t="s">
        <v>75</v>
      </c>
    </row>
    <row r="138" spans="1:65" s="10" customFormat="1" ht="11.25">
      <c r="B138" s="168"/>
      <c r="C138" s="169"/>
      <c r="D138" s="163" t="s">
        <v>173</v>
      </c>
      <c r="E138" s="170" t="s">
        <v>34</v>
      </c>
      <c r="F138" s="171" t="s">
        <v>819</v>
      </c>
      <c r="G138" s="169"/>
      <c r="H138" s="172">
        <v>181.5</v>
      </c>
      <c r="I138" s="173"/>
      <c r="J138" s="169"/>
      <c r="K138" s="169"/>
      <c r="L138" s="174"/>
      <c r="M138" s="175"/>
      <c r="N138" s="176"/>
      <c r="O138" s="176"/>
      <c r="P138" s="176"/>
      <c r="Q138" s="176"/>
      <c r="R138" s="176"/>
      <c r="S138" s="176"/>
      <c r="T138" s="177"/>
      <c r="AT138" s="178" t="s">
        <v>173</v>
      </c>
      <c r="AU138" s="178" t="s">
        <v>75</v>
      </c>
      <c r="AV138" s="10" t="s">
        <v>84</v>
      </c>
      <c r="AW138" s="10" t="s">
        <v>36</v>
      </c>
      <c r="AX138" s="10" t="s">
        <v>82</v>
      </c>
      <c r="AY138" s="178" t="s">
        <v>169</v>
      </c>
    </row>
    <row r="139" spans="1:65" s="2" customFormat="1" ht="16.5" customHeight="1">
      <c r="A139" s="30"/>
      <c r="B139" s="31"/>
      <c r="C139" s="180" t="s">
        <v>251</v>
      </c>
      <c r="D139" s="180" t="s">
        <v>252</v>
      </c>
      <c r="E139" s="181" t="s">
        <v>259</v>
      </c>
      <c r="F139" s="182" t="s">
        <v>260</v>
      </c>
      <c r="G139" s="183" t="s">
        <v>190</v>
      </c>
      <c r="H139" s="184">
        <v>207</v>
      </c>
      <c r="I139" s="185"/>
      <c r="J139" s="186">
        <f>ROUND(I139*H139,2)</f>
        <v>0</v>
      </c>
      <c r="K139" s="187"/>
      <c r="L139" s="35"/>
      <c r="M139" s="188" t="s">
        <v>34</v>
      </c>
      <c r="N139" s="189" t="s">
        <v>46</v>
      </c>
      <c r="O139" s="60"/>
      <c r="P139" s="159">
        <f>O139*H139</f>
        <v>0</v>
      </c>
      <c r="Q139" s="159">
        <v>0</v>
      </c>
      <c r="R139" s="159">
        <f>Q139*H139</f>
        <v>0</v>
      </c>
      <c r="S139" s="159">
        <v>0</v>
      </c>
      <c r="T139" s="160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61" t="s">
        <v>170</v>
      </c>
      <c r="AT139" s="161" t="s">
        <v>252</v>
      </c>
      <c r="AU139" s="161" t="s">
        <v>75</v>
      </c>
      <c r="AY139" s="13" t="s">
        <v>169</v>
      </c>
      <c r="BE139" s="162">
        <f>IF(N139="základní",J139,0)</f>
        <v>0</v>
      </c>
      <c r="BF139" s="162">
        <f>IF(N139="snížená",J139,0)</f>
        <v>0</v>
      </c>
      <c r="BG139" s="162">
        <f>IF(N139="zákl. přenesená",J139,0)</f>
        <v>0</v>
      </c>
      <c r="BH139" s="162">
        <f>IF(N139="sníž. přenesená",J139,0)</f>
        <v>0</v>
      </c>
      <c r="BI139" s="162">
        <f>IF(N139="nulová",J139,0)</f>
        <v>0</v>
      </c>
      <c r="BJ139" s="13" t="s">
        <v>82</v>
      </c>
      <c r="BK139" s="162">
        <f>ROUND(I139*H139,2)</f>
        <v>0</v>
      </c>
      <c r="BL139" s="13" t="s">
        <v>170</v>
      </c>
      <c r="BM139" s="161" t="s">
        <v>619</v>
      </c>
    </row>
    <row r="140" spans="1:65" s="2" customFormat="1" ht="19.5">
      <c r="A140" s="30"/>
      <c r="B140" s="31"/>
      <c r="C140" s="32"/>
      <c r="D140" s="163" t="s">
        <v>172</v>
      </c>
      <c r="E140" s="32"/>
      <c r="F140" s="164" t="s">
        <v>262</v>
      </c>
      <c r="G140" s="32"/>
      <c r="H140" s="32"/>
      <c r="I140" s="165"/>
      <c r="J140" s="32"/>
      <c r="K140" s="32"/>
      <c r="L140" s="35"/>
      <c r="M140" s="166"/>
      <c r="N140" s="167"/>
      <c r="O140" s="60"/>
      <c r="P140" s="60"/>
      <c r="Q140" s="60"/>
      <c r="R140" s="60"/>
      <c r="S140" s="60"/>
      <c r="T140" s="61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T140" s="13" t="s">
        <v>172</v>
      </c>
      <c r="AU140" s="13" t="s">
        <v>75</v>
      </c>
    </row>
    <row r="141" spans="1:65" s="10" customFormat="1" ht="11.25">
      <c r="B141" s="168"/>
      <c r="C141" s="169"/>
      <c r="D141" s="163" t="s">
        <v>173</v>
      </c>
      <c r="E141" s="170" t="s">
        <v>34</v>
      </c>
      <c r="F141" s="171" t="s">
        <v>820</v>
      </c>
      <c r="G141" s="169"/>
      <c r="H141" s="172">
        <v>207</v>
      </c>
      <c r="I141" s="173"/>
      <c r="J141" s="169"/>
      <c r="K141" s="169"/>
      <c r="L141" s="174"/>
      <c r="M141" s="175"/>
      <c r="N141" s="176"/>
      <c r="O141" s="176"/>
      <c r="P141" s="176"/>
      <c r="Q141" s="176"/>
      <c r="R141" s="176"/>
      <c r="S141" s="176"/>
      <c r="T141" s="177"/>
      <c r="AT141" s="178" t="s">
        <v>173</v>
      </c>
      <c r="AU141" s="178" t="s">
        <v>75</v>
      </c>
      <c r="AV141" s="10" t="s">
        <v>84</v>
      </c>
      <c r="AW141" s="10" t="s">
        <v>36</v>
      </c>
      <c r="AX141" s="10" t="s">
        <v>82</v>
      </c>
      <c r="AY141" s="178" t="s">
        <v>169</v>
      </c>
    </row>
    <row r="142" spans="1:65" s="2" customFormat="1" ht="16.5" customHeight="1">
      <c r="A142" s="30"/>
      <c r="B142" s="31"/>
      <c r="C142" s="180" t="s">
        <v>258</v>
      </c>
      <c r="D142" s="180" t="s">
        <v>252</v>
      </c>
      <c r="E142" s="181" t="s">
        <v>265</v>
      </c>
      <c r="F142" s="182" t="s">
        <v>266</v>
      </c>
      <c r="G142" s="183" t="s">
        <v>184</v>
      </c>
      <c r="H142" s="184">
        <v>426</v>
      </c>
      <c r="I142" s="185"/>
      <c r="J142" s="186">
        <f>ROUND(I142*H142,2)</f>
        <v>0</v>
      </c>
      <c r="K142" s="187"/>
      <c r="L142" s="35"/>
      <c r="M142" s="188" t="s">
        <v>34</v>
      </c>
      <c r="N142" s="189" t="s">
        <v>46</v>
      </c>
      <c r="O142" s="60"/>
      <c r="P142" s="159">
        <f>O142*H142</f>
        <v>0</v>
      </c>
      <c r="Q142" s="159">
        <v>0</v>
      </c>
      <c r="R142" s="159">
        <f>Q142*H142</f>
        <v>0</v>
      </c>
      <c r="S142" s="159">
        <v>0</v>
      </c>
      <c r="T142" s="160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61" t="s">
        <v>170</v>
      </c>
      <c r="AT142" s="161" t="s">
        <v>252</v>
      </c>
      <c r="AU142" s="161" t="s">
        <v>75</v>
      </c>
      <c r="AY142" s="13" t="s">
        <v>169</v>
      </c>
      <c r="BE142" s="162">
        <f>IF(N142="základní",J142,0)</f>
        <v>0</v>
      </c>
      <c r="BF142" s="162">
        <f>IF(N142="snížená",J142,0)</f>
        <v>0</v>
      </c>
      <c r="BG142" s="162">
        <f>IF(N142="zákl. přenesená",J142,0)</f>
        <v>0</v>
      </c>
      <c r="BH142" s="162">
        <f>IF(N142="sníž. přenesená",J142,0)</f>
        <v>0</v>
      </c>
      <c r="BI142" s="162">
        <f>IF(N142="nulová",J142,0)</f>
        <v>0</v>
      </c>
      <c r="BJ142" s="13" t="s">
        <v>82</v>
      </c>
      <c r="BK142" s="162">
        <f>ROUND(I142*H142,2)</f>
        <v>0</v>
      </c>
      <c r="BL142" s="13" t="s">
        <v>170</v>
      </c>
      <c r="BM142" s="161" t="s">
        <v>621</v>
      </c>
    </row>
    <row r="143" spans="1:65" s="2" customFormat="1" ht="48.75">
      <c r="A143" s="30"/>
      <c r="B143" s="31"/>
      <c r="C143" s="32"/>
      <c r="D143" s="163" t="s">
        <v>172</v>
      </c>
      <c r="E143" s="32"/>
      <c r="F143" s="164" t="s">
        <v>268</v>
      </c>
      <c r="G143" s="32"/>
      <c r="H143" s="32"/>
      <c r="I143" s="165"/>
      <c r="J143" s="32"/>
      <c r="K143" s="32"/>
      <c r="L143" s="35"/>
      <c r="M143" s="166"/>
      <c r="N143" s="167"/>
      <c r="O143" s="60"/>
      <c r="P143" s="60"/>
      <c r="Q143" s="60"/>
      <c r="R143" s="60"/>
      <c r="S143" s="60"/>
      <c r="T143" s="61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T143" s="13" t="s">
        <v>172</v>
      </c>
      <c r="AU143" s="13" t="s">
        <v>75</v>
      </c>
    </row>
    <row r="144" spans="1:65" s="2" customFormat="1" ht="19.5">
      <c r="A144" s="30"/>
      <c r="B144" s="31"/>
      <c r="C144" s="32"/>
      <c r="D144" s="163" t="s">
        <v>178</v>
      </c>
      <c r="E144" s="32"/>
      <c r="F144" s="179" t="s">
        <v>821</v>
      </c>
      <c r="G144" s="32"/>
      <c r="H144" s="32"/>
      <c r="I144" s="165"/>
      <c r="J144" s="32"/>
      <c r="K144" s="32"/>
      <c r="L144" s="35"/>
      <c r="M144" s="166"/>
      <c r="N144" s="167"/>
      <c r="O144" s="60"/>
      <c r="P144" s="60"/>
      <c r="Q144" s="60"/>
      <c r="R144" s="60"/>
      <c r="S144" s="60"/>
      <c r="T144" s="61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T144" s="13" t="s">
        <v>178</v>
      </c>
      <c r="AU144" s="13" t="s">
        <v>75</v>
      </c>
    </row>
    <row r="145" spans="1:65" s="10" customFormat="1" ht="11.25">
      <c r="B145" s="168"/>
      <c r="C145" s="169"/>
      <c r="D145" s="163" t="s">
        <v>173</v>
      </c>
      <c r="E145" s="170" t="s">
        <v>34</v>
      </c>
      <c r="F145" s="171" t="s">
        <v>811</v>
      </c>
      <c r="G145" s="169"/>
      <c r="H145" s="172">
        <v>426</v>
      </c>
      <c r="I145" s="173"/>
      <c r="J145" s="169"/>
      <c r="K145" s="169"/>
      <c r="L145" s="174"/>
      <c r="M145" s="175"/>
      <c r="N145" s="176"/>
      <c r="O145" s="176"/>
      <c r="P145" s="176"/>
      <c r="Q145" s="176"/>
      <c r="R145" s="176"/>
      <c r="S145" s="176"/>
      <c r="T145" s="177"/>
      <c r="AT145" s="178" t="s">
        <v>173</v>
      </c>
      <c r="AU145" s="178" t="s">
        <v>75</v>
      </c>
      <c r="AV145" s="10" t="s">
        <v>84</v>
      </c>
      <c r="AW145" s="10" t="s">
        <v>36</v>
      </c>
      <c r="AX145" s="10" t="s">
        <v>82</v>
      </c>
      <c r="AY145" s="178" t="s">
        <v>169</v>
      </c>
    </row>
    <row r="146" spans="1:65" s="2" customFormat="1" ht="16.5" customHeight="1">
      <c r="A146" s="30"/>
      <c r="B146" s="31"/>
      <c r="C146" s="180" t="s">
        <v>264</v>
      </c>
      <c r="D146" s="180" t="s">
        <v>252</v>
      </c>
      <c r="E146" s="181" t="s">
        <v>276</v>
      </c>
      <c r="F146" s="182" t="s">
        <v>277</v>
      </c>
      <c r="G146" s="183" t="s">
        <v>190</v>
      </c>
      <c r="H146" s="184">
        <v>410</v>
      </c>
      <c r="I146" s="185"/>
      <c r="J146" s="186">
        <f>ROUND(I146*H146,2)</f>
        <v>0</v>
      </c>
      <c r="K146" s="187"/>
      <c r="L146" s="35"/>
      <c r="M146" s="188" t="s">
        <v>34</v>
      </c>
      <c r="N146" s="189" t="s">
        <v>46</v>
      </c>
      <c r="O146" s="60"/>
      <c r="P146" s="159">
        <f>O146*H146</f>
        <v>0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61" t="s">
        <v>170</v>
      </c>
      <c r="AT146" s="161" t="s">
        <v>252</v>
      </c>
      <c r="AU146" s="161" t="s">
        <v>75</v>
      </c>
      <c r="AY146" s="13" t="s">
        <v>169</v>
      </c>
      <c r="BE146" s="162">
        <f>IF(N146="základní",J146,0)</f>
        <v>0</v>
      </c>
      <c r="BF146" s="162">
        <f>IF(N146="snížená",J146,0)</f>
        <v>0</v>
      </c>
      <c r="BG146" s="162">
        <f>IF(N146="zákl. přenesená",J146,0)</f>
        <v>0</v>
      </c>
      <c r="BH146" s="162">
        <f>IF(N146="sníž. přenesená",J146,0)</f>
        <v>0</v>
      </c>
      <c r="BI146" s="162">
        <f>IF(N146="nulová",J146,0)</f>
        <v>0</v>
      </c>
      <c r="BJ146" s="13" t="s">
        <v>82</v>
      </c>
      <c r="BK146" s="162">
        <f>ROUND(I146*H146,2)</f>
        <v>0</v>
      </c>
      <c r="BL146" s="13" t="s">
        <v>170</v>
      </c>
      <c r="BM146" s="161" t="s">
        <v>624</v>
      </c>
    </row>
    <row r="147" spans="1:65" s="2" customFormat="1" ht="39">
      <c r="A147" s="30"/>
      <c r="B147" s="31"/>
      <c r="C147" s="32"/>
      <c r="D147" s="163" t="s">
        <v>172</v>
      </c>
      <c r="E147" s="32"/>
      <c r="F147" s="164" t="s">
        <v>279</v>
      </c>
      <c r="G147" s="32"/>
      <c r="H147" s="32"/>
      <c r="I147" s="165"/>
      <c r="J147" s="32"/>
      <c r="K147" s="32"/>
      <c r="L147" s="35"/>
      <c r="M147" s="166"/>
      <c r="N147" s="167"/>
      <c r="O147" s="60"/>
      <c r="P147" s="60"/>
      <c r="Q147" s="60"/>
      <c r="R147" s="60"/>
      <c r="S147" s="60"/>
      <c r="T147" s="61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172</v>
      </c>
      <c r="AU147" s="13" t="s">
        <v>75</v>
      </c>
    </row>
    <row r="148" spans="1:65" s="10" customFormat="1" ht="11.25">
      <c r="B148" s="168"/>
      <c r="C148" s="169"/>
      <c r="D148" s="163" t="s">
        <v>173</v>
      </c>
      <c r="E148" s="170" t="s">
        <v>34</v>
      </c>
      <c r="F148" s="171" t="s">
        <v>822</v>
      </c>
      <c r="G148" s="169"/>
      <c r="H148" s="172">
        <v>410</v>
      </c>
      <c r="I148" s="173"/>
      <c r="J148" s="169"/>
      <c r="K148" s="169"/>
      <c r="L148" s="174"/>
      <c r="M148" s="175"/>
      <c r="N148" s="176"/>
      <c r="O148" s="176"/>
      <c r="P148" s="176"/>
      <c r="Q148" s="176"/>
      <c r="R148" s="176"/>
      <c r="S148" s="176"/>
      <c r="T148" s="177"/>
      <c r="AT148" s="178" t="s">
        <v>173</v>
      </c>
      <c r="AU148" s="178" t="s">
        <v>75</v>
      </c>
      <c r="AV148" s="10" t="s">
        <v>84</v>
      </c>
      <c r="AW148" s="10" t="s">
        <v>36</v>
      </c>
      <c r="AX148" s="10" t="s">
        <v>82</v>
      </c>
      <c r="AY148" s="178" t="s">
        <v>169</v>
      </c>
    </row>
    <row r="149" spans="1:65" s="2" customFormat="1" ht="16.5" customHeight="1">
      <c r="A149" s="30"/>
      <c r="B149" s="31"/>
      <c r="C149" s="180" t="s">
        <v>271</v>
      </c>
      <c r="D149" s="180" t="s">
        <v>252</v>
      </c>
      <c r="E149" s="181" t="s">
        <v>733</v>
      </c>
      <c r="F149" s="182" t="s">
        <v>734</v>
      </c>
      <c r="G149" s="183" t="s">
        <v>190</v>
      </c>
      <c r="H149" s="184">
        <v>231</v>
      </c>
      <c r="I149" s="185"/>
      <c r="J149" s="186">
        <f>ROUND(I149*H149,2)</f>
        <v>0</v>
      </c>
      <c r="K149" s="187"/>
      <c r="L149" s="35"/>
      <c r="M149" s="188" t="s">
        <v>34</v>
      </c>
      <c r="N149" s="189" t="s">
        <v>46</v>
      </c>
      <c r="O149" s="60"/>
      <c r="P149" s="159">
        <f>O149*H149</f>
        <v>0</v>
      </c>
      <c r="Q149" s="159">
        <v>0</v>
      </c>
      <c r="R149" s="159">
        <f>Q149*H149</f>
        <v>0</v>
      </c>
      <c r="S149" s="159">
        <v>0</v>
      </c>
      <c r="T149" s="160">
        <f>S149*H149</f>
        <v>0</v>
      </c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R149" s="161" t="s">
        <v>170</v>
      </c>
      <c r="AT149" s="161" t="s">
        <v>252</v>
      </c>
      <c r="AU149" s="161" t="s">
        <v>75</v>
      </c>
      <c r="AY149" s="13" t="s">
        <v>169</v>
      </c>
      <c r="BE149" s="162">
        <f>IF(N149="základní",J149,0)</f>
        <v>0</v>
      </c>
      <c r="BF149" s="162">
        <f>IF(N149="snížená",J149,0)</f>
        <v>0</v>
      </c>
      <c r="BG149" s="162">
        <f>IF(N149="zákl. přenesená",J149,0)</f>
        <v>0</v>
      </c>
      <c r="BH149" s="162">
        <f>IF(N149="sníž. přenesená",J149,0)</f>
        <v>0</v>
      </c>
      <c r="BI149" s="162">
        <f>IF(N149="nulová",J149,0)</f>
        <v>0</v>
      </c>
      <c r="BJ149" s="13" t="s">
        <v>82</v>
      </c>
      <c r="BK149" s="162">
        <f>ROUND(I149*H149,2)</f>
        <v>0</v>
      </c>
      <c r="BL149" s="13" t="s">
        <v>170</v>
      </c>
      <c r="BM149" s="161" t="s">
        <v>735</v>
      </c>
    </row>
    <row r="150" spans="1:65" s="2" customFormat="1" ht="39">
      <c r="A150" s="30"/>
      <c r="B150" s="31"/>
      <c r="C150" s="32"/>
      <c r="D150" s="163" t="s">
        <v>172</v>
      </c>
      <c r="E150" s="32"/>
      <c r="F150" s="164" t="s">
        <v>736</v>
      </c>
      <c r="G150" s="32"/>
      <c r="H150" s="32"/>
      <c r="I150" s="165"/>
      <c r="J150" s="32"/>
      <c r="K150" s="32"/>
      <c r="L150" s="35"/>
      <c r="M150" s="166"/>
      <c r="N150" s="167"/>
      <c r="O150" s="60"/>
      <c r="P150" s="60"/>
      <c r="Q150" s="60"/>
      <c r="R150" s="60"/>
      <c r="S150" s="60"/>
      <c r="T150" s="61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T150" s="13" t="s">
        <v>172</v>
      </c>
      <c r="AU150" s="13" t="s">
        <v>75</v>
      </c>
    </row>
    <row r="151" spans="1:65" s="10" customFormat="1" ht="11.25">
      <c r="B151" s="168"/>
      <c r="C151" s="169"/>
      <c r="D151" s="163" t="s">
        <v>173</v>
      </c>
      <c r="E151" s="170" t="s">
        <v>34</v>
      </c>
      <c r="F151" s="171" t="s">
        <v>823</v>
      </c>
      <c r="G151" s="169"/>
      <c r="H151" s="172">
        <v>231</v>
      </c>
      <c r="I151" s="173"/>
      <c r="J151" s="169"/>
      <c r="K151" s="169"/>
      <c r="L151" s="174"/>
      <c r="M151" s="175"/>
      <c r="N151" s="176"/>
      <c r="O151" s="176"/>
      <c r="P151" s="176"/>
      <c r="Q151" s="176"/>
      <c r="R151" s="176"/>
      <c r="S151" s="176"/>
      <c r="T151" s="177"/>
      <c r="AT151" s="178" t="s">
        <v>173</v>
      </c>
      <c r="AU151" s="178" t="s">
        <v>75</v>
      </c>
      <c r="AV151" s="10" t="s">
        <v>84</v>
      </c>
      <c r="AW151" s="10" t="s">
        <v>36</v>
      </c>
      <c r="AX151" s="10" t="s">
        <v>82</v>
      </c>
      <c r="AY151" s="178" t="s">
        <v>169</v>
      </c>
    </row>
    <row r="152" spans="1:65" s="2" customFormat="1" ht="16.5" customHeight="1">
      <c r="A152" s="30"/>
      <c r="B152" s="31"/>
      <c r="C152" s="180" t="s">
        <v>275</v>
      </c>
      <c r="D152" s="180" t="s">
        <v>252</v>
      </c>
      <c r="E152" s="181" t="s">
        <v>290</v>
      </c>
      <c r="F152" s="182" t="s">
        <v>291</v>
      </c>
      <c r="G152" s="183" t="s">
        <v>184</v>
      </c>
      <c r="H152" s="184">
        <v>339</v>
      </c>
      <c r="I152" s="185"/>
      <c r="J152" s="186">
        <f>ROUND(I152*H152,2)</f>
        <v>0</v>
      </c>
      <c r="K152" s="187"/>
      <c r="L152" s="35"/>
      <c r="M152" s="188" t="s">
        <v>34</v>
      </c>
      <c r="N152" s="189" t="s">
        <v>46</v>
      </c>
      <c r="O152" s="60"/>
      <c r="P152" s="159">
        <f>O152*H152</f>
        <v>0</v>
      </c>
      <c r="Q152" s="159">
        <v>0</v>
      </c>
      <c r="R152" s="159">
        <f>Q152*H152</f>
        <v>0</v>
      </c>
      <c r="S152" s="159">
        <v>0</v>
      </c>
      <c r="T152" s="160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61" t="s">
        <v>170</v>
      </c>
      <c r="AT152" s="161" t="s">
        <v>252</v>
      </c>
      <c r="AU152" s="161" t="s">
        <v>75</v>
      </c>
      <c r="AY152" s="13" t="s">
        <v>169</v>
      </c>
      <c r="BE152" s="162">
        <f>IF(N152="základní",J152,0)</f>
        <v>0</v>
      </c>
      <c r="BF152" s="162">
        <f>IF(N152="snížená",J152,0)</f>
        <v>0</v>
      </c>
      <c r="BG152" s="162">
        <f>IF(N152="zákl. přenesená",J152,0)</f>
        <v>0</v>
      </c>
      <c r="BH152" s="162">
        <f>IF(N152="sníž. přenesená",J152,0)</f>
        <v>0</v>
      </c>
      <c r="BI152" s="162">
        <f>IF(N152="nulová",J152,0)</f>
        <v>0</v>
      </c>
      <c r="BJ152" s="13" t="s">
        <v>82</v>
      </c>
      <c r="BK152" s="162">
        <f>ROUND(I152*H152,2)</f>
        <v>0</v>
      </c>
      <c r="BL152" s="13" t="s">
        <v>170</v>
      </c>
      <c r="BM152" s="161" t="s">
        <v>629</v>
      </c>
    </row>
    <row r="153" spans="1:65" s="2" customFormat="1" ht="19.5">
      <c r="A153" s="30"/>
      <c r="B153" s="31"/>
      <c r="C153" s="32"/>
      <c r="D153" s="163" t="s">
        <v>172</v>
      </c>
      <c r="E153" s="32"/>
      <c r="F153" s="164" t="s">
        <v>293</v>
      </c>
      <c r="G153" s="32"/>
      <c r="H153" s="32"/>
      <c r="I153" s="165"/>
      <c r="J153" s="32"/>
      <c r="K153" s="32"/>
      <c r="L153" s="35"/>
      <c r="M153" s="166"/>
      <c r="N153" s="167"/>
      <c r="O153" s="60"/>
      <c r="P153" s="60"/>
      <c r="Q153" s="60"/>
      <c r="R153" s="60"/>
      <c r="S153" s="60"/>
      <c r="T153" s="61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T153" s="13" t="s">
        <v>172</v>
      </c>
      <c r="AU153" s="13" t="s">
        <v>75</v>
      </c>
    </row>
    <row r="154" spans="1:65" s="2" customFormat="1" ht="19.5">
      <c r="A154" s="30"/>
      <c r="B154" s="31"/>
      <c r="C154" s="32"/>
      <c r="D154" s="163" t="s">
        <v>178</v>
      </c>
      <c r="E154" s="32"/>
      <c r="F154" s="179" t="s">
        <v>824</v>
      </c>
      <c r="G154" s="32"/>
      <c r="H154" s="32"/>
      <c r="I154" s="165"/>
      <c r="J154" s="32"/>
      <c r="K154" s="32"/>
      <c r="L154" s="35"/>
      <c r="M154" s="166"/>
      <c r="N154" s="167"/>
      <c r="O154" s="60"/>
      <c r="P154" s="60"/>
      <c r="Q154" s="60"/>
      <c r="R154" s="60"/>
      <c r="S154" s="60"/>
      <c r="T154" s="61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3" t="s">
        <v>178</v>
      </c>
      <c r="AU154" s="13" t="s">
        <v>75</v>
      </c>
    </row>
    <row r="155" spans="1:65" s="10" customFormat="1" ht="11.25">
      <c r="B155" s="168"/>
      <c r="C155" s="169"/>
      <c r="D155" s="163" t="s">
        <v>173</v>
      </c>
      <c r="E155" s="170" t="s">
        <v>34</v>
      </c>
      <c r="F155" s="171" t="s">
        <v>807</v>
      </c>
      <c r="G155" s="169"/>
      <c r="H155" s="172">
        <v>339</v>
      </c>
      <c r="I155" s="173"/>
      <c r="J155" s="169"/>
      <c r="K155" s="169"/>
      <c r="L155" s="174"/>
      <c r="M155" s="175"/>
      <c r="N155" s="176"/>
      <c r="O155" s="176"/>
      <c r="P155" s="176"/>
      <c r="Q155" s="176"/>
      <c r="R155" s="176"/>
      <c r="S155" s="176"/>
      <c r="T155" s="177"/>
      <c r="AT155" s="178" t="s">
        <v>173</v>
      </c>
      <c r="AU155" s="178" t="s">
        <v>75</v>
      </c>
      <c r="AV155" s="10" t="s">
        <v>84</v>
      </c>
      <c r="AW155" s="10" t="s">
        <v>36</v>
      </c>
      <c r="AX155" s="10" t="s">
        <v>82</v>
      </c>
      <c r="AY155" s="178" t="s">
        <v>169</v>
      </c>
    </row>
    <row r="156" spans="1:65" s="2" customFormat="1" ht="16.5" customHeight="1">
      <c r="A156" s="30"/>
      <c r="B156" s="31"/>
      <c r="C156" s="180" t="s">
        <v>7</v>
      </c>
      <c r="D156" s="180" t="s">
        <v>252</v>
      </c>
      <c r="E156" s="181" t="s">
        <v>295</v>
      </c>
      <c r="F156" s="182" t="s">
        <v>296</v>
      </c>
      <c r="G156" s="183" t="s">
        <v>190</v>
      </c>
      <c r="H156" s="184">
        <v>50</v>
      </c>
      <c r="I156" s="185"/>
      <c r="J156" s="186">
        <f>ROUND(I156*H156,2)</f>
        <v>0</v>
      </c>
      <c r="K156" s="187"/>
      <c r="L156" s="35"/>
      <c r="M156" s="188" t="s">
        <v>34</v>
      </c>
      <c r="N156" s="189" t="s">
        <v>46</v>
      </c>
      <c r="O156" s="60"/>
      <c r="P156" s="159">
        <f>O156*H156</f>
        <v>0</v>
      </c>
      <c r="Q156" s="159">
        <v>0</v>
      </c>
      <c r="R156" s="159">
        <f>Q156*H156</f>
        <v>0</v>
      </c>
      <c r="S156" s="159">
        <v>0</v>
      </c>
      <c r="T156" s="160">
        <f>S156*H156</f>
        <v>0</v>
      </c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R156" s="161" t="s">
        <v>170</v>
      </c>
      <c r="AT156" s="161" t="s">
        <v>252</v>
      </c>
      <c r="AU156" s="161" t="s">
        <v>75</v>
      </c>
      <c r="AY156" s="13" t="s">
        <v>169</v>
      </c>
      <c r="BE156" s="162">
        <f>IF(N156="základní",J156,0)</f>
        <v>0</v>
      </c>
      <c r="BF156" s="162">
        <f>IF(N156="snížená",J156,0)</f>
        <v>0</v>
      </c>
      <c r="BG156" s="162">
        <f>IF(N156="zákl. přenesená",J156,0)</f>
        <v>0</v>
      </c>
      <c r="BH156" s="162">
        <f>IF(N156="sníž. přenesená",J156,0)</f>
        <v>0</v>
      </c>
      <c r="BI156" s="162">
        <f>IF(N156="nulová",J156,0)</f>
        <v>0</v>
      </c>
      <c r="BJ156" s="13" t="s">
        <v>82</v>
      </c>
      <c r="BK156" s="162">
        <f>ROUND(I156*H156,2)</f>
        <v>0</v>
      </c>
      <c r="BL156" s="13" t="s">
        <v>170</v>
      </c>
      <c r="BM156" s="161" t="s">
        <v>630</v>
      </c>
    </row>
    <row r="157" spans="1:65" s="2" customFormat="1" ht="29.25">
      <c r="A157" s="30"/>
      <c r="B157" s="31"/>
      <c r="C157" s="32"/>
      <c r="D157" s="163" t="s">
        <v>172</v>
      </c>
      <c r="E157" s="32"/>
      <c r="F157" s="164" t="s">
        <v>298</v>
      </c>
      <c r="G157" s="32"/>
      <c r="H157" s="32"/>
      <c r="I157" s="165"/>
      <c r="J157" s="32"/>
      <c r="K157" s="32"/>
      <c r="L157" s="35"/>
      <c r="M157" s="166"/>
      <c r="N157" s="167"/>
      <c r="O157" s="60"/>
      <c r="P157" s="60"/>
      <c r="Q157" s="60"/>
      <c r="R157" s="60"/>
      <c r="S157" s="60"/>
      <c r="T157" s="61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T157" s="13" t="s">
        <v>172</v>
      </c>
      <c r="AU157" s="13" t="s">
        <v>75</v>
      </c>
    </row>
    <row r="158" spans="1:65" s="10" customFormat="1" ht="11.25">
      <c r="B158" s="168"/>
      <c r="C158" s="169"/>
      <c r="D158" s="163" t="s">
        <v>173</v>
      </c>
      <c r="E158" s="170" t="s">
        <v>34</v>
      </c>
      <c r="F158" s="171" t="s">
        <v>825</v>
      </c>
      <c r="G158" s="169"/>
      <c r="H158" s="172">
        <v>50</v>
      </c>
      <c r="I158" s="173"/>
      <c r="J158" s="169"/>
      <c r="K158" s="169"/>
      <c r="L158" s="174"/>
      <c r="M158" s="175"/>
      <c r="N158" s="176"/>
      <c r="O158" s="176"/>
      <c r="P158" s="176"/>
      <c r="Q158" s="176"/>
      <c r="R158" s="176"/>
      <c r="S158" s="176"/>
      <c r="T158" s="177"/>
      <c r="AT158" s="178" t="s">
        <v>173</v>
      </c>
      <c r="AU158" s="178" t="s">
        <v>75</v>
      </c>
      <c r="AV158" s="10" t="s">
        <v>84</v>
      </c>
      <c r="AW158" s="10" t="s">
        <v>36</v>
      </c>
      <c r="AX158" s="10" t="s">
        <v>82</v>
      </c>
      <c r="AY158" s="178" t="s">
        <v>169</v>
      </c>
    </row>
    <row r="159" spans="1:65" s="2" customFormat="1" ht="16.5" customHeight="1">
      <c r="A159" s="30"/>
      <c r="B159" s="31"/>
      <c r="C159" s="180" t="s">
        <v>289</v>
      </c>
      <c r="D159" s="180" t="s">
        <v>252</v>
      </c>
      <c r="E159" s="181" t="s">
        <v>302</v>
      </c>
      <c r="F159" s="182" t="s">
        <v>303</v>
      </c>
      <c r="G159" s="183" t="s">
        <v>304</v>
      </c>
      <c r="H159" s="184">
        <v>22</v>
      </c>
      <c r="I159" s="185"/>
      <c r="J159" s="186">
        <f>ROUND(I159*H159,2)</f>
        <v>0</v>
      </c>
      <c r="K159" s="187"/>
      <c r="L159" s="35"/>
      <c r="M159" s="188" t="s">
        <v>34</v>
      </c>
      <c r="N159" s="189" t="s">
        <v>46</v>
      </c>
      <c r="O159" s="60"/>
      <c r="P159" s="159">
        <f>O159*H159</f>
        <v>0</v>
      </c>
      <c r="Q159" s="159">
        <v>0</v>
      </c>
      <c r="R159" s="159">
        <f>Q159*H159</f>
        <v>0</v>
      </c>
      <c r="S159" s="159">
        <v>0</v>
      </c>
      <c r="T159" s="160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61" t="s">
        <v>170</v>
      </c>
      <c r="AT159" s="161" t="s">
        <v>252</v>
      </c>
      <c r="AU159" s="161" t="s">
        <v>75</v>
      </c>
      <c r="AY159" s="13" t="s">
        <v>169</v>
      </c>
      <c r="BE159" s="162">
        <f>IF(N159="základní",J159,0)</f>
        <v>0</v>
      </c>
      <c r="BF159" s="162">
        <f>IF(N159="snížená",J159,0)</f>
        <v>0</v>
      </c>
      <c r="BG159" s="162">
        <f>IF(N159="zákl. přenesená",J159,0)</f>
        <v>0</v>
      </c>
      <c r="BH159" s="162">
        <f>IF(N159="sníž. přenesená",J159,0)</f>
        <v>0</v>
      </c>
      <c r="BI159" s="162">
        <f>IF(N159="nulová",J159,0)</f>
        <v>0</v>
      </c>
      <c r="BJ159" s="13" t="s">
        <v>82</v>
      </c>
      <c r="BK159" s="162">
        <f>ROUND(I159*H159,2)</f>
        <v>0</v>
      </c>
      <c r="BL159" s="13" t="s">
        <v>170</v>
      </c>
      <c r="BM159" s="161" t="s">
        <v>633</v>
      </c>
    </row>
    <row r="160" spans="1:65" s="2" customFormat="1" ht="29.25">
      <c r="A160" s="30"/>
      <c r="B160" s="31"/>
      <c r="C160" s="32"/>
      <c r="D160" s="163" t="s">
        <v>172</v>
      </c>
      <c r="E160" s="32"/>
      <c r="F160" s="164" t="s">
        <v>306</v>
      </c>
      <c r="G160" s="32"/>
      <c r="H160" s="32"/>
      <c r="I160" s="165"/>
      <c r="J160" s="32"/>
      <c r="K160" s="32"/>
      <c r="L160" s="35"/>
      <c r="M160" s="166"/>
      <c r="N160" s="167"/>
      <c r="O160" s="60"/>
      <c r="P160" s="60"/>
      <c r="Q160" s="60"/>
      <c r="R160" s="60"/>
      <c r="S160" s="60"/>
      <c r="T160" s="61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3" t="s">
        <v>172</v>
      </c>
      <c r="AU160" s="13" t="s">
        <v>75</v>
      </c>
    </row>
    <row r="161" spans="1:65" s="10" customFormat="1" ht="11.25">
      <c r="B161" s="168"/>
      <c r="C161" s="169"/>
      <c r="D161" s="163" t="s">
        <v>173</v>
      </c>
      <c r="E161" s="170" t="s">
        <v>34</v>
      </c>
      <c r="F161" s="171" t="s">
        <v>826</v>
      </c>
      <c r="G161" s="169"/>
      <c r="H161" s="172">
        <v>22</v>
      </c>
      <c r="I161" s="173"/>
      <c r="J161" s="169"/>
      <c r="K161" s="169"/>
      <c r="L161" s="174"/>
      <c r="M161" s="175"/>
      <c r="N161" s="176"/>
      <c r="O161" s="176"/>
      <c r="P161" s="176"/>
      <c r="Q161" s="176"/>
      <c r="R161" s="176"/>
      <c r="S161" s="176"/>
      <c r="T161" s="177"/>
      <c r="AT161" s="178" t="s">
        <v>173</v>
      </c>
      <c r="AU161" s="178" t="s">
        <v>75</v>
      </c>
      <c r="AV161" s="10" t="s">
        <v>84</v>
      </c>
      <c r="AW161" s="10" t="s">
        <v>36</v>
      </c>
      <c r="AX161" s="10" t="s">
        <v>82</v>
      </c>
      <c r="AY161" s="178" t="s">
        <v>169</v>
      </c>
    </row>
    <row r="162" spans="1:65" s="2" customFormat="1" ht="16.5" customHeight="1">
      <c r="A162" s="30"/>
      <c r="B162" s="31"/>
      <c r="C162" s="180" t="s">
        <v>294</v>
      </c>
      <c r="D162" s="180" t="s">
        <v>252</v>
      </c>
      <c r="E162" s="181" t="s">
        <v>309</v>
      </c>
      <c r="F162" s="182" t="s">
        <v>310</v>
      </c>
      <c r="G162" s="183" t="s">
        <v>184</v>
      </c>
      <c r="H162" s="184">
        <v>22</v>
      </c>
      <c r="I162" s="185"/>
      <c r="J162" s="186">
        <f>ROUND(I162*H162,2)</f>
        <v>0</v>
      </c>
      <c r="K162" s="187"/>
      <c r="L162" s="35"/>
      <c r="M162" s="188" t="s">
        <v>34</v>
      </c>
      <c r="N162" s="189" t="s">
        <v>46</v>
      </c>
      <c r="O162" s="60"/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61" t="s">
        <v>170</v>
      </c>
      <c r="AT162" s="161" t="s">
        <v>252</v>
      </c>
      <c r="AU162" s="161" t="s">
        <v>75</v>
      </c>
      <c r="AY162" s="13" t="s">
        <v>169</v>
      </c>
      <c r="BE162" s="162">
        <f>IF(N162="základní",J162,0)</f>
        <v>0</v>
      </c>
      <c r="BF162" s="162">
        <f>IF(N162="snížená",J162,0)</f>
        <v>0</v>
      </c>
      <c r="BG162" s="162">
        <f>IF(N162="zákl. přenesená",J162,0)</f>
        <v>0</v>
      </c>
      <c r="BH162" s="162">
        <f>IF(N162="sníž. přenesená",J162,0)</f>
        <v>0</v>
      </c>
      <c r="BI162" s="162">
        <f>IF(N162="nulová",J162,0)</f>
        <v>0</v>
      </c>
      <c r="BJ162" s="13" t="s">
        <v>82</v>
      </c>
      <c r="BK162" s="162">
        <f>ROUND(I162*H162,2)</f>
        <v>0</v>
      </c>
      <c r="BL162" s="13" t="s">
        <v>170</v>
      </c>
      <c r="BM162" s="161" t="s">
        <v>635</v>
      </c>
    </row>
    <row r="163" spans="1:65" s="2" customFormat="1" ht="19.5">
      <c r="A163" s="30"/>
      <c r="B163" s="31"/>
      <c r="C163" s="32"/>
      <c r="D163" s="163" t="s">
        <v>172</v>
      </c>
      <c r="E163" s="32"/>
      <c r="F163" s="164" t="s">
        <v>312</v>
      </c>
      <c r="G163" s="32"/>
      <c r="H163" s="32"/>
      <c r="I163" s="165"/>
      <c r="J163" s="32"/>
      <c r="K163" s="32"/>
      <c r="L163" s="35"/>
      <c r="M163" s="166"/>
      <c r="N163" s="167"/>
      <c r="O163" s="60"/>
      <c r="P163" s="60"/>
      <c r="Q163" s="60"/>
      <c r="R163" s="60"/>
      <c r="S163" s="60"/>
      <c r="T163" s="61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T163" s="13" t="s">
        <v>172</v>
      </c>
      <c r="AU163" s="13" t="s">
        <v>75</v>
      </c>
    </row>
    <row r="164" spans="1:65" s="10" customFormat="1" ht="11.25">
      <c r="B164" s="168"/>
      <c r="C164" s="169"/>
      <c r="D164" s="163" t="s">
        <v>173</v>
      </c>
      <c r="E164" s="170" t="s">
        <v>34</v>
      </c>
      <c r="F164" s="171" t="s">
        <v>826</v>
      </c>
      <c r="G164" s="169"/>
      <c r="H164" s="172">
        <v>22</v>
      </c>
      <c r="I164" s="173"/>
      <c r="J164" s="169"/>
      <c r="K164" s="169"/>
      <c r="L164" s="174"/>
      <c r="M164" s="175"/>
      <c r="N164" s="176"/>
      <c r="O164" s="176"/>
      <c r="P164" s="176"/>
      <c r="Q164" s="176"/>
      <c r="R164" s="176"/>
      <c r="S164" s="176"/>
      <c r="T164" s="177"/>
      <c r="AT164" s="178" t="s">
        <v>173</v>
      </c>
      <c r="AU164" s="178" t="s">
        <v>75</v>
      </c>
      <c r="AV164" s="10" t="s">
        <v>84</v>
      </c>
      <c r="AW164" s="10" t="s">
        <v>36</v>
      </c>
      <c r="AX164" s="10" t="s">
        <v>82</v>
      </c>
      <c r="AY164" s="178" t="s">
        <v>169</v>
      </c>
    </row>
    <row r="165" spans="1:65" s="2" customFormat="1" ht="16.5" customHeight="1">
      <c r="A165" s="30"/>
      <c r="B165" s="31"/>
      <c r="C165" s="180" t="s">
        <v>301</v>
      </c>
      <c r="D165" s="180" t="s">
        <v>252</v>
      </c>
      <c r="E165" s="181" t="s">
        <v>315</v>
      </c>
      <c r="F165" s="182" t="s">
        <v>316</v>
      </c>
      <c r="G165" s="183" t="s">
        <v>184</v>
      </c>
      <c r="H165" s="184">
        <v>385</v>
      </c>
      <c r="I165" s="185"/>
      <c r="J165" s="186">
        <f>ROUND(I165*H165,2)</f>
        <v>0</v>
      </c>
      <c r="K165" s="187"/>
      <c r="L165" s="35"/>
      <c r="M165" s="188" t="s">
        <v>34</v>
      </c>
      <c r="N165" s="189" t="s">
        <v>46</v>
      </c>
      <c r="O165" s="60"/>
      <c r="P165" s="159">
        <f>O165*H165</f>
        <v>0</v>
      </c>
      <c r="Q165" s="159">
        <v>0</v>
      </c>
      <c r="R165" s="159">
        <f>Q165*H165</f>
        <v>0</v>
      </c>
      <c r="S165" s="159">
        <v>0</v>
      </c>
      <c r="T165" s="160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61" t="s">
        <v>170</v>
      </c>
      <c r="AT165" s="161" t="s">
        <v>252</v>
      </c>
      <c r="AU165" s="161" t="s">
        <v>75</v>
      </c>
      <c r="AY165" s="13" t="s">
        <v>169</v>
      </c>
      <c r="BE165" s="162">
        <f>IF(N165="základní",J165,0)</f>
        <v>0</v>
      </c>
      <c r="BF165" s="162">
        <f>IF(N165="snížená",J165,0)</f>
        <v>0</v>
      </c>
      <c r="BG165" s="162">
        <f>IF(N165="zákl. přenesená",J165,0)</f>
        <v>0</v>
      </c>
      <c r="BH165" s="162">
        <f>IF(N165="sníž. přenesená",J165,0)</f>
        <v>0</v>
      </c>
      <c r="BI165" s="162">
        <f>IF(N165="nulová",J165,0)</f>
        <v>0</v>
      </c>
      <c r="BJ165" s="13" t="s">
        <v>82</v>
      </c>
      <c r="BK165" s="162">
        <f>ROUND(I165*H165,2)</f>
        <v>0</v>
      </c>
      <c r="BL165" s="13" t="s">
        <v>170</v>
      </c>
      <c r="BM165" s="161" t="s">
        <v>636</v>
      </c>
    </row>
    <row r="166" spans="1:65" s="2" customFormat="1" ht="19.5">
      <c r="A166" s="30"/>
      <c r="B166" s="31"/>
      <c r="C166" s="32"/>
      <c r="D166" s="163" t="s">
        <v>172</v>
      </c>
      <c r="E166" s="32"/>
      <c r="F166" s="164" t="s">
        <v>318</v>
      </c>
      <c r="G166" s="32"/>
      <c r="H166" s="32"/>
      <c r="I166" s="165"/>
      <c r="J166" s="32"/>
      <c r="K166" s="32"/>
      <c r="L166" s="35"/>
      <c r="M166" s="166"/>
      <c r="N166" s="167"/>
      <c r="O166" s="60"/>
      <c r="P166" s="60"/>
      <c r="Q166" s="60"/>
      <c r="R166" s="60"/>
      <c r="S166" s="60"/>
      <c r="T166" s="61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3" t="s">
        <v>172</v>
      </c>
      <c r="AU166" s="13" t="s">
        <v>75</v>
      </c>
    </row>
    <row r="167" spans="1:65" s="10" customFormat="1" ht="11.25">
      <c r="B167" s="168"/>
      <c r="C167" s="169"/>
      <c r="D167" s="163" t="s">
        <v>173</v>
      </c>
      <c r="E167" s="170" t="s">
        <v>34</v>
      </c>
      <c r="F167" s="171" t="s">
        <v>827</v>
      </c>
      <c r="G167" s="169"/>
      <c r="H167" s="172">
        <v>385</v>
      </c>
      <c r="I167" s="173"/>
      <c r="J167" s="169"/>
      <c r="K167" s="169"/>
      <c r="L167" s="174"/>
      <c r="M167" s="175"/>
      <c r="N167" s="176"/>
      <c r="O167" s="176"/>
      <c r="P167" s="176"/>
      <c r="Q167" s="176"/>
      <c r="R167" s="176"/>
      <c r="S167" s="176"/>
      <c r="T167" s="177"/>
      <c r="AT167" s="178" t="s">
        <v>173</v>
      </c>
      <c r="AU167" s="178" t="s">
        <v>75</v>
      </c>
      <c r="AV167" s="10" t="s">
        <v>84</v>
      </c>
      <c r="AW167" s="10" t="s">
        <v>36</v>
      </c>
      <c r="AX167" s="10" t="s">
        <v>82</v>
      </c>
      <c r="AY167" s="178" t="s">
        <v>169</v>
      </c>
    </row>
    <row r="168" spans="1:65" s="2" customFormat="1" ht="16.5" customHeight="1">
      <c r="A168" s="30"/>
      <c r="B168" s="31"/>
      <c r="C168" s="180" t="s">
        <v>308</v>
      </c>
      <c r="D168" s="180" t="s">
        <v>252</v>
      </c>
      <c r="E168" s="181" t="s">
        <v>401</v>
      </c>
      <c r="F168" s="182" t="s">
        <v>402</v>
      </c>
      <c r="G168" s="183" t="s">
        <v>184</v>
      </c>
      <c r="H168" s="184">
        <v>2</v>
      </c>
      <c r="I168" s="185"/>
      <c r="J168" s="186">
        <f>ROUND(I168*H168,2)</f>
        <v>0</v>
      </c>
      <c r="K168" s="187"/>
      <c r="L168" s="35"/>
      <c r="M168" s="188" t="s">
        <v>34</v>
      </c>
      <c r="N168" s="189" t="s">
        <v>46</v>
      </c>
      <c r="O168" s="60"/>
      <c r="P168" s="159">
        <f>O168*H168</f>
        <v>0</v>
      </c>
      <c r="Q168" s="159">
        <v>0</v>
      </c>
      <c r="R168" s="159">
        <f>Q168*H168</f>
        <v>0</v>
      </c>
      <c r="S168" s="159">
        <v>0</v>
      </c>
      <c r="T168" s="160">
        <f>S168*H168</f>
        <v>0</v>
      </c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R168" s="161" t="s">
        <v>170</v>
      </c>
      <c r="AT168" s="161" t="s">
        <v>252</v>
      </c>
      <c r="AU168" s="161" t="s">
        <v>75</v>
      </c>
      <c r="AY168" s="13" t="s">
        <v>169</v>
      </c>
      <c r="BE168" s="162">
        <f>IF(N168="základní",J168,0)</f>
        <v>0</v>
      </c>
      <c r="BF168" s="162">
        <f>IF(N168="snížená",J168,0)</f>
        <v>0</v>
      </c>
      <c r="BG168" s="162">
        <f>IF(N168="zákl. přenesená",J168,0)</f>
        <v>0</v>
      </c>
      <c r="BH168" s="162">
        <f>IF(N168="sníž. přenesená",J168,0)</f>
        <v>0</v>
      </c>
      <c r="BI168" s="162">
        <f>IF(N168="nulová",J168,0)</f>
        <v>0</v>
      </c>
      <c r="BJ168" s="13" t="s">
        <v>82</v>
      </c>
      <c r="BK168" s="162">
        <f>ROUND(I168*H168,2)</f>
        <v>0</v>
      </c>
      <c r="BL168" s="13" t="s">
        <v>170</v>
      </c>
      <c r="BM168" s="161" t="s">
        <v>745</v>
      </c>
    </row>
    <row r="169" spans="1:65" s="2" customFormat="1" ht="19.5">
      <c r="A169" s="30"/>
      <c r="B169" s="31"/>
      <c r="C169" s="32"/>
      <c r="D169" s="163" t="s">
        <v>172</v>
      </c>
      <c r="E169" s="32"/>
      <c r="F169" s="164" t="s">
        <v>404</v>
      </c>
      <c r="G169" s="32"/>
      <c r="H169" s="32"/>
      <c r="I169" s="165"/>
      <c r="J169" s="32"/>
      <c r="K169" s="32"/>
      <c r="L169" s="35"/>
      <c r="M169" s="166"/>
      <c r="N169" s="167"/>
      <c r="O169" s="60"/>
      <c r="P169" s="60"/>
      <c r="Q169" s="60"/>
      <c r="R169" s="60"/>
      <c r="S169" s="60"/>
      <c r="T169" s="61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T169" s="13" t="s">
        <v>172</v>
      </c>
      <c r="AU169" s="13" t="s">
        <v>75</v>
      </c>
    </row>
    <row r="170" spans="1:65" s="2" customFormat="1" ht="19.5">
      <c r="A170" s="30"/>
      <c r="B170" s="31"/>
      <c r="C170" s="32"/>
      <c r="D170" s="163" t="s">
        <v>178</v>
      </c>
      <c r="E170" s="32"/>
      <c r="F170" s="179" t="s">
        <v>828</v>
      </c>
      <c r="G170" s="32"/>
      <c r="H170" s="32"/>
      <c r="I170" s="165"/>
      <c r="J170" s="32"/>
      <c r="K170" s="32"/>
      <c r="L170" s="35"/>
      <c r="M170" s="166"/>
      <c r="N170" s="167"/>
      <c r="O170" s="60"/>
      <c r="P170" s="60"/>
      <c r="Q170" s="60"/>
      <c r="R170" s="60"/>
      <c r="S170" s="60"/>
      <c r="T170" s="61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178</v>
      </c>
      <c r="AU170" s="13" t="s">
        <v>75</v>
      </c>
    </row>
    <row r="171" spans="1:65" s="10" customFormat="1" ht="11.25">
      <c r="B171" s="168"/>
      <c r="C171" s="169"/>
      <c r="D171" s="163" t="s">
        <v>173</v>
      </c>
      <c r="E171" s="170" t="s">
        <v>34</v>
      </c>
      <c r="F171" s="171" t="s">
        <v>199</v>
      </c>
      <c r="G171" s="169"/>
      <c r="H171" s="172">
        <v>2</v>
      </c>
      <c r="I171" s="173"/>
      <c r="J171" s="169"/>
      <c r="K171" s="169"/>
      <c r="L171" s="174"/>
      <c r="M171" s="175"/>
      <c r="N171" s="176"/>
      <c r="O171" s="176"/>
      <c r="P171" s="176"/>
      <c r="Q171" s="176"/>
      <c r="R171" s="176"/>
      <c r="S171" s="176"/>
      <c r="T171" s="177"/>
      <c r="AT171" s="178" t="s">
        <v>173</v>
      </c>
      <c r="AU171" s="178" t="s">
        <v>75</v>
      </c>
      <c r="AV171" s="10" t="s">
        <v>84</v>
      </c>
      <c r="AW171" s="10" t="s">
        <v>36</v>
      </c>
      <c r="AX171" s="10" t="s">
        <v>82</v>
      </c>
      <c r="AY171" s="178" t="s">
        <v>169</v>
      </c>
    </row>
    <row r="172" spans="1:65" s="2" customFormat="1" ht="16.5" customHeight="1">
      <c r="A172" s="30"/>
      <c r="B172" s="31"/>
      <c r="C172" s="180" t="s">
        <v>314</v>
      </c>
      <c r="D172" s="180" t="s">
        <v>252</v>
      </c>
      <c r="E172" s="181" t="s">
        <v>408</v>
      </c>
      <c r="F172" s="182" t="s">
        <v>409</v>
      </c>
      <c r="G172" s="183" t="s">
        <v>247</v>
      </c>
      <c r="H172" s="184">
        <v>1.5</v>
      </c>
      <c r="I172" s="185"/>
      <c r="J172" s="186">
        <f>ROUND(I172*H172,2)</f>
        <v>0</v>
      </c>
      <c r="K172" s="187"/>
      <c r="L172" s="35"/>
      <c r="M172" s="188" t="s">
        <v>34</v>
      </c>
      <c r="N172" s="189" t="s">
        <v>46</v>
      </c>
      <c r="O172" s="60"/>
      <c r="P172" s="159">
        <f>O172*H172</f>
        <v>0</v>
      </c>
      <c r="Q172" s="159">
        <v>0</v>
      </c>
      <c r="R172" s="159">
        <f>Q172*H172</f>
        <v>0</v>
      </c>
      <c r="S172" s="159">
        <v>0</v>
      </c>
      <c r="T172" s="160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61" t="s">
        <v>170</v>
      </c>
      <c r="AT172" s="161" t="s">
        <v>252</v>
      </c>
      <c r="AU172" s="161" t="s">
        <v>75</v>
      </c>
      <c r="AY172" s="13" t="s">
        <v>169</v>
      </c>
      <c r="BE172" s="162">
        <f>IF(N172="základní",J172,0)</f>
        <v>0</v>
      </c>
      <c r="BF172" s="162">
        <f>IF(N172="snížená",J172,0)</f>
        <v>0</v>
      </c>
      <c r="BG172" s="162">
        <f>IF(N172="zákl. přenesená",J172,0)</f>
        <v>0</v>
      </c>
      <c r="BH172" s="162">
        <f>IF(N172="sníž. přenesená",J172,0)</f>
        <v>0</v>
      </c>
      <c r="BI172" s="162">
        <f>IF(N172="nulová",J172,0)</f>
        <v>0</v>
      </c>
      <c r="BJ172" s="13" t="s">
        <v>82</v>
      </c>
      <c r="BK172" s="162">
        <f>ROUND(I172*H172,2)</f>
        <v>0</v>
      </c>
      <c r="BL172" s="13" t="s">
        <v>170</v>
      </c>
      <c r="BM172" s="161" t="s">
        <v>747</v>
      </c>
    </row>
    <row r="173" spans="1:65" s="2" customFormat="1" ht="19.5">
      <c r="A173" s="30"/>
      <c r="B173" s="31"/>
      <c r="C173" s="32"/>
      <c r="D173" s="163" t="s">
        <v>172</v>
      </c>
      <c r="E173" s="32"/>
      <c r="F173" s="164" t="s">
        <v>411</v>
      </c>
      <c r="G173" s="32"/>
      <c r="H173" s="32"/>
      <c r="I173" s="165"/>
      <c r="J173" s="32"/>
      <c r="K173" s="32"/>
      <c r="L173" s="35"/>
      <c r="M173" s="166"/>
      <c r="N173" s="167"/>
      <c r="O173" s="60"/>
      <c r="P173" s="60"/>
      <c r="Q173" s="60"/>
      <c r="R173" s="60"/>
      <c r="S173" s="60"/>
      <c r="T173" s="61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3" t="s">
        <v>172</v>
      </c>
      <c r="AU173" s="13" t="s">
        <v>75</v>
      </c>
    </row>
    <row r="174" spans="1:65" s="2" customFormat="1" ht="19.5">
      <c r="A174" s="30"/>
      <c r="B174" s="31"/>
      <c r="C174" s="32"/>
      <c r="D174" s="163" t="s">
        <v>178</v>
      </c>
      <c r="E174" s="32"/>
      <c r="F174" s="179" t="s">
        <v>829</v>
      </c>
      <c r="G174" s="32"/>
      <c r="H174" s="32"/>
      <c r="I174" s="165"/>
      <c r="J174" s="32"/>
      <c r="K174" s="32"/>
      <c r="L174" s="35"/>
      <c r="M174" s="166"/>
      <c r="N174" s="167"/>
      <c r="O174" s="60"/>
      <c r="P174" s="60"/>
      <c r="Q174" s="60"/>
      <c r="R174" s="60"/>
      <c r="S174" s="60"/>
      <c r="T174" s="61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T174" s="13" t="s">
        <v>178</v>
      </c>
      <c r="AU174" s="13" t="s">
        <v>75</v>
      </c>
    </row>
    <row r="175" spans="1:65" s="10" customFormat="1" ht="11.25">
      <c r="B175" s="168"/>
      <c r="C175" s="169"/>
      <c r="D175" s="163" t="s">
        <v>173</v>
      </c>
      <c r="E175" s="170" t="s">
        <v>34</v>
      </c>
      <c r="F175" s="171" t="s">
        <v>749</v>
      </c>
      <c r="G175" s="169"/>
      <c r="H175" s="172">
        <v>1.5</v>
      </c>
      <c r="I175" s="173"/>
      <c r="J175" s="169"/>
      <c r="K175" s="169"/>
      <c r="L175" s="174"/>
      <c r="M175" s="175"/>
      <c r="N175" s="176"/>
      <c r="O175" s="176"/>
      <c r="P175" s="176"/>
      <c r="Q175" s="176"/>
      <c r="R175" s="176"/>
      <c r="S175" s="176"/>
      <c r="T175" s="177"/>
      <c r="AT175" s="178" t="s">
        <v>173</v>
      </c>
      <c r="AU175" s="178" t="s">
        <v>75</v>
      </c>
      <c r="AV175" s="10" t="s">
        <v>84</v>
      </c>
      <c r="AW175" s="10" t="s">
        <v>36</v>
      </c>
      <c r="AX175" s="10" t="s">
        <v>82</v>
      </c>
      <c r="AY175" s="178" t="s">
        <v>169</v>
      </c>
    </row>
    <row r="176" spans="1:65" s="2" customFormat="1" ht="16.5" customHeight="1">
      <c r="A176" s="30"/>
      <c r="B176" s="31"/>
      <c r="C176" s="180" t="s">
        <v>320</v>
      </c>
      <c r="D176" s="180" t="s">
        <v>252</v>
      </c>
      <c r="E176" s="181" t="s">
        <v>420</v>
      </c>
      <c r="F176" s="182" t="s">
        <v>421</v>
      </c>
      <c r="G176" s="183" t="s">
        <v>190</v>
      </c>
      <c r="H176" s="184">
        <v>1.8</v>
      </c>
      <c r="I176" s="185"/>
      <c r="J176" s="186">
        <f>ROUND(I176*H176,2)</f>
        <v>0</v>
      </c>
      <c r="K176" s="187"/>
      <c r="L176" s="35"/>
      <c r="M176" s="188" t="s">
        <v>34</v>
      </c>
      <c r="N176" s="189" t="s">
        <v>46</v>
      </c>
      <c r="O176" s="60"/>
      <c r="P176" s="159">
        <f>O176*H176</f>
        <v>0</v>
      </c>
      <c r="Q176" s="159">
        <v>0</v>
      </c>
      <c r="R176" s="159">
        <f>Q176*H176</f>
        <v>0</v>
      </c>
      <c r="S176" s="159">
        <v>0</v>
      </c>
      <c r="T176" s="160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61" t="s">
        <v>170</v>
      </c>
      <c r="AT176" s="161" t="s">
        <v>252</v>
      </c>
      <c r="AU176" s="161" t="s">
        <v>75</v>
      </c>
      <c r="AY176" s="13" t="s">
        <v>169</v>
      </c>
      <c r="BE176" s="162">
        <f>IF(N176="základní",J176,0)</f>
        <v>0</v>
      </c>
      <c r="BF176" s="162">
        <f>IF(N176="snížená",J176,0)</f>
        <v>0</v>
      </c>
      <c r="BG176" s="162">
        <f>IF(N176="zákl. přenesená",J176,0)</f>
        <v>0</v>
      </c>
      <c r="BH176" s="162">
        <f>IF(N176="sníž. přenesená",J176,0)</f>
        <v>0</v>
      </c>
      <c r="BI176" s="162">
        <f>IF(N176="nulová",J176,0)</f>
        <v>0</v>
      </c>
      <c r="BJ176" s="13" t="s">
        <v>82</v>
      </c>
      <c r="BK176" s="162">
        <f>ROUND(I176*H176,2)</f>
        <v>0</v>
      </c>
      <c r="BL176" s="13" t="s">
        <v>170</v>
      </c>
      <c r="BM176" s="161" t="s">
        <v>750</v>
      </c>
    </row>
    <row r="177" spans="1:65" s="2" customFormat="1" ht="19.5">
      <c r="A177" s="30"/>
      <c r="B177" s="31"/>
      <c r="C177" s="32"/>
      <c r="D177" s="163" t="s">
        <v>172</v>
      </c>
      <c r="E177" s="32"/>
      <c r="F177" s="164" t="s">
        <v>423</v>
      </c>
      <c r="G177" s="32"/>
      <c r="H177" s="32"/>
      <c r="I177" s="165"/>
      <c r="J177" s="32"/>
      <c r="K177" s="32"/>
      <c r="L177" s="35"/>
      <c r="M177" s="166"/>
      <c r="N177" s="167"/>
      <c r="O177" s="60"/>
      <c r="P177" s="60"/>
      <c r="Q177" s="60"/>
      <c r="R177" s="60"/>
      <c r="S177" s="60"/>
      <c r="T177" s="61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3" t="s">
        <v>172</v>
      </c>
      <c r="AU177" s="13" t="s">
        <v>75</v>
      </c>
    </row>
    <row r="178" spans="1:65" s="2" customFormat="1" ht="19.5">
      <c r="A178" s="30"/>
      <c r="B178" s="31"/>
      <c r="C178" s="32"/>
      <c r="D178" s="163" t="s">
        <v>178</v>
      </c>
      <c r="E178" s="32"/>
      <c r="F178" s="179" t="s">
        <v>828</v>
      </c>
      <c r="G178" s="32"/>
      <c r="H178" s="32"/>
      <c r="I178" s="165"/>
      <c r="J178" s="32"/>
      <c r="K178" s="32"/>
      <c r="L178" s="35"/>
      <c r="M178" s="166"/>
      <c r="N178" s="167"/>
      <c r="O178" s="60"/>
      <c r="P178" s="60"/>
      <c r="Q178" s="60"/>
      <c r="R178" s="60"/>
      <c r="S178" s="60"/>
      <c r="T178" s="61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T178" s="13" t="s">
        <v>178</v>
      </c>
      <c r="AU178" s="13" t="s">
        <v>75</v>
      </c>
    </row>
    <row r="179" spans="1:65" s="10" customFormat="1" ht="11.25">
      <c r="B179" s="168"/>
      <c r="C179" s="169"/>
      <c r="D179" s="163" t="s">
        <v>173</v>
      </c>
      <c r="E179" s="170" t="s">
        <v>34</v>
      </c>
      <c r="F179" s="171" t="s">
        <v>714</v>
      </c>
      <c r="G179" s="169"/>
      <c r="H179" s="172">
        <v>1.8</v>
      </c>
      <c r="I179" s="173"/>
      <c r="J179" s="169"/>
      <c r="K179" s="169"/>
      <c r="L179" s="174"/>
      <c r="M179" s="175"/>
      <c r="N179" s="176"/>
      <c r="O179" s="176"/>
      <c r="P179" s="176"/>
      <c r="Q179" s="176"/>
      <c r="R179" s="176"/>
      <c r="S179" s="176"/>
      <c r="T179" s="177"/>
      <c r="AT179" s="178" t="s">
        <v>173</v>
      </c>
      <c r="AU179" s="178" t="s">
        <v>75</v>
      </c>
      <c r="AV179" s="10" t="s">
        <v>84</v>
      </c>
      <c r="AW179" s="10" t="s">
        <v>36</v>
      </c>
      <c r="AX179" s="10" t="s">
        <v>82</v>
      </c>
      <c r="AY179" s="178" t="s">
        <v>169</v>
      </c>
    </row>
    <row r="180" spans="1:65" s="2" customFormat="1" ht="16.5" customHeight="1">
      <c r="A180" s="30"/>
      <c r="B180" s="31"/>
      <c r="C180" s="180" t="s">
        <v>326</v>
      </c>
      <c r="D180" s="180" t="s">
        <v>252</v>
      </c>
      <c r="E180" s="181" t="s">
        <v>425</v>
      </c>
      <c r="F180" s="182" t="s">
        <v>426</v>
      </c>
      <c r="G180" s="183" t="s">
        <v>247</v>
      </c>
      <c r="H180" s="184">
        <v>1.5</v>
      </c>
      <c r="I180" s="185"/>
      <c r="J180" s="186">
        <f>ROUND(I180*H180,2)</f>
        <v>0</v>
      </c>
      <c r="K180" s="187"/>
      <c r="L180" s="35"/>
      <c r="M180" s="188" t="s">
        <v>34</v>
      </c>
      <c r="N180" s="189" t="s">
        <v>46</v>
      </c>
      <c r="O180" s="60"/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61" t="s">
        <v>170</v>
      </c>
      <c r="AT180" s="161" t="s">
        <v>252</v>
      </c>
      <c r="AU180" s="161" t="s">
        <v>75</v>
      </c>
      <c r="AY180" s="13" t="s">
        <v>169</v>
      </c>
      <c r="BE180" s="162">
        <f>IF(N180="základní",J180,0)</f>
        <v>0</v>
      </c>
      <c r="BF180" s="162">
        <f>IF(N180="snížená",J180,0)</f>
        <v>0</v>
      </c>
      <c r="BG180" s="162">
        <f>IF(N180="zákl. přenesená",J180,0)</f>
        <v>0</v>
      </c>
      <c r="BH180" s="162">
        <f>IF(N180="sníž. přenesená",J180,0)</f>
        <v>0</v>
      </c>
      <c r="BI180" s="162">
        <f>IF(N180="nulová",J180,0)</f>
        <v>0</v>
      </c>
      <c r="BJ180" s="13" t="s">
        <v>82</v>
      </c>
      <c r="BK180" s="162">
        <f>ROUND(I180*H180,2)</f>
        <v>0</v>
      </c>
      <c r="BL180" s="13" t="s">
        <v>170</v>
      </c>
      <c r="BM180" s="161" t="s">
        <v>751</v>
      </c>
    </row>
    <row r="181" spans="1:65" s="2" customFormat="1" ht="19.5">
      <c r="A181" s="30"/>
      <c r="B181" s="31"/>
      <c r="C181" s="32"/>
      <c r="D181" s="163" t="s">
        <v>172</v>
      </c>
      <c r="E181" s="32"/>
      <c r="F181" s="164" t="s">
        <v>428</v>
      </c>
      <c r="G181" s="32"/>
      <c r="H181" s="32"/>
      <c r="I181" s="165"/>
      <c r="J181" s="32"/>
      <c r="K181" s="32"/>
      <c r="L181" s="35"/>
      <c r="M181" s="166"/>
      <c r="N181" s="167"/>
      <c r="O181" s="60"/>
      <c r="P181" s="60"/>
      <c r="Q181" s="60"/>
      <c r="R181" s="60"/>
      <c r="S181" s="60"/>
      <c r="T181" s="61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T181" s="13" t="s">
        <v>172</v>
      </c>
      <c r="AU181" s="13" t="s">
        <v>75</v>
      </c>
    </row>
    <row r="182" spans="1:65" s="2" customFormat="1" ht="19.5">
      <c r="A182" s="30"/>
      <c r="B182" s="31"/>
      <c r="C182" s="32"/>
      <c r="D182" s="163" t="s">
        <v>178</v>
      </c>
      <c r="E182" s="32"/>
      <c r="F182" s="179" t="s">
        <v>830</v>
      </c>
      <c r="G182" s="32"/>
      <c r="H182" s="32"/>
      <c r="I182" s="165"/>
      <c r="J182" s="32"/>
      <c r="K182" s="32"/>
      <c r="L182" s="35"/>
      <c r="M182" s="166"/>
      <c r="N182" s="167"/>
      <c r="O182" s="60"/>
      <c r="P182" s="60"/>
      <c r="Q182" s="60"/>
      <c r="R182" s="60"/>
      <c r="S182" s="60"/>
      <c r="T182" s="61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3" t="s">
        <v>178</v>
      </c>
      <c r="AU182" s="13" t="s">
        <v>75</v>
      </c>
    </row>
    <row r="183" spans="1:65" s="10" customFormat="1" ht="11.25">
      <c r="B183" s="168"/>
      <c r="C183" s="169"/>
      <c r="D183" s="163" t="s">
        <v>173</v>
      </c>
      <c r="E183" s="170" t="s">
        <v>34</v>
      </c>
      <c r="F183" s="171" t="s">
        <v>749</v>
      </c>
      <c r="G183" s="169"/>
      <c r="H183" s="172">
        <v>1.5</v>
      </c>
      <c r="I183" s="173"/>
      <c r="J183" s="169"/>
      <c r="K183" s="169"/>
      <c r="L183" s="174"/>
      <c r="M183" s="175"/>
      <c r="N183" s="176"/>
      <c r="O183" s="176"/>
      <c r="P183" s="176"/>
      <c r="Q183" s="176"/>
      <c r="R183" s="176"/>
      <c r="S183" s="176"/>
      <c r="T183" s="177"/>
      <c r="AT183" s="178" t="s">
        <v>173</v>
      </c>
      <c r="AU183" s="178" t="s">
        <v>75</v>
      </c>
      <c r="AV183" s="10" t="s">
        <v>84</v>
      </c>
      <c r="AW183" s="10" t="s">
        <v>36</v>
      </c>
      <c r="AX183" s="10" t="s">
        <v>82</v>
      </c>
      <c r="AY183" s="178" t="s">
        <v>169</v>
      </c>
    </row>
    <row r="184" spans="1:65" s="2" customFormat="1" ht="16.5" customHeight="1">
      <c r="A184" s="30"/>
      <c r="B184" s="31"/>
      <c r="C184" s="180" t="s">
        <v>332</v>
      </c>
      <c r="D184" s="180" t="s">
        <v>252</v>
      </c>
      <c r="E184" s="181" t="s">
        <v>431</v>
      </c>
      <c r="F184" s="182" t="s">
        <v>432</v>
      </c>
      <c r="G184" s="183" t="s">
        <v>184</v>
      </c>
      <c r="H184" s="184">
        <v>2</v>
      </c>
      <c r="I184" s="185"/>
      <c r="J184" s="186">
        <f>ROUND(I184*H184,2)</f>
        <v>0</v>
      </c>
      <c r="K184" s="187"/>
      <c r="L184" s="35"/>
      <c r="M184" s="188" t="s">
        <v>34</v>
      </c>
      <c r="N184" s="189" t="s">
        <v>46</v>
      </c>
      <c r="O184" s="60"/>
      <c r="P184" s="159">
        <f>O184*H184</f>
        <v>0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R184" s="161" t="s">
        <v>170</v>
      </c>
      <c r="AT184" s="161" t="s">
        <v>252</v>
      </c>
      <c r="AU184" s="161" t="s">
        <v>75</v>
      </c>
      <c r="AY184" s="13" t="s">
        <v>169</v>
      </c>
      <c r="BE184" s="162">
        <f>IF(N184="základní",J184,0)</f>
        <v>0</v>
      </c>
      <c r="BF184" s="162">
        <f>IF(N184="snížená",J184,0)</f>
        <v>0</v>
      </c>
      <c r="BG184" s="162">
        <f>IF(N184="zákl. přenesená",J184,0)</f>
        <v>0</v>
      </c>
      <c r="BH184" s="162">
        <f>IF(N184="sníž. přenesená",J184,0)</f>
        <v>0</v>
      </c>
      <c r="BI184" s="162">
        <f>IF(N184="nulová",J184,0)</f>
        <v>0</v>
      </c>
      <c r="BJ184" s="13" t="s">
        <v>82</v>
      </c>
      <c r="BK184" s="162">
        <f>ROUND(I184*H184,2)</f>
        <v>0</v>
      </c>
      <c r="BL184" s="13" t="s">
        <v>170</v>
      </c>
      <c r="BM184" s="161" t="s">
        <v>753</v>
      </c>
    </row>
    <row r="185" spans="1:65" s="2" customFormat="1" ht="19.5">
      <c r="A185" s="30"/>
      <c r="B185" s="31"/>
      <c r="C185" s="32"/>
      <c r="D185" s="163" t="s">
        <v>172</v>
      </c>
      <c r="E185" s="32"/>
      <c r="F185" s="164" t="s">
        <v>434</v>
      </c>
      <c r="G185" s="32"/>
      <c r="H185" s="32"/>
      <c r="I185" s="165"/>
      <c r="J185" s="32"/>
      <c r="K185" s="32"/>
      <c r="L185" s="35"/>
      <c r="M185" s="166"/>
      <c r="N185" s="167"/>
      <c r="O185" s="60"/>
      <c r="P185" s="60"/>
      <c r="Q185" s="60"/>
      <c r="R185" s="60"/>
      <c r="S185" s="60"/>
      <c r="T185" s="61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T185" s="13" t="s">
        <v>172</v>
      </c>
      <c r="AU185" s="13" t="s">
        <v>75</v>
      </c>
    </row>
    <row r="186" spans="1:65" s="2" customFormat="1" ht="19.5">
      <c r="A186" s="30"/>
      <c r="B186" s="31"/>
      <c r="C186" s="32"/>
      <c r="D186" s="163" t="s">
        <v>178</v>
      </c>
      <c r="E186" s="32"/>
      <c r="F186" s="179" t="s">
        <v>828</v>
      </c>
      <c r="G186" s="32"/>
      <c r="H186" s="32"/>
      <c r="I186" s="165"/>
      <c r="J186" s="32"/>
      <c r="K186" s="32"/>
      <c r="L186" s="35"/>
      <c r="M186" s="166"/>
      <c r="N186" s="167"/>
      <c r="O186" s="60"/>
      <c r="P186" s="60"/>
      <c r="Q186" s="60"/>
      <c r="R186" s="60"/>
      <c r="S186" s="60"/>
      <c r="T186" s="61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3" t="s">
        <v>178</v>
      </c>
      <c r="AU186" s="13" t="s">
        <v>75</v>
      </c>
    </row>
    <row r="187" spans="1:65" s="10" customFormat="1" ht="11.25">
      <c r="B187" s="168"/>
      <c r="C187" s="169"/>
      <c r="D187" s="163" t="s">
        <v>173</v>
      </c>
      <c r="E187" s="170" t="s">
        <v>34</v>
      </c>
      <c r="F187" s="171" t="s">
        <v>199</v>
      </c>
      <c r="G187" s="169"/>
      <c r="H187" s="172">
        <v>2</v>
      </c>
      <c r="I187" s="173"/>
      <c r="J187" s="169"/>
      <c r="K187" s="169"/>
      <c r="L187" s="174"/>
      <c r="M187" s="175"/>
      <c r="N187" s="176"/>
      <c r="O187" s="176"/>
      <c r="P187" s="176"/>
      <c r="Q187" s="176"/>
      <c r="R187" s="176"/>
      <c r="S187" s="176"/>
      <c r="T187" s="177"/>
      <c r="AT187" s="178" t="s">
        <v>173</v>
      </c>
      <c r="AU187" s="178" t="s">
        <v>75</v>
      </c>
      <c r="AV187" s="10" t="s">
        <v>84</v>
      </c>
      <c r="AW187" s="10" t="s">
        <v>36</v>
      </c>
      <c r="AX187" s="10" t="s">
        <v>82</v>
      </c>
      <c r="AY187" s="178" t="s">
        <v>169</v>
      </c>
    </row>
    <row r="188" spans="1:65" s="2" customFormat="1" ht="16.5" customHeight="1">
      <c r="A188" s="30"/>
      <c r="B188" s="31"/>
      <c r="C188" s="180" t="s">
        <v>337</v>
      </c>
      <c r="D188" s="180" t="s">
        <v>252</v>
      </c>
      <c r="E188" s="181" t="s">
        <v>321</v>
      </c>
      <c r="F188" s="182" t="s">
        <v>322</v>
      </c>
      <c r="G188" s="183" t="s">
        <v>323</v>
      </c>
      <c r="H188" s="184">
        <v>20</v>
      </c>
      <c r="I188" s="185"/>
      <c r="J188" s="186">
        <f>ROUND(I188*H188,2)</f>
        <v>0</v>
      </c>
      <c r="K188" s="187"/>
      <c r="L188" s="35"/>
      <c r="M188" s="188" t="s">
        <v>34</v>
      </c>
      <c r="N188" s="189" t="s">
        <v>46</v>
      </c>
      <c r="O188" s="60"/>
      <c r="P188" s="159">
        <f>O188*H188</f>
        <v>0</v>
      </c>
      <c r="Q188" s="159">
        <v>0</v>
      </c>
      <c r="R188" s="159">
        <f>Q188*H188</f>
        <v>0</v>
      </c>
      <c r="S188" s="159">
        <v>0</v>
      </c>
      <c r="T188" s="160">
        <f>S188*H188</f>
        <v>0</v>
      </c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R188" s="161" t="s">
        <v>170</v>
      </c>
      <c r="AT188" s="161" t="s">
        <v>252</v>
      </c>
      <c r="AU188" s="161" t="s">
        <v>75</v>
      </c>
      <c r="AY188" s="13" t="s">
        <v>169</v>
      </c>
      <c r="BE188" s="162">
        <f>IF(N188="základní",J188,0)</f>
        <v>0</v>
      </c>
      <c r="BF188" s="162">
        <f>IF(N188="snížená",J188,0)</f>
        <v>0</v>
      </c>
      <c r="BG188" s="162">
        <f>IF(N188="zákl. přenesená",J188,0)</f>
        <v>0</v>
      </c>
      <c r="BH188" s="162">
        <f>IF(N188="sníž. přenesená",J188,0)</f>
        <v>0</v>
      </c>
      <c r="BI188" s="162">
        <f>IF(N188="nulová",J188,0)</f>
        <v>0</v>
      </c>
      <c r="BJ188" s="13" t="s">
        <v>82</v>
      </c>
      <c r="BK188" s="162">
        <f>ROUND(I188*H188,2)</f>
        <v>0</v>
      </c>
      <c r="BL188" s="13" t="s">
        <v>170</v>
      </c>
      <c r="BM188" s="161" t="s">
        <v>637</v>
      </c>
    </row>
    <row r="189" spans="1:65" s="2" customFormat="1" ht="39">
      <c r="A189" s="30"/>
      <c r="B189" s="31"/>
      <c r="C189" s="32"/>
      <c r="D189" s="163" t="s">
        <v>172</v>
      </c>
      <c r="E189" s="32"/>
      <c r="F189" s="164" t="s">
        <v>325</v>
      </c>
      <c r="G189" s="32"/>
      <c r="H189" s="32"/>
      <c r="I189" s="165"/>
      <c r="J189" s="32"/>
      <c r="K189" s="32"/>
      <c r="L189" s="35"/>
      <c r="M189" s="166"/>
      <c r="N189" s="167"/>
      <c r="O189" s="60"/>
      <c r="P189" s="60"/>
      <c r="Q189" s="60"/>
      <c r="R189" s="60"/>
      <c r="S189" s="60"/>
      <c r="T189" s="61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T189" s="13" t="s">
        <v>172</v>
      </c>
      <c r="AU189" s="13" t="s">
        <v>75</v>
      </c>
    </row>
    <row r="190" spans="1:65" s="10" customFormat="1" ht="11.25">
      <c r="B190" s="168"/>
      <c r="C190" s="169"/>
      <c r="D190" s="163" t="s">
        <v>173</v>
      </c>
      <c r="E190" s="170" t="s">
        <v>34</v>
      </c>
      <c r="F190" s="171" t="s">
        <v>831</v>
      </c>
      <c r="G190" s="169"/>
      <c r="H190" s="172">
        <v>20</v>
      </c>
      <c r="I190" s="173"/>
      <c r="J190" s="169"/>
      <c r="K190" s="169"/>
      <c r="L190" s="174"/>
      <c r="M190" s="175"/>
      <c r="N190" s="176"/>
      <c r="O190" s="176"/>
      <c r="P190" s="176"/>
      <c r="Q190" s="176"/>
      <c r="R190" s="176"/>
      <c r="S190" s="176"/>
      <c r="T190" s="177"/>
      <c r="AT190" s="178" t="s">
        <v>173</v>
      </c>
      <c r="AU190" s="178" t="s">
        <v>75</v>
      </c>
      <c r="AV190" s="10" t="s">
        <v>84</v>
      </c>
      <c r="AW190" s="10" t="s">
        <v>36</v>
      </c>
      <c r="AX190" s="10" t="s">
        <v>82</v>
      </c>
      <c r="AY190" s="178" t="s">
        <v>169</v>
      </c>
    </row>
    <row r="191" spans="1:65" s="2" customFormat="1" ht="16.5" customHeight="1">
      <c r="A191" s="30"/>
      <c r="B191" s="31"/>
      <c r="C191" s="180" t="s">
        <v>343</v>
      </c>
      <c r="D191" s="180" t="s">
        <v>252</v>
      </c>
      <c r="E191" s="181" t="s">
        <v>327</v>
      </c>
      <c r="F191" s="182" t="s">
        <v>328</v>
      </c>
      <c r="G191" s="183" t="s">
        <v>190</v>
      </c>
      <c r="H191" s="184">
        <v>720</v>
      </c>
      <c r="I191" s="185"/>
      <c r="J191" s="186">
        <f>ROUND(I191*H191,2)</f>
        <v>0</v>
      </c>
      <c r="K191" s="187"/>
      <c r="L191" s="35"/>
      <c r="M191" s="188" t="s">
        <v>34</v>
      </c>
      <c r="N191" s="189" t="s">
        <v>46</v>
      </c>
      <c r="O191" s="60"/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R191" s="161" t="s">
        <v>170</v>
      </c>
      <c r="AT191" s="161" t="s">
        <v>252</v>
      </c>
      <c r="AU191" s="161" t="s">
        <v>75</v>
      </c>
      <c r="AY191" s="13" t="s">
        <v>169</v>
      </c>
      <c r="BE191" s="162">
        <f>IF(N191="základní",J191,0)</f>
        <v>0</v>
      </c>
      <c r="BF191" s="162">
        <f>IF(N191="snížená",J191,0)</f>
        <v>0</v>
      </c>
      <c r="BG191" s="162">
        <f>IF(N191="zákl. přenesená",J191,0)</f>
        <v>0</v>
      </c>
      <c r="BH191" s="162">
        <f>IF(N191="sníž. přenesená",J191,0)</f>
        <v>0</v>
      </c>
      <c r="BI191" s="162">
        <f>IF(N191="nulová",J191,0)</f>
        <v>0</v>
      </c>
      <c r="BJ191" s="13" t="s">
        <v>82</v>
      </c>
      <c r="BK191" s="162">
        <f>ROUND(I191*H191,2)</f>
        <v>0</v>
      </c>
      <c r="BL191" s="13" t="s">
        <v>170</v>
      </c>
      <c r="BM191" s="161" t="s">
        <v>639</v>
      </c>
    </row>
    <row r="192" spans="1:65" s="2" customFormat="1" ht="29.25">
      <c r="A192" s="30"/>
      <c r="B192" s="31"/>
      <c r="C192" s="32"/>
      <c r="D192" s="163" t="s">
        <v>172</v>
      </c>
      <c r="E192" s="32"/>
      <c r="F192" s="164" t="s">
        <v>330</v>
      </c>
      <c r="G192" s="32"/>
      <c r="H192" s="32"/>
      <c r="I192" s="165"/>
      <c r="J192" s="32"/>
      <c r="K192" s="32"/>
      <c r="L192" s="35"/>
      <c r="M192" s="166"/>
      <c r="N192" s="167"/>
      <c r="O192" s="60"/>
      <c r="P192" s="60"/>
      <c r="Q192" s="60"/>
      <c r="R192" s="60"/>
      <c r="S192" s="60"/>
      <c r="T192" s="61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T192" s="13" t="s">
        <v>172</v>
      </c>
      <c r="AU192" s="13" t="s">
        <v>75</v>
      </c>
    </row>
    <row r="193" spans="1:65" s="10" customFormat="1" ht="11.25">
      <c r="B193" s="168"/>
      <c r="C193" s="169"/>
      <c r="D193" s="163" t="s">
        <v>173</v>
      </c>
      <c r="E193" s="170" t="s">
        <v>34</v>
      </c>
      <c r="F193" s="171" t="s">
        <v>832</v>
      </c>
      <c r="G193" s="169"/>
      <c r="H193" s="172">
        <v>720</v>
      </c>
      <c r="I193" s="173"/>
      <c r="J193" s="169"/>
      <c r="K193" s="169"/>
      <c r="L193" s="174"/>
      <c r="M193" s="175"/>
      <c r="N193" s="176"/>
      <c r="O193" s="176"/>
      <c r="P193" s="176"/>
      <c r="Q193" s="176"/>
      <c r="R193" s="176"/>
      <c r="S193" s="176"/>
      <c r="T193" s="177"/>
      <c r="AT193" s="178" t="s">
        <v>173</v>
      </c>
      <c r="AU193" s="178" t="s">
        <v>75</v>
      </c>
      <c r="AV193" s="10" t="s">
        <v>84</v>
      </c>
      <c r="AW193" s="10" t="s">
        <v>36</v>
      </c>
      <c r="AX193" s="10" t="s">
        <v>82</v>
      </c>
      <c r="AY193" s="178" t="s">
        <v>169</v>
      </c>
    </row>
    <row r="194" spans="1:65" s="2" customFormat="1" ht="16.5" customHeight="1">
      <c r="A194" s="30"/>
      <c r="B194" s="31"/>
      <c r="C194" s="180" t="s">
        <v>349</v>
      </c>
      <c r="D194" s="180" t="s">
        <v>252</v>
      </c>
      <c r="E194" s="181" t="s">
        <v>333</v>
      </c>
      <c r="F194" s="182" t="s">
        <v>334</v>
      </c>
      <c r="G194" s="183" t="s">
        <v>190</v>
      </c>
      <c r="H194" s="184">
        <v>720</v>
      </c>
      <c r="I194" s="185"/>
      <c r="J194" s="186">
        <f>ROUND(I194*H194,2)</f>
        <v>0</v>
      </c>
      <c r="K194" s="187"/>
      <c r="L194" s="35"/>
      <c r="M194" s="188" t="s">
        <v>34</v>
      </c>
      <c r="N194" s="189" t="s">
        <v>46</v>
      </c>
      <c r="O194" s="60"/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61" t="s">
        <v>170</v>
      </c>
      <c r="AT194" s="161" t="s">
        <v>252</v>
      </c>
      <c r="AU194" s="161" t="s">
        <v>75</v>
      </c>
      <c r="AY194" s="13" t="s">
        <v>169</v>
      </c>
      <c r="BE194" s="162">
        <f>IF(N194="základní",J194,0)</f>
        <v>0</v>
      </c>
      <c r="BF194" s="162">
        <f>IF(N194="snížená",J194,0)</f>
        <v>0</v>
      </c>
      <c r="BG194" s="162">
        <f>IF(N194="zákl. přenesená",J194,0)</f>
        <v>0</v>
      </c>
      <c r="BH194" s="162">
        <f>IF(N194="sníž. přenesená",J194,0)</f>
        <v>0</v>
      </c>
      <c r="BI194" s="162">
        <f>IF(N194="nulová",J194,0)</f>
        <v>0</v>
      </c>
      <c r="BJ194" s="13" t="s">
        <v>82</v>
      </c>
      <c r="BK194" s="162">
        <f>ROUND(I194*H194,2)</f>
        <v>0</v>
      </c>
      <c r="BL194" s="13" t="s">
        <v>170</v>
      </c>
      <c r="BM194" s="161" t="s">
        <v>641</v>
      </c>
    </row>
    <row r="195" spans="1:65" s="2" customFormat="1" ht="29.25">
      <c r="A195" s="30"/>
      <c r="B195" s="31"/>
      <c r="C195" s="32"/>
      <c r="D195" s="163" t="s">
        <v>172</v>
      </c>
      <c r="E195" s="32"/>
      <c r="F195" s="164" t="s">
        <v>336</v>
      </c>
      <c r="G195" s="32"/>
      <c r="H195" s="32"/>
      <c r="I195" s="165"/>
      <c r="J195" s="32"/>
      <c r="K195" s="32"/>
      <c r="L195" s="35"/>
      <c r="M195" s="166"/>
      <c r="N195" s="167"/>
      <c r="O195" s="60"/>
      <c r="P195" s="60"/>
      <c r="Q195" s="60"/>
      <c r="R195" s="60"/>
      <c r="S195" s="60"/>
      <c r="T195" s="61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172</v>
      </c>
      <c r="AU195" s="13" t="s">
        <v>75</v>
      </c>
    </row>
    <row r="196" spans="1:65" s="10" customFormat="1" ht="11.25">
      <c r="B196" s="168"/>
      <c r="C196" s="169"/>
      <c r="D196" s="163" t="s">
        <v>173</v>
      </c>
      <c r="E196" s="170" t="s">
        <v>34</v>
      </c>
      <c r="F196" s="171" t="s">
        <v>832</v>
      </c>
      <c r="G196" s="169"/>
      <c r="H196" s="172">
        <v>720</v>
      </c>
      <c r="I196" s="173"/>
      <c r="J196" s="169"/>
      <c r="K196" s="169"/>
      <c r="L196" s="174"/>
      <c r="M196" s="175"/>
      <c r="N196" s="176"/>
      <c r="O196" s="176"/>
      <c r="P196" s="176"/>
      <c r="Q196" s="176"/>
      <c r="R196" s="176"/>
      <c r="S196" s="176"/>
      <c r="T196" s="177"/>
      <c r="AT196" s="178" t="s">
        <v>173</v>
      </c>
      <c r="AU196" s="178" t="s">
        <v>75</v>
      </c>
      <c r="AV196" s="10" t="s">
        <v>84</v>
      </c>
      <c r="AW196" s="10" t="s">
        <v>36</v>
      </c>
      <c r="AX196" s="10" t="s">
        <v>82</v>
      </c>
      <c r="AY196" s="178" t="s">
        <v>169</v>
      </c>
    </row>
    <row r="197" spans="1:65" s="2" customFormat="1" ht="16.5" customHeight="1">
      <c r="A197" s="30"/>
      <c r="B197" s="31"/>
      <c r="C197" s="180" t="s">
        <v>356</v>
      </c>
      <c r="D197" s="180" t="s">
        <v>252</v>
      </c>
      <c r="E197" s="181" t="s">
        <v>338</v>
      </c>
      <c r="F197" s="182" t="s">
        <v>339</v>
      </c>
      <c r="G197" s="183" t="s">
        <v>323</v>
      </c>
      <c r="H197" s="184">
        <v>4</v>
      </c>
      <c r="I197" s="185"/>
      <c r="J197" s="186">
        <f>ROUND(I197*H197,2)</f>
        <v>0</v>
      </c>
      <c r="K197" s="187"/>
      <c r="L197" s="35"/>
      <c r="M197" s="188" t="s">
        <v>34</v>
      </c>
      <c r="N197" s="189" t="s">
        <v>46</v>
      </c>
      <c r="O197" s="60"/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R197" s="161" t="s">
        <v>170</v>
      </c>
      <c r="AT197" s="161" t="s">
        <v>252</v>
      </c>
      <c r="AU197" s="161" t="s">
        <v>75</v>
      </c>
      <c r="AY197" s="13" t="s">
        <v>169</v>
      </c>
      <c r="BE197" s="162">
        <f>IF(N197="základní",J197,0)</f>
        <v>0</v>
      </c>
      <c r="BF197" s="162">
        <f>IF(N197="snížená",J197,0)</f>
        <v>0</v>
      </c>
      <c r="BG197" s="162">
        <f>IF(N197="zákl. přenesená",J197,0)</f>
        <v>0</v>
      </c>
      <c r="BH197" s="162">
        <f>IF(N197="sníž. přenesená",J197,0)</f>
        <v>0</v>
      </c>
      <c r="BI197" s="162">
        <f>IF(N197="nulová",J197,0)</f>
        <v>0</v>
      </c>
      <c r="BJ197" s="13" t="s">
        <v>82</v>
      </c>
      <c r="BK197" s="162">
        <f>ROUND(I197*H197,2)</f>
        <v>0</v>
      </c>
      <c r="BL197" s="13" t="s">
        <v>170</v>
      </c>
      <c r="BM197" s="161" t="s">
        <v>642</v>
      </c>
    </row>
    <row r="198" spans="1:65" s="2" customFormat="1" ht="29.25">
      <c r="A198" s="30"/>
      <c r="B198" s="31"/>
      <c r="C198" s="32"/>
      <c r="D198" s="163" t="s">
        <v>172</v>
      </c>
      <c r="E198" s="32"/>
      <c r="F198" s="164" t="s">
        <v>341</v>
      </c>
      <c r="G198" s="32"/>
      <c r="H198" s="32"/>
      <c r="I198" s="165"/>
      <c r="J198" s="32"/>
      <c r="K198" s="32"/>
      <c r="L198" s="35"/>
      <c r="M198" s="166"/>
      <c r="N198" s="167"/>
      <c r="O198" s="60"/>
      <c r="P198" s="60"/>
      <c r="Q198" s="60"/>
      <c r="R198" s="60"/>
      <c r="S198" s="60"/>
      <c r="T198" s="61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T198" s="13" t="s">
        <v>172</v>
      </c>
      <c r="AU198" s="13" t="s">
        <v>75</v>
      </c>
    </row>
    <row r="199" spans="1:65" s="10" customFormat="1" ht="11.25">
      <c r="B199" s="168"/>
      <c r="C199" s="169"/>
      <c r="D199" s="163" t="s">
        <v>173</v>
      </c>
      <c r="E199" s="170" t="s">
        <v>34</v>
      </c>
      <c r="F199" s="171" t="s">
        <v>406</v>
      </c>
      <c r="G199" s="169"/>
      <c r="H199" s="172">
        <v>4</v>
      </c>
      <c r="I199" s="173"/>
      <c r="J199" s="169"/>
      <c r="K199" s="169"/>
      <c r="L199" s="174"/>
      <c r="M199" s="175"/>
      <c r="N199" s="176"/>
      <c r="O199" s="176"/>
      <c r="P199" s="176"/>
      <c r="Q199" s="176"/>
      <c r="R199" s="176"/>
      <c r="S199" s="176"/>
      <c r="T199" s="177"/>
      <c r="AT199" s="178" t="s">
        <v>173</v>
      </c>
      <c r="AU199" s="178" t="s">
        <v>75</v>
      </c>
      <c r="AV199" s="10" t="s">
        <v>84</v>
      </c>
      <c r="AW199" s="10" t="s">
        <v>36</v>
      </c>
      <c r="AX199" s="10" t="s">
        <v>82</v>
      </c>
      <c r="AY199" s="178" t="s">
        <v>169</v>
      </c>
    </row>
    <row r="200" spans="1:65" s="2" customFormat="1" ht="16.5" customHeight="1">
      <c r="A200" s="30"/>
      <c r="B200" s="31"/>
      <c r="C200" s="180" t="s">
        <v>362</v>
      </c>
      <c r="D200" s="180" t="s">
        <v>252</v>
      </c>
      <c r="E200" s="181" t="s">
        <v>344</v>
      </c>
      <c r="F200" s="182" t="s">
        <v>345</v>
      </c>
      <c r="G200" s="183" t="s">
        <v>184</v>
      </c>
      <c r="H200" s="184">
        <v>948</v>
      </c>
      <c r="I200" s="185"/>
      <c r="J200" s="186">
        <f>ROUND(I200*H200,2)</f>
        <v>0</v>
      </c>
      <c r="K200" s="187"/>
      <c r="L200" s="35"/>
      <c r="M200" s="188" t="s">
        <v>34</v>
      </c>
      <c r="N200" s="189" t="s">
        <v>46</v>
      </c>
      <c r="O200" s="60"/>
      <c r="P200" s="159">
        <f>O200*H200</f>
        <v>0</v>
      </c>
      <c r="Q200" s="159">
        <v>0</v>
      </c>
      <c r="R200" s="159">
        <f>Q200*H200</f>
        <v>0</v>
      </c>
      <c r="S200" s="159">
        <v>0</v>
      </c>
      <c r="T200" s="160">
        <f>S200*H200</f>
        <v>0</v>
      </c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R200" s="161" t="s">
        <v>170</v>
      </c>
      <c r="AT200" s="161" t="s">
        <v>252</v>
      </c>
      <c r="AU200" s="161" t="s">
        <v>75</v>
      </c>
      <c r="AY200" s="13" t="s">
        <v>169</v>
      </c>
      <c r="BE200" s="162">
        <f>IF(N200="základní",J200,0)</f>
        <v>0</v>
      </c>
      <c r="BF200" s="162">
        <f>IF(N200="snížená",J200,0)</f>
        <v>0</v>
      </c>
      <c r="BG200" s="162">
        <f>IF(N200="zákl. přenesená",J200,0)</f>
        <v>0</v>
      </c>
      <c r="BH200" s="162">
        <f>IF(N200="sníž. přenesená",J200,0)</f>
        <v>0</v>
      </c>
      <c r="BI200" s="162">
        <f>IF(N200="nulová",J200,0)</f>
        <v>0</v>
      </c>
      <c r="BJ200" s="13" t="s">
        <v>82</v>
      </c>
      <c r="BK200" s="162">
        <f>ROUND(I200*H200,2)</f>
        <v>0</v>
      </c>
      <c r="BL200" s="13" t="s">
        <v>170</v>
      </c>
      <c r="BM200" s="161" t="s">
        <v>643</v>
      </c>
    </row>
    <row r="201" spans="1:65" s="2" customFormat="1" ht="19.5">
      <c r="A201" s="30"/>
      <c r="B201" s="31"/>
      <c r="C201" s="32"/>
      <c r="D201" s="163" t="s">
        <v>172</v>
      </c>
      <c r="E201" s="32"/>
      <c r="F201" s="164" t="s">
        <v>347</v>
      </c>
      <c r="G201" s="32"/>
      <c r="H201" s="32"/>
      <c r="I201" s="165"/>
      <c r="J201" s="32"/>
      <c r="K201" s="32"/>
      <c r="L201" s="35"/>
      <c r="M201" s="166"/>
      <c r="N201" s="167"/>
      <c r="O201" s="60"/>
      <c r="P201" s="60"/>
      <c r="Q201" s="60"/>
      <c r="R201" s="60"/>
      <c r="S201" s="60"/>
      <c r="T201" s="61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T201" s="13" t="s">
        <v>172</v>
      </c>
      <c r="AU201" s="13" t="s">
        <v>75</v>
      </c>
    </row>
    <row r="202" spans="1:65" s="10" customFormat="1" ht="11.25">
      <c r="B202" s="168"/>
      <c r="C202" s="169"/>
      <c r="D202" s="163" t="s">
        <v>173</v>
      </c>
      <c r="E202" s="170" t="s">
        <v>34</v>
      </c>
      <c r="F202" s="171" t="s">
        <v>756</v>
      </c>
      <c r="G202" s="169"/>
      <c r="H202" s="172">
        <v>948</v>
      </c>
      <c r="I202" s="173"/>
      <c r="J202" s="169"/>
      <c r="K202" s="169"/>
      <c r="L202" s="174"/>
      <c r="M202" s="175"/>
      <c r="N202" s="176"/>
      <c r="O202" s="176"/>
      <c r="P202" s="176"/>
      <c r="Q202" s="176"/>
      <c r="R202" s="176"/>
      <c r="S202" s="176"/>
      <c r="T202" s="177"/>
      <c r="AT202" s="178" t="s">
        <v>173</v>
      </c>
      <c r="AU202" s="178" t="s">
        <v>75</v>
      </c>
      <c r="AV202" s="10" t="s">
        <v>84</v>
      </c>
      <c r="AW202" s="10" t="s">
        <v>36</v>
      </c>
      <c r="AX202" s="10" t="s">
        <v>82</v>
      </c>
      <c r="AY202" s="178" t="s">
        <v>169</v>
      </c>
    </row>
    <row r="203" spans="1:65" s="2" customFormat="1" ht="16.5" customHeight="1">
      <c r="A203" s="30"/>
      <c r="B203" s="31"/>
      <c r="C203" s="180" t="s">
        <v>368</v>
      </c>
      <c r="D203" s="180" t="s">
        <v>252</v>
      </c>
      <c r="E203" s="181" t="s">
        <v>350</v>
      </c>
      <c r="F203" s="182" t="s">
        <v>351</v>
      </c>
      <c r="G203" s="183" t="s">
        <v>352</v>
      </c>
      <c r="H203" s="184">
        <v>0.8</v>
      </c>
      <c r="I203" s="185"/>
      <c r="J203" s="186">
        <f>ROUND(I203*H203,2)</f>
        <v>0</v>
      </c>
      <c r="K203" s="187"/>
      <c r="L203" s="35"/>
      <c r="M203" s="188" t="s">
        <v>34</v>
      </c>
      <c r="N203" s="189" t="s">
        <v>46</v>
      </c>
      <c r="O203" s="60"/>
      <c r="P203" s="159">
        <f>O203*H203</f>
        <v>0</v>
      </c>
      <c r="Q203" s="159">
        <v>0</v>
      </c>
      <c r="R203" s="159">
        <f>Q203*H203</f>
        <v>0</v>
      </c>
      <c r="S203" s="159">
        <v>0</v>
      </c>
      <c r="T203" s="160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61" t="s">
        <v>170</v>
      </c>
      <c r="AT203" s="161" t="s">
        <v>252</v>
      </c>
      <c r="AU203" s="161" t="s">
        <v>75</v>
      </c>
      <c r="AY203" s="13" t="s">
        <v>169</v>
      </c>
      <c r="BE203" s="162">
        <f>IF(N203="základní",J203,0)</f>
        <v>0</v>
      </c>
      <c r="BF203" s="162">
        <f>IF(N203="snížená",J203,0)</f>
        <v>0</v>
      </c>
      <c r="BG203" s="162">
        <f>IF(N203="zákl. přenesená",J203,0)</f>
        <v>0</v>
      </c>
      <c r="BH203" s="162">
        <f>IF(N203="sníž. přenesená",J203,0)</f>
        <v>0</v>
      </c>
      <c r="BI203" s="162">
        <f>IF(N203="nulová",J203,0)</f>
        <v>0</v>
      </c>
      <c r="BJ203" s="13" t="s">
        <v>82</v>
      </c>
      <c r="BK203" s="162">
        <f>ROUND(I203*H203,2)</f>
        <v>0</v>
      </c>
      <c r="BL203" s="13" t="s">
        <v>170</v>
      </c>
      <c r="BM203" s="161" t="s">
        <v>645</v>
      </c>
    </row>
    <row r="204" spans="1:65" s="2" customFormat="1" ht="39">
      <c r="A204" s="30"/>
      <c r="B204" s="31"/>
      <c r="C204" s="32"/>
      <c r="D204" s="163" t="s">
        <v>172</v>
      </c>
      <c r="E204" s="32"/>
      <c r="F204" s="164" t="s">
        <v>354</v>
      </c>
      <c r="G204" s="32"/>
      <c r="H204" s="32"/>
      <c r="I204" s="165"/>
      <c r="J204" s="32"/>
      <c r="K204" s="32"/>
      <c r="L204" s="35"/>
      <c r="M204" s="166"/>
      <c r="N204" s="167"/>
      <c r="O204" s="60"/>
      <c r="P204" s="60"/>
      <c r="Q204" s="60"/>
      <c r="R204" s="60"/>
      <c r="S204" s="60"/>
      <c r="T204" s="61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T204" s="13" t="s">
        <v>172</v>
      </c>
      <c r="AU204" s="13" t="s">
        <v>75</v>
      </c>
    </row>
    <row r="205" spans="1:65" s="10" customFormat="1" ht="11.25">
      <c r="B205" s="168"/>
      <c r="C205" s="169"/>
      <c r="D205" s="163" t="s">
        <v>173</v>
      </c>
      <c r="E205" s="170" t="s">
        <v>34</v>
      </c>
      <c r="F205" s="171" t="s">
        <v>789</v>
      </c>
      <c r="G205" s="169"/>
      <c r="H205" s="172">
        <v>0.8</v>
      </c>
      <c r="I205" s="173"/>
      <c r="J205" s="169"/>
      <c r="K205" s="169"/>
      <c r="L205" s="174"/>
      <c r="M205" s="175"/>
      <c r="N205" s="176"/>
      <c r="O205" s="176"/>
      <c r="P205" s="176"/>
      <c r="Q205" s="176"/>
      <c r="R205" s="176"/>
      <c r="S205" s="176"/>
      <c r="T205" s="177"/>
      <c r="AT205" s="178" t="s">
        <v>173</v>
      </c>
      <c r="AU205" s="178" t="s">
        <v>75</v>
      </c>
      <c r="AV205" s="10" t="s">
        <v>84</v>
      </c>
      <c r="AW205" s="10" t="s">
        <v>36</v>
      </c>
      <c r="AX205" s="10" t="s">
        <v>82</v>
      </c>
      <c r="AY205" s="178" t="s">
        <v>169</v>
      </c>
    </row>
    <row r="206" spans="1:65" s="2" customFormat="1" ht="16.5" customHeight="1">
      <c r="A206" s="30"/>
      <c r="B206" s="31"/>
      <c r="C206" s="180" t="s">
        <v>372</v>
      </c>
      <c r="D206" s="180" t="s">
        <v>252</v>
      </c>
      <c r="E206" s="181" t="s">
        <v>357</v>
      </c>
      <c r="F206" s="182" t="s">
        <v>358</v>
      </c>
      <c r="G206" s="183" t="s">
        <v>352</v>
      </c>
      <c r="H206" s="184">
        <v>0.4</v>
      </c>
      <c r="I206" s="185"/>
      <c r="J206" s="186">
        <f>ROUND(I206*H206,2)</f>
        <v>0</v>
      </c>
      <c r="K206" s="187"/>
      <c r="L206" s="35"/>
      <c r="M206" s="188" t="s">
        <v>34</v>
      </c>
      <c r="N206" s="189" t="s">
        <v>46</v>
      </c>
      <c r="O206" s="60"/>
      <c r="P206" s="159">
        <f>O206*H206</f>
        <v>0</v>
      </c>
      <c r="Q206" s="159">
        <v>0</v>
      </c>
      <c r="R206" s="159">
        <f>Q206*H206</f>
        <v>0</v>
      </c>
      <c r="S206" s="159">
        <v>0</v>
      </c>
      <c r="T206" s="160">
        <f>S206*H206</f>
        <v>0</v>
      </c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R206" s="161" t="s">
        <v>170</v>
      </c>
      <c r="AT206" s="161" t="s">
        <v>252</v>
      </c>
      <c r="AU206" s="161" t="s">
        <v>75</v>
      </c>
      <c r="AY206" s="13" t="s">
        <v>169</v>
      </c>
      <c r="BE206" s="162">
        <f>IF(N206="základní",J206,0)</f>
        <v>0</v>
      </c>
      <c r="BF206" s="162">
        <f>IF(N206="snížená",J206,0)</f>
        <v>0</v>
      </c>
      <c r="BG206" s="162">
        <f>IF(N206="zákl. přenesená",J206,0)</f>
        <v>0</v>
      </c>
      <c r="BH206" s="162">
        <f>IF(N206="sníž. přenesená",J206,0)</f>
        <v>0</v>
      </c>
      <c r="BI206" s="162">
        <f>IF(N206="nulová",J206,0)</f>
        <v>0</v>
      </c>
      <c r="BJ206" s="13" t="s">
        <v>82</v>
      </c>
      <c r="BK206" s="162">
        <f>ROUND(I206*H206,2)</f>
        <v>0</v>
      </c>
      <c r="BL206" s="13" t="s">
        <v>170</v>
      </c>
      <c r="BM206" s="161" t="s">
        <v>646</v>
      </c>
    </row>
    <row r="207" spans="1:65" s="2" customFormat="1" ht="19.5">
      <c r="A207" s="30"/>
      <c r="B207" s="31"/>
      <c r="C207" s="32"/>
      <c r="D207" s="163" t="s">
        <v>172</v>
      </c>
      <c r="E207" s="32"/>
      <c r="F207" s="164" t="s">
        <v>360</v>
      </c>
      <c r="G207" s="32"/>
      <c r="H207" s="32"/>
      <c r="I207" s="165"/>
      <c r="J207" s="32"/>
      <c r="K207" s="32"/>
      <c r="L207" s="35"/>
      <c r="M207" s="166"/>
      <c r="N207" s="167"/>
      <c r="O207" s="60"/>
      <c r="P207" s="60"/>
      <c r="Q207" s="60"/>
      <c r="R207" s="60"/>
      <c r="S207" s="60"/>
      <c r="T207" s="61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T207" s="13" t="s">
        <v>172</v>
      </c>
      <c r="AU207" s="13" t="s">
        <v>75</v>
      </c>
    </row>
    <row r="208" spans="1:65" s="10" customFormat="1" ht="11.25">
      <c r="B208" s="168"/>
      <c r="C208" s="169"/>
      <c r="D208" s="163" t="s">
        <v>173</v>
      </c>
      <c r="E208" s="170" t="s">
        <v>34</v>
      </c>
      <c r="F208" s="171" t="s">
        <v>833</v>
      </c>
      <c r="G208" s="169"/>
      <c r="H208" s="172">
        <v>0.4</v>
      </c>
      <c r="I208" s="173"/>
      <c r="J208" s="169"/>
      <c r="K208" s="169"/>
      <c r="L208" s="174"/>
      <c r="M208" s="175"/>
      <c r="N208" s="176"/>
      <c r="O208" s="176"/>
      <c r="P208" s="176"/>
      <c r="Q208" s="176"/>
      <c r="R208" s="176"/>
      <c r="S208" s="176"/>
      <c r="T208" s="177"/>
      <c r="AT208" s="178" t="s">
        <v>173</v>
      </c>
      <c r="AU208" s="178" t="s">
        <v>75</v>
      </c>
      <c r="AV208" s="10" t="s">
        <v>84</v>
      </c>
      <c r="AW208" s="10" t="s">
        <v>36</v>
      </c>
      <c r="AX208" s="10" t="s">
        <v>82</v>
      </c>
      <c r="AY208" s="178" t="s">
        <v>169</v>
      </c>
    </row>
    <row r="209" spans="1:65" s="2" customFormat="1" ht="16.5" customHeight="1">
      <c r="A209" s="30"/>
      <c r="B209" s="31"/>
      <c r="C209" s="180" t="s">
        <v>377</v>
      </c>
      <c r="D209" s="180" t="s">
        <v>252</v>
      </c>
      <c r="E209" s="181" t="s">
        <v>363</v>
      </c>
      <c r="F209" s="182" t="s">
        <v>364</v>
      </c>
      <c r="G209" s="183" t="s">
        <v>184</v>
      </c>
      <c r="H209" s="184">
        <v>4</v>
      </c>
      <c r="I209" s="185"/>
      <c r="J209" s="186">
        <f>ROUND(I209*H209,2)</f>
        <v>0</v>
      </c>
      <c r="K209" s="187"/>
      <c r="L209" s="35"/>
      <c r="M209" s="188" t="s">
        <v>34</v>
      </c>
      <c r="N209" s="189" t="s">
        <v>46</v>
      </c>
      <c r="O209" s="60"/>
      <c r="P209" s="159">
        <f>O209*H209</f>
        <v>0</v>
      </c>
      <c r="Q209" s="159">
        <v>0</v>
      </c>
      <c r="R209" s="159">
        <f>Q209*H209</f>
        <v>0</v>
      </c>
      <c r="S209" s="159">
        <v>0</v>
      </c>
      <c r="T209" s="160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61" t="s">
        <v>170</v>
      </c>
      <c r="AT209" s="161" t="s">
        <v>252</v>
      </c>
      <c r="AU209" s="161" t="s">
        <v>75</v>
      </c>
      <c r="AY209" s="13" t="s">
        <v>169</v>
      </c>
      <c r="BE209" s="162">
        <f>IF(N209="základní",J209,0)</f>
        <v>0</v>
      </c>
      <c r="BF209" s="162">
        <f>IF(N209="snížená",J209,0)</f>
        <v>0</v>
      </c>
      <c r="BG209" s="162">
        <f>IF(N209="zákl. přenesená",J209,0)</f>
        <v>0</v>
      </c>
      <c r="BH209" s="162">
        <f>IF(N209="sníž. přenesená",J209,0)</f>
        <v>0</v>
      </c>
      <c r="BI209" s="162">
        <f>IF(N209="nulová",J209,0)</f>
        <v>0</v>
      </c>
      <c r="BJ209" s="13" t="s">
        <v>82</v>
      </c>
      <c r="BK209" s="162">
        <f>ROUND(I209*H209,2)</f>
        <v>0</v>
      </c>
      <c r="BL209" s="13" t="s">
        <v>170</v>
      </c>
      <c r="BM209" s="161" t="s">
        <v>647</v>
      </c>
    </row>
    <row r="210" spans="1:65" s="2" customFormat="1" ht="19.5">
      <c r="A210" s="30"/>
      <c r="B210" s="31"/>
      <c r="C210" s="32"/>
      <c r="D210" s="163" t="s">
        <v>172</v>
      </c>
      <c r="E210" s="32"/>
      <c r="F210" s="164" t="s">
        <v>366</v>
      </c>
      <c r="G210" s="32"/>
      <c r="H210" s="32"/>
      <c r="I210" s="165"/>
      <c r="J210" s="32"/>
      <c r="K210" s="32"/>
      <c r="L210" s="35"/>
      <c r="M210" s="166"/>
      <c r="N210" s="167"/>
      <c r="O210" s="60"/>
      <c r="P210" s="60"/>
      <c r="Q210" s="60"/>
      <c r="R210" s="60"/>
      <c r="S210" s="60"/>
      <c r="T210" s="61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3" t="s">
        <v>172</v>
      </c>
      <c r="AU210" s="13" t="s">
        <v>75</v>
      </c>
    </row>
    <row r="211" spans="1:65" s="10" customFormat="1" ht="11.25">
      <c r="B211" s="168"/>
      <c r="C211" s="169"/>
      <c r="D211" s="163" t="s">
        <v>173</v>
      </c>
      <c r="E211" s="170" t="s">
        <v>34</v>
      </c>
      <c r="F211" s="171" t="s">
        <v>700</v>
      </c>
      <c r="G211" s="169"/>
      <c r="H211" s="172">
        <v>4</v>
      </c>
      <c r="I211" s="173"/>
      <c r="J211" s="169"/>
      <c r="K211" s="169"/>
      <c r="L211" s="174"/>
      <c r="M211" s="175"/>
      <c r="N211" s="176"/>
      <c r="O211" s="176"/>
      <c r="P211" s="176"/>
      <c r="Q211" s="176"/>
      <c r="R211" s="176"/>
      <c r="S211" s="176"/>
      <c r="T211" s="177"/>
      <c r="AT211" s="178" t="s">
        <v>173</v>
      </c>
      <c r="AU211" s="178" t="s">
        <v>75</v>
      </c>
      <c r="AV211" s="10" t="s">
        <v>84</v>
      </c>
      <c r="AW211" s="10" t="s">
        <v>36</v>
      </c>
      <c r="AX211" s="10" t="s">
        <v>82</v>
      </c>
      <c r="AY211" s="178" t="s">
        <v>169</v>
      </c>
    </row>
    <row r="212" spans="1:65" s="2" customFormat="1" ht="16.5" customHeight="1">
      <c r="A212" s="30"/>
      <c r="B212" s="31"/>
      <c r="C212" s="180" t="s">
        <v>383</v>
      </c>
      <c r="D212" s="180" t="s">
        <v>252</v>
      </c>
      <c r="E212" s="181" t="s">
        <v>378</v>
      </c>
      <c r="F212" s="182" t="s">
        <v>379</v>
      </c>
      <c r="G212" s="183" t="s">
        <v>184</v>
      </c>
      <c r="H212" s="184">
        <v>1896</v>
      </c>
      <c r="I212" s="185"/>
      <c r="J212" s="186">
        <f>ROUND(I212*H212,2)</f>
        <v>0</v>
      </c>
      <c r="K212" s="187"/>
      <c r="L212" s="35"/>
      <c r="M212" s="188" t="s">
        <v>34</v>
      </c>
      <c r="N212" s="189" t="s">
        <v>46</v>
      </c>
      <c r="O212" s="60"/>
      <c r="P212" s="159">
        <f>O212*H212</f>
        <v>0</v>
      </c>
      <c r="Q212" s="159">
        <v>0</v>
      </c>
      <c r="R212" s="159">
        <f>Q212*H212</f>
        <v>0</v>
      </c>
      <c r="S212" s="159">
        <v>0</v>
      </c>
      <c r="T212" s="160">
        <f>S212*H212</f>
        <v>0</v>
      </c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R212" s="161" t="s">
        <v>170</v>
      </c>
      <c r="AT212" s="161" t="s">
        <v>252</v>
      </c>
      <c r="AU212" s="161" t="s">
        <v>75</v>
      </c>
      <c r="AY212" s="13" t="s">
        <v>169</v>
      </c>
      <c r="BE212" s="162">
        <f>IF(N212="základní",J212,0)</f>
        <v>0</v>
      </c>
      <c r="BF212" s="162">
        <f>IF(N212="snížená",J212,0)</f>
        <v>0</v>
      </c>
      <c r="BG212" s="162">
        <f>IF(N212="zákl. přenesená",J212,0)</f>
        <v>0</v>
      </c>
      <c r="BH212" s="162">
        <f>IF(N212="sníž. přenesená",J212,0)</f>
        <v>0</v>
      </c>
      <c r="BI212" s="162">
        <f>IF(N212="nulová",J212,0)</f>
        <v>0</v>
      </c>
      <c r="BJ212" s="13" t="s">
        <v>82</v>
      </c>
      <c r="BK212" s="162">
        <f>ROUND(I212*H212,2)</f>
        <v>0</v>
      </c>
      <c r="BL212" s="13" t="s">
        <v>170</v>
      </c>
      <c r="BM212" s="161" t="s">
        <v>648</v>
      </c>
    </row>
    <row r="213" spans="1:65" s="2" customFormat="1" ht="29.25">
      <c r="A213" s="30"/>
      <c r="B213" s="31"/>
      <c r="C213" s="32"/>
      <c r="D213" s="163" t="s">
        <v>172</v>
      </c>
      <c r="E213" s="32"/>
      <c r="F213" s="164" t="s">
        <v>381</v>
      </c>
      <c r="G213" s="32"/>
      <c r="H213" s="32"/>
      <c r="I213" s="165"/>
      <c r="J213" s="32"/>
      <c r="K213" s="32"/>
      <c r="L213" s="35"/>
      <c r="M213" s="166"/>
      <c r="N213" s="167"/>
      <c r="O213" s="60"/>
      <c r="P213" s="60"/>
      <c r="Q213" s="60"/>
      <c r="R213" s="60"/>
      <c r="S213" s="60"/>
      <c r="T213" s="61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T213" s="13" t="s">
        <v>172</v>
      </c>
      <c r="AU213" s="13" t="s">
        <v>75</v>
      </c>
    </row>
    <row r="214" spans="1:65" s="10" customFormat="1" ht="11.25">
      <c r="B214" s="168"/>
      <c r="C214" s="169"/>
      <c r="D214" s="163" t="s">
        <v>173</v>
      </c>
      <c r="E214" s="170" t="s">
        <v>34</v>
      </c>
      <c r="F214" s="171" t="s">
        <v>759</v>
      </c>
      <c r="G214" s="169"/>
      <c r="H214" s="172">
        <v>1896</v>
      </c>
      <c r="I214" s="173"/>
      <c r="J214" s="169"/>
      <c r="K214" s="169"/>
      <c r="L214" s="174"/>
      <c r="M214" s="175"/>
      <c r="N214" s="176"/>
      <c r="O214" s="176"/>
      <c r="P214" s="176"/>
      <c r="Q214" s="176"/>
      <c r="R214" s="176"/>
      <c r="S214" s="176"/>
      <c r="T214" s="177"/>
      <c r="AT214" s="178" t="s">
        <v>173</v>
      </c>
      <c r="AU214" s="178" t="s">
        <v>75</v>
      </c>
      <c r="AV214" s="10" t="s">
        <v>84</v>
      </c>
      <c r="AW214" s="10" t="s">
        <v>36</v>
      </c>
      <c r="AX214" s="10" t="s">
        <v>82</v>
      </c>
      <c r="AY214" s="178" t="s">
        <v>169</v>
      </c>
    </row>
    <row r="215" spans="1:65" s="2" customFormat="1" ht="16.5" customHeight="1">
      <c r="A215" s="30"/>
      <c r="B215" s="31"/>
      <c r="C215" s="180" t="s">
        <v>388</v>
      </c>
      <c r="D215" s="180" t="s">
        <v>252</v>
      </c>
      <c r="E215" s="181" t="s">
        <v>384</v>
      </c>
      <c r="F215" s="182" t="s">
        <v>385</v>
      </c>
      <c r="G215" s="183" t="s">
        <v>184</v>
      </c>
      <c r="H215" s="184">
        <v>1896</v>
      </c>
      <c r="I215" s="185"/>
      <c r="J215" s="186">
        <f>ROUND(I215*H215,2)</f>
        <v>0</v>
      </c>
      <c r="K215" s="187"/>
      <c r="L215" s="35"/>
      <c r="M215" s="188" t="s">
        <v>34</v>
      </c>
      <c r="N215" s="189" t="s">
        <v>46</v>
      </c>
      <c r="O215" s="60"/>
      <c r="P215" s="159">
        <f>O215*H215</f>
        <v>0</v>
      </c>
      <c r="Q215" s="159">
        <v>0</v>
      </c>
      <c r="R215" s="159">
        <f>Q215*H215</f>
        <v>0</v>
      </c>
      <c r="S215" s="159">
        <v>0</v>
      </c>
      <c r="T215" s="160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61" t="s">
        <v>170</v>
      </c>
      <c r="AT215" s="161" t="s">
        <v>252</v>
      </c>
      <c r="AU215" s="161" t="s">
        <v>75</v>
      </c>
      <c r="AY215" s="13" t="s">
        <v>169</v>
      </c>
      <c r="BE215" s="162">
        <f>IF(N215="základní",J215,0)</f>
        <v>0</v>
      </c>
      <c r="BF215" s="162">
        <f>IF(N215="snížená",J215,0)</f>
        <v>0</v>
      </c>
      <c r="BG215" s="162">
        <f>IF(N215="zákl. přenesená",J215,0)</f>
        <v>0</v>
      </c>
      <c r="BH215" s="162">
        <f>IF(N215="sníž. přenesená",J215,0)</f>
        <v>0</v>
      </c>
      <c r="BI215" s="162">
        <f>IF(N215="nulová",J215,0)</f>
        <v>0</v>
      </c>
      <c r="BJ215" s="13" t="s">
        <v>82</v>
      </c>
      <c r="BK215" s="162">
        <f>ROUND(I215*H215,2)</f>
        <v>0</v>
      </c>
      <c r="BL215" s="13" t="s">
        <v>170</v>
      </c>
      <c r="BM215" s="161" t="s">
        <v>650</v>
      </c>
    </row>
    <row r="216" spans="1:65" s="2" customFormat="1" ht="19.5">
      <c r="A216" s="30"/>
      <c r="B216" s="31"/>
      <c r="C216" s="32"/>
      <c r="D216" s="163" t="s">
        <v>172</v>
      </c>
      <c r="E216" s="32"/>
      <c r="F216" s="164" t="s">
        <v>387</v>
      </c>
      <c r="G216" s="32"/>
      <c r="H216" s="32"/>
      <c r="I216" s="165"/>
      <c r="J216" s="32"/>
      <c r="K216" s="32"/>
      <c r="L216" s="35"/>
      <c r="M216" s="166"/>
      <c r="N216" s="167"/>
      <c r="O216" s="60"/>
      <c r="P216" s="60"/>
      <c r="Q216" s="60"/>
      <c r="R216" s="60"/>
      <c r="S216" s="60"/>
      <c r="T216" s="61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T216" s="13" t="s">
        <v>172</v>
      </c>
      <c r="AU216" s="13" t="s">
        <v>75</v>
      </c>
    </row>
    <row r="217" spans="1:65" s="10" customFormat="1" ht="11.25">
      <c r="B217" s="168"/>
      <c r="C217" s="169"/>
      <c r="D217" s="163" t="s">
        <v>173</v>
      </c>
      <c r="E217" s="170" t="s">
        <v>34</v>
      </c>
      <c r="F217" s="171" t="s">
        <v>759</v>
      </c>
      <c r="G217" s="169"/>
      <c r="H217" s="172">
        <v>1896</v>
      </c>
      <c r="I217" s="173"/>
      <c r="J217" s="169"/>
      <c r="K217" s="169"/>
      <c r="L217" s="174"/>
      <c r="M217" s="175"/>
      <c r="N217" s="176"/>
      <c r="O217" s="176"/>
      <c r="P217" s="176"/>
      <c r="Q217" s="176"/>
      <c r="R217" s="176"/>
      <c r="S217" s="176"/>
      <c r="T217" s="177"/>
      <c r="AT217" s="178" t="s">
        <v>173</v>
      </c>
      <c r="AU217" s="178" t="s">
        <v>75</v>
      </c>
      <c r="AV217" s="10" t="s">
        <v>84</v>
      </c>
      <c r="AW217" s="10" t="s">
        <v>36</v>
      </c>
      <c r="AX217" s="10" t="s">
        <v>82</v>
      </c>
      <c r="AY217" s="178" t="s">
        <v>169</v>
      </c>
    </row>
    <row r="218" spans="1:65" s="2" customFormat="1" ht="16.5" customHeight="1">
      <c r="A218" s="30"/>
      <c r="B218" s="31"/>
      <c r="C218" s="180" t="s">
        <v>394</v>
      </c>
      <c r="D218" s="180" t="s">
        <v>252</v>
      </c>
      <c r="E218" s="181" t="s">
        <v>389</v>
      </c>
      <c r="F218" s="182" t="s">
        <v>390</v>
      </c>
      <c r="G218" s="183" t="s">
        <v>184</v>
      </c>
      <c r="H218" s="184">
        <v>200</v>
      </c>
      <c r="I218" s="185"/>
      <c r="J218" s="186">
        <f>ROUND(I218*H218,2)</f>
        <v>0</v>
      </c>
      <c r="K218" s="187"/>
      <c r="L218" s="35"/>
      <c r="M218" s="188" t="s">
        <v>34</v>
      </c>
      <c r="N218" s="189" t="s">
        <v>46</v>
      </c>
      <c r="O218" s="60"/>
      <c r="P218" s="159">
        <f>O218*H218</f>
        <v>0</v>
      </c>
      <c r="Q218" s="159">
        <v>0</v>
      </c>
      <c r="R218" s="159">
        <f>Q218*H218</f>
        <v>0</v>
      </c>
      <c r="S218" s="159">
        <v>0</v>
      </c>
      <c r="T218" s="160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61" t="s">
        <v>170</v>
      </c>
      <c r="AT218" s="161" t="s">
        <v>252</v>
      </c>
      <c r="AU218" s="161" t="s">
        <v>75</v>
      </c>
      <c r="AY218" s="13" t="s">
        <v>169</v>
      </c>
      <c r="BE218" s="162">
        <f>IF(N218="základní",J218,0)</f>
        <v>0</v>
      </c>
      <c r="BF218" s="162">
        <f>IF(N218="snížená",J218,0)</f>
        <v>0</v>
      </c>
      <c r="BG218" s="162">
        <f>IF(N218="zákl. přenesená",J218,0)</f>
        <v>0</v>
      </c>
      <c r="BH218" s="162">
        <f>IF(N218="sníž. přenesená",J218,0)</f>
        <v>0</v>
      </c>
      <c r="BI218" s="162">
        <f>IF(N218="nulová",J218,0)</f>
        <v>0</v>
      </c>
      <c r="BJ218" s="13" t="s">
        <v>82</v>
      </c>
      <c r="BK218" s="162">
        <f>ROUND(I218*H218,2)</f>
        <v>0</v>
      </c>
      <c r="BL218" s="13" t="s">
        <v>170</v>
      </c>
      <c r="BM218" s="161" t="s">
        <v>651</v>
      </c>
    </row>
    <row r="219" spans="1:65" s="2" customFormat="1" ht="19.5">
      <c r="A219" s="30"/>
      <c r="B219" s="31"/>
      <c r="C219" s="32"/>
      <c r="D219" s="163" t="s">
        <v>172</v>
      </c>
      <c r="E219" s="32"/>
      <c r="F219" s="164" t="s">
        <v>392</v>
      </c>
      <c r="G219" s="32"/>
      <c r="H219" s="32"/>
      <c r="I219" s="165"/>
      <c r="J219" s="32"/>
      <c r="K219" s="32"/>
      <c r="L219" s="35"/>
      <c r="M219" s="166"/>
      <c r="N219" s="167"/>
      <c r="O219" s="60"/>
      <c r="P219" s="60"/>
      <c r="Q219" s="60"/>
      <c r="R219" s="60"/>
      <c r="S219" s="60"/>
      <c r="T219" s="61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3" t="s">
        <v>172</v>
      </c>
      <c r="AU219" s="13" t="s">
        <v>75</v>
      </c>
    </row>
    <row r="220" spans="1:65" s="10" customFormat="1" ht="11.25">
      <c r="B220" s="168"/>
      <c r="C220" s="169"/>
      <c r="D220" s="163" t="s">
        <v>173</v>
      </c>
      <c r="E220" s="170" t="s">
        <v>34</v>
      </c>
      <c r="F220" s="171" t="s">
        <v>399</v>
      </c>
      <c r="G220" s="169"/>
      <c r="H220" s="172">
        <v>200</v>
      </c>
      <c r="I220" s="173"/>
      <c r="J220" s="169"/>
      <c r="K220" s="169"/>
      <c r="L220" s="174"/>
      <c r="M220" s="175"/>
      <c r="N220" s="176"/>
      <c r="O220" s="176"/>
      <c r="P220" s="176"/>
      <c r="Q220" s="176"/>
      <c r="R220" s="176"/>
      <c r="S220" s="176"/>
      <c r="T220" s="177"/>
      <c r="AT220" s="178" t="s">
        <v>173</v>
      </c>
      <c r="AU220" s="178" t="s">
        <v>75</v>
      </c>
      <c r="AV220" s="10" t="s">
        <v>84</v>
      </c>
      <c r="AW220" s="10" t="s">
        <v>36</v>
      </c>
      <c r="AX220" s="10" t="s">
        <v>82</v>
      </c>
      <c r="AY220" s="178" t="s">
        <v>169</v>
      </c>
    </row>
    <row r="221" spans="1:65" s="2" customFormat="1" ht="16.5" customHeight="1">
      <c r="A221" s="30"/>
      <c r="B221" s="31"/>
      <c r="C221" s="180" t="s">
        <v>400</v>
      </c>
      <c r="D221" s="180" t="s">
        <v>252</v>
      </c>
      <c r="E221" s="181" t="s">
        <v>395</v>
      </c>
      <c r="F221" s="182" t="s">
        <v>396</v>
      </c>
      <c r="G221" s="183" t="s">
        <v>184</v>
      </c>
      <c r="H221" s="184">
        <v>300</v>
      </c>
      <c r="I221" s="185"/>
      <c r="J221" s="186">
        <f>ROUND(I221*H221,2)</f>
        <v>0</v>
      </c>
      <c r="K221" s="187"/>
      <c r="L221" s="35"/>
      <c r="M221" s="188" t="s">
        <v>34</v>
      </c>
      <c r="N221" s="189" t="s">
        <v>46</v>
      </c>
      <c r="O221" s="60"/>
      <c r="P221" s="159">
        <f>O221*H221</f>
        <v>0</v>
      </c>
      <c r="Q221" s="159">
        <v>0</v>
      </c>
      <c r="R221" s="159">
        <f>Q221*H221</f>
        <v>0</v>
      </c>
      <c r="S221" s="159">
        <v>0</v>
      </c>
      <c r="T221" s="160">
        <f>S221*H221</f>
        <v>0</v>
      </c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R221" s="161" t="s">
        <v>170</v>
      </c>
      <c r="AT221" s="161" t="s">
        <v>252</v>
      </c>
      <c r="AU221" s="161" t="s">
        <v>75</v>
      </c>
      <c r="AY221" s="13" t="s">
        <v>169</v>
      </c>
      <c r="BE221" s="162">
        <f>IF(N221="základní",J221,0)</f>
        <v>0</v>
      </c>
      <c r="BF221" s="162">
        <f>IF(N221="snížená",J221,0)</f>
        <v>0</v>
      </c>
      <c r="BG221" s="162">
        <f>IF(N221="zákl. přenesená",J221,0)</f>
        <v>0</v>
      </c>
      <c r="BH221" s="162">
        <f>IF(N221="sníž. přenesená",J221,0)</f>
        <v>0</v>
      </c>
      <c r="BI221" s="162">
        <f>IF(N221="nulová",J221,0)</f>
        <v>0</v>
      </c>
      <c r="BJ221" s="13" t="s">
        <v>82</v>
      </c>
      <c r="BK221" s="162">
        <f>ROUND(I221*H221,2)</f>
        <v>0</v>
      </c>
      <c r="BL221" s="13" t="s">
        <v>170</v>
      </c>
      <c r="BM221" s="161" t="s">
        <v>653</v>
      </c>
    </row>
    <row r="222" spans="1:65" s="2" customFormat="1" ht="19.5">
      <c r="A222" s="30"/>
      <c r="B222" s="31"/>
      <c r="C222" s="32"/>
      <c r="D222" s="163" t="s">
        <v>172</v>
      </c>
      <c r="E222" s="32"/>
      <c r="F222" s="164" t="s">
        <v>398</v>
      </c>
      <c r="G222" s="32"/>
      <c r="H222" s="32"/>
      <c r="I222" s="165"/>
      <c r="J222" s="32"/>
      <c r="K222" s="32"/>
      <c r="L222" s="35"/>
      <c r="M222" s="166"/>
      <c r="N222" s="167"/>
      <c r="O222" s="60"/>
      <c r="P222" s="60"/>
      <c r="Q222" s="60"/>
      <c r="R222" s="60"/>
      <c r="S222" s="60"/>
      <c r="T222" s="61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T222" s="13" t="s">
        <v>172</v>
      </c>
      <c r="AU222" s="13" t="s">
        <v>75</v>
      </c>
    </row>
    <row r="223" spans="1:65" s="10" customFormat="1" ht="11.25">
      <c r="B223" s="168"/>
      <c r="C223" s="169"/>
      <c r="D223" s="163" t="s">
        <v>173</v>
      </c>
      <c r="E223" s="170" t="s">
        <v>34</v>
      </c>
      <c r="F223" s="171" t="s">
        <v>760</v>
      </c>
      <c r="G223" s="169"/>
      <c r="H223" s="172">
        <v>300</v>
      </c>
      <c r="I223" s="173"/>
      <c r="J223" s="169"/>
      <c r="K223" s="169"/>
      <c r="L223" s="174"/>
      <c r="M223" s="175"/>
      <c r="N223" s="176"/>
      <c r="O223" s="176"/>
      <c r="P223" s="176"/>
      <c r="Q223" s="176"/>
      <c r="R223" s="176"/>
      <c r="S223" s="176"/>
      <c r="T223" s="177"/>
      <c r="AT223" s="178" t="s">
        <v>173</v>
      </c>
      <c r="AU223" s="178" t="s">
        <v>75</v>
      </c>
      <c r="AV223" s="10" t="s">
        <v>84</v>
      </c>
      <c r="AW223" s="10" t="s">
        <v>36</v>
      </c>
      <c r="AX223" s="10" t="s">
        <v>82</v>
      </c>
      <c r="AY223" s="178" t="s">
        <v>169</v>
      </c>
    </row>
    <row r="224" spans="1:65" s="2" customFormat="1" ht="16.5" customHeight="1">
      <c r="A224" s="30"/>
      <c r="B224" s="31"/>
      <c r="C224" s="180" t="s">
        <v>407</v>
      </c>
      <c r="D224" s="180" t="s">
        <v>252</v>
      </c>
      <c r="E224" s="181" t="s">
        <v>834</v>
      </c>
      <c r="F224" s="182" t="s">
        <v>835</v>
      </c>
      <c r="G224" s="183" t="s">
        <v>247</v>
      </c>
      <c r="H224" s="184">
        <v>12</v>
      </c>
      <c r="I224" s="185"/>
      <c r="J224" s="186">
        <f>ROUND(I224*H224,2)</f>
        <v>0</v>
      </c>
      <c r="K224" s="187"/>
      <c r="L224" s="35"/>
      <c r="M224" s="188" t="s">
        <v>34</v>
      </c>
      <c r="N224" s="189" t="s">
        <v>46</v>
      </c>
      <c r="O224" s="60"/>
      <c r="P224" s="159">
        <f>O224*H224</f>
        <v>0</v>
      </c>
      <c r="Q224" s="159">
        <v>0</v>
      </c>
      <c r="R224" s="159">
        <f>Q224*H224</f>
        <v>0</v>
      </c>
      <c r="S224" s="159">
        <v>0</v>
      </c>
      <c r="T224" s="160">
        <f>S224*H224</f>
        <v>0</v>
      </c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R224" s="161" t="s">
        <v>170</v>
      </c>
      <c r="AT224" s="161" t="s">
        <v>252</v>
      </c>
      <c r="AU224" s="161" t="s">
        <v>75</v>
      </c>
      <c r="AY224" s="13" t="s">
        <v>169</v>
      </c>
      <c r="BE224" s="162">
        <f>IF(N224="základní",J224,0)</f>
        <v>0</v>
      </c>
      <c r="BF224" s="162">
        <f>IF(N224="snížená",J224,0)</f>
        <v>0</v>
      </c>
      <c r="BG224" s="162">
        <f>IF(N224="zákl. přenesená",J224,0)</f>
        <v>0</v>
      </c>
      <c r="BH224" s="162">
        <f>IF(N224="sníž. přenesená",J224,0)</f>
        <v>0</v>
      </c>
      <c r="BI224" s="162">
        <f>IF(N224="nulová",J224,0)</f>
        <v>0</v>
      </c>
      <c r="BJ224" s="13" t="s">
        <v>82</v>
      </c>
      <c r="BK224" s="162">
        <f>ROUND(I224*H224,2)</f>
        <v>0</v>
      </c>
      <c r="BL224" s="13" t="s">
        <v>170</v>
      </c>
      <c r="BM224" s="161" t="s">
        <v>836</v>
      </c>
    </row>
    <row r="225" spans="1:65" s="2" customFormat="1" ht="58.5">
      <c r="A225" s="30"/>
      <c r="B225" s="31"/>
      <c r="C225" s="32"/>
      <c r="D225" s="163" t="s">
        <v>172</v>
      </c>
      <c r="E225" s="32"/>
      <c r="F225" s="164" t="s">
        <v>837</v>
      </c>
      <c r="G225" s="32"/>
      <c r="H225" s="32"/>
      <c r="I225" s="165"/>
      <c r="J225" s="32"/>
      <c r="K225" s="32"/>
      <c r="L225" s="35"/>
      <c r="M225" s="166"/>
      <c r="N225" s="167"/>
      <c r="O225" s="60"/>
      <c r="P225" s="60"/>
      <c r="Q225" s="60"/>
      <c r="R225" s="60"/>
      <c r="S225" s="60"/>
      <c r="T225" s="61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T225" s="13" t="s">
        <v>172</v>
      </c>
      <c r="AU225" s="13" t="s">
        <v>75</v>
      </c>
    </row>
    <row r="226" spans="1:65" s="2" customFormat="1" ht="19.5">
      <c r="A226" s="30"/>
      <c r="B226" s="31"/>
      <c r="C226" s="32"/>
      <c r="D226" s="163" t="s">
        <v>178</v>
      </c>
      <c r="E226" s="32"/>
      <c r="F226" s="179" t="s">
        <v>838</v>
      </c>
      <c r="G226" s="32"/>
      <c r="H226" s="32"/>
      <c r="I226" s="165"/>
      <c r="J226" s="32"/>
      <c r="K226" s="32"/>
      <c r="L226" s="35"/>
      <c r="M226" s="166"/>
      <c r="N226" s="167"/>
      <c r="O226" s="60"/>
      <c r="P226" s="60"/>
      <c r="Q226" s="60"/>
      <c r="R226" s="60"/>
      <c r="S226" s="60"/>
      <c r="T226" s="61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178</v>
      </c>
      <c r="AU226" s="13" t="s">
        <v>75</v>
      </c>
    </row>
    <row r="227" spans="1:65" s="10" customFormat="1" ht="11.25">
      <c r="B227" s="168"/>
      <c r="C227" s="169"/>
      <c r="D227" s="163" t="s">
        <v>173</v>
      </c>
      <c r="E227" s="170" t="s">
        <v>34</v>
      </c>
      <c r="F227" s="171" t="s">
        <v>839</v>
      </c>
      <c r="G227" s="169"/>
      <c r="H227" s="172">
        <v>12</v>
      </c>
      <c r="I227" s="173"/>
      <c r="J227" s="169"/>
      <c r="K227" s="169"/>
      <c r="L227" s="174"/>
      <c r="M227" s="175"/>
      <c r="N227" s="176"/>
      <c r="O227" s="176"/>
      <c r="P227" s="176"/>
      <c r="Q227" s="176"/>
      <c r="R227" s="176"/>
      <c r="S227" s="176"/>
      <c r="T227" s="177"/>
      <c r="AT227" s="178" t="s">
        <v>173</v>
      </c>
      <c r="AU227" s="178" t="s">
        <v>75</v>
      </c>
      <c r="AV227" s="10" t="s">
        <v>84</v>
      </c>
      <c r="AW227" s="10" t="s">
        <v>36</v>
      </c>
      <c r="AX227" s="10" t="s">
        <v>82</v>
      </c>
      <c r="AY227" s="178" t="s">
        <v>169</v>
      </c>
    </row>
    <row r="228" spans="1:65" s="2" customFormat="1" ht="24.2" customHeight="1">
      <c r="A228" s="30"/>
      <c r="B228" s="31"/>
      <c r="C228" s="180" t="s">
        <v>413</v>
      </c>
      <c r="D228" s="180" t="s">
        <v>252</v>
      </c>
      <c r="E228" s="181" t="s">
        <v>453</v>
      </c>
      <c r="F228" s="182" t="s">
        <v>454</v>
      </c>
      <c r="G228" s="183" t="s">
        <v>167</v>
      </c>
      <c r="H228" s="184">
        <v>150.41499999999999</v>
      </c>
      <c r="I228" s="185"/>
      <c r="J228" s="186">
        <f>ROUND(I228*H228,2)</f>
        <v>0</v>
      </c>
      <c r="K228" s="187"/>
      <c r="L228" s="35"/>
      <c r="M228" s="188" t="s">
        <v>34</v>
      </c>
      <c r="N228" s="189" t="s">
        <v>46</v>
      </c>
      <c r="O228" s="60"/>
      <c r="P228" s="159">
        <f>O228*H228</f>
        <v>0</v>
      </c>
      <c r="Q228" s="159">
        <v>0</v>
      </c>
      <c r="R228" s="159">
        <f>Q228*H228</f>
        <v>0</v>
      </c>
      <c r="S228" s="159">
        <v>0</v>
      </c>
      <c r="T228" s="160">
        <f>S228*H228</f>
        <v>0</v>
      </c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R228" s="161" t="s">
        <v>170</v>
      </c>
      <c r="AT228" s="161" t="s">
        <v>252</v>
      </c>
      <c r="AU228" s="161" t="s">
        <v>75</v>
      </c>
      <c r="AY228" s="13" t="s">
        <v>169</v>
      </c>
      <c r="BE228" s="162">
        <f>IF(N228="základní",J228,0)</f>
        <v>0</v>
      </c>
      <c r="BF228" s="162">
        <f>IF(N228="snížená",J228,0)</f>
        <v>0</v>
      </c>
      <c r="BG228" s="162">
        <f>IF(N228="zákl. přenesená",J228,0)</f>
        <v>0</v>
      </c>
      <c r="BH228" s="162">
        <f>IF(N228="sníž. přenesená",J228,0)</f>
        <v>0</v>
      </c>
      <c r="BI228" s="162">
        <f>IF(N228="nulová",J228,0)</f>
        <v>0</v>
      </c>
      <c r="BJ228" s="13" t="s">
        <v>82</v>
      </c>
      <c r="BK228" s="162">
        <f>ROUND(I228*H228,2)</f>
        <v>0</v>
      </c>
      <c r="BL228" s="13" t="s">
        <v>170</v>
      </c>
      <c r="BM228" s="161" t="s">
        <v>840</v>
      </c>
    </row>
    <row r="229" spans="1:65" s="2" customFormat="1" ht="29.25">
      <c r="A229" s="30"/>
      <c r="B229" s="31"/>
      <c r="C229" s="32"/>
      <c r="D229" s="163" t="s">
        <v>172</v>
      </c>
      <c r="E229" s="32"/>
      <c r="F229" s="164" t="s">
        <v>456</v>
      </c>
      <c r="G229" s="32"/>
      <c r="H229" s="32"/>
      <c r="I229" s="165"/>
      <c r="J229" s="32"/>
      <c r="K229" s="32"/>
      <c r="L229" s="35"/>
      <c r="M229" s="166"/>
      <c r="N229" s="167"/>
      <c r="O229" s="60"/>
      <c r="P229" s="60"/>
      <c r="Q229" s="60"/>
      <c r="R229" s="60"/>
      <c r="S229" s="60"/>
      <c r="T229" s="61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T229" s="13" t="s">
        <v>172</v>
      </c>
      <c r="AU229" s="13" t="s">
        <v>75</v>
      </c>
    </row>
    <row r="230" spans="1:65" s="2" customFormat="1" ht="19.5">
      <c r="A230" s="30"/>
      <c r="B230" s="31"/>
      <c r="C230" s="32"/>
      <c r="D230" s="163" t="s">
        <v>178</v>
      </c>
      <c r="E230" s="32"/>
      <c r="F230" s="179" t="s">
        <v>457</v>
      </c>
      <c r="G230" s="32"/>
      <c r="H230" s="32"/>
      <c r="I230" s="165"/>
      <c r="J230" s="32"/>
      <c r="K230" s="32"/>
      <c r="L230" s="35"/>
      <c r="M230" s="166"/>
      <c r="N230" s="167"/>
      <c r="O230" s="60"/>
      <c r="P230" s="60"/>
      <c r="Q230" s="60"/>
      <c r="R230" s="60"/>
      <c r="S230" s="60"/>
      <c r="T230" s="61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T230" s="13" t="s">
        <v>178</v>
      </c>
      <c r="AU230" s="13" t="s">
        <v>75</v>
      </c>
    </row>
    <row r="231" spans="1:65" s="10" customFormat="1" ht="11.25">
      <c r="B231" s="168"/>
      <c r="C231" s="169"/>
      <c r="D231" s="163" t="s">
        <v>173</v>
      </c>
      <c r="E231" s="170" t="s">
        <v>34</v>
      </c>
      <c r="F231" s="171" t="s">
        <v>841</v>
      </c>
      <c r="G231" s="169"/>
      <c r="H231" s="172">
        <v>150.41499999999999</v>
      </c>
      <c r="I231" s="173"/>
      <c r="J231" s="169"/>
      <c r="K231" s="169"/>
      <c r="L231" s="174"/>
      <c r="M231" s="175"/>
      <c r="N231" s="176"/>
      <c r="O231" s="176"/>
      <c r="P231" s="176"/>
      <c r="Q231" s="176"/>
      <c r="R231" s="176"/>
      <c r="S231" s="176"/>
      <c r="T231" s="177"/>
      <c r="AT231" s="178" t="s">
        <v>173</v>
      </c>
      <c r="AU231" s="178" t="s">
        <v>75</v>
      </c>
      <c r="AV231" s="10" t="s">
        <v>84</v>
      </c>
      <c r="AW231" s="10" t="s">
        <v>36</v>
      </c>
      <c r="AX231" s="10" t="s">
        <v>82</v>
      </c>
      <c r="AY231" s="178" t="s">
        <v>169</v>
      </c>
    </row>
    <row r="232" spans="1:65" s="2" customFormat="1" ht="33" customHeight="1">
      <c r="A232" s="30"/>
      <c r="B232" s="31"/>
      <c r="C232" s="180" t="s">
        <v>419</v>
      </c>
      <c r="D232" s="180" t="s">
        <v>252</v>
      </c>
      <c r="E232" s="181" t="s">
        <v>460</v>
      </c>
      <c r="F232" s="182" t="s">
        <v>461</v>
      </c>
      <c r="G232" s="183" t="s">
        <v>167</v>
      </c>
      <c r="H232" s="184">
        <v>150.41499999999999</v>
      </c>
      <c r="I232" s="185"/>
      <c r="J232" s="186">
        <f>ROUND(I232*H232,2)</f>
        <v>0</v>
      </c>
      <c r="K232" s="187"/>
      <c r="L232" s="35"/>
      <c r="M232" s="188" t="s">
        <v>34</v>
      </c>
      <c r="N232" s="189" t="s">
        <v>46</v>
      </c>
      <c r="O232" s="60"/>
      <c r="P232" s="159">
        <f>O232*H232</f>
        <v>0</v>
      </c>
      <c r="Q232" s="159">
        <v>0</v>
      </c>
      <c r="R232" s="159">
        <f>Q232*H232</f>
        <v>0</v>
      </c>
      <c r="S232" s="159">
        <v>0</v>
      </c>
      <c r="T232" s="160">
        <f>S232*H232</f>
        <v>0</v>
      </c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R232" s="161" t="s">
        <v>170</v>
      </c>
      <c r="AT232" s="161" t="s">
        <v>252</v>
      </c>
      <c r="AU232" s="161" t="s">
        <v>75</v>
      </c>
      <c r="AY232" s="13" t="s">
        <v>169</v>
      </c>
      <c r="BE232" s="162">
        <f>IF(N232="základní",J232,0)</f>
        <v>0</v>
      </c>
      <c r="BF232" s="162">
        <f>IF(N232="snížená",J232,0)</f>
        <v>0</v>
      </c>
      <c r="BG232" s="162">
        <f>IF(N232="zákl. přenesená",J232,0)</f>
        <v>0</v>
      </c>
      <c r="BH232" s="162">
        <f>IF(N232="sníž. přenesená",J232,0)</f>
        <v>0</v>
      </c>
      <c r="BI232" s="162">
        <f>IF(N232="nulová",J232,0)</f>
        <v>0</v>
      </c>
      <c r="BJ232" s="13" t="s">
        <v>82</v>
      </c>
      <c r="BK232" s="162">
        <f>ROUND(I232*H232,2)</f>
        <v>0</v>
      </c>
      <c r="BL232" s="13" t="s">
        <v>170</v>
      </c>
      <c r="BM232" s="161" t="s">
        <v>842</v>
      </c>
    </row>
    <row r="233" spans="1:65" s="2" customFormat="1" ht="29.25">
      <c r="A233" s="30"/>
      <c r="B233" s="31"/>
      <c r="C233" s="32"/>
      <c r="D233" s="163" t="s">
        <v>172</v>
      </c>
      <c r="E233" s="32"/>
      <c r="F233" s="164" t="s">
        <v>463</v>
      </c>
      <c r="G233" s="32"/>
      <c r="H233" s="32"/>
      <c r="I233" s="165"/>
      <c r="J233" s="32"/>
      <c r="K233" s="32"/>
      <c r="L233" s="35"/>
      <c r="M233" s="166"/>
      <c r="N233" s="167"/>
      <c r="O233" s="60"/>
      <c r="P233" s="60"/>
      <c r="Q233" s="60"/>
      <c r="R233" s="60"/>
      <c r="S233" s="60"/>
      <c r="T233" s="61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T233" s="13" t="s">
        <v>172</v>
      </c>
      <c r="AU233" s="13" t="s">
        <v>75</v>
      </c>
    </row>
    <row r="234" spans="1:65" s="2" customFormat="1" ht="19.5">
      <c r="A234" s="30"/>
      <c r="B234" s="31"/>
      <c r="C234" s="32"/>
      <c r="D234" s="163" t="s">
        <v>178</v>
      </c>
      <c r="E234" s="32"/>
      <c r="F234" s="179" t="s">
        <v>457</v>
      </c>
      <c r="G234" s="32"/>
      <c r="H234" s="32"/>
      <c r="I234" s="165"/>
      <c r="J234" s="32"/>
      <c r="K234" s="32"/>
      <c r="L234" s="35"/>
      <c r="M234" s="166"/>
      <c r="N234" s="167"/>
      <c r="O234" s="60"/>
      <c r="P234" s="60"/>
      <c r="Q234" s="60"/>
      <c r="R234" s="60"/>
      <c r="S234" s="60"/>
      <c r="T234" s="61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3" t="s">
        <v>178</v>
      </c>
      <c r="AU234" s="13" t="s">
        <v>75</v>
      </c>
    </row>
    <row r="235" spans="1:65" s="10" customFormat="1" ht="11.25">
      <c r="B235" s="168"/>
      <c r="C235" s="169"/>
      <c r="D235" s="163" t="s">
        <v>173</v>
      </c>
      <c r="E235" s="170" t="s">
        <v>34</v>
      </c>
      <c r="F235" s="171" t="s">
        <v>843</v>
      </c>
      <c r="G235" s="169"/>
      <c r="H235" s="172">
        <v>150.41499999999999</v>
      </c>
      <c r="I235" s="173"/>
      <c r="J235" s="169"/>
      <c r="K235" s="169"/>
      <c r="L235" s="174"/>
      <c r="M235" s="175"/>
      <c r="N235" s="176"/>
      <c r="O235" s="176"/>
      <c r="P235" s="176"/>
      <c r="Q235" s="176"/>
      <c r="R235" s="176"/>
      <c r="S235" s="176"/>
      <c r="T235" s="177"/>
      <c r="AT235" s="178" t="s">
        <v>173</v>
      </c>
      <c r="AU235" s="178" t="s">
        <v>75</v>
      </c>
      <c r="AV235" s="10" t="s">
        <v>84</v>
      </c>
      <c r="AW235" s="10" t="s">
        <v>36</v>
      </c>
      <c r="AX235" s="10" t="s">
        <v>82</v>
      </c>
      <c r="AY235" s="178" t="s">
        <v>169</v>
      </c>
    </row>
    <row r="236" spans="1:65" s="2" customFormat="1" ht="24.2" customHeight="1">
      <c r="A236" s="30"/>
      <c r="B236" s="31"/>
      <c r="C236" s="180" t="s">
        <v>424</v>
      </c>
      <c r="D236" s="180" t="s">
        <v>252</v>
      </c>
      <c r="E236" s="181" t="s">
        <v>453</v>
      </c>
      <c r="F236" s="182" t="s">
        <v>454</v>
      </c>
      <c r="G236" s="183" t="s">
        <v>167</v>
      </c>
      <c r="H236" s="184">
        <v>54.232999999999997</v>
      </c>
      <c r="I236" s="185"/>
      <c r="J236" s="186">
        <f>ROUND(I236*H236,2)</f>
        <v>0</v>
      </c>
      <c r="K236" s="187"/>
      <c r="L236" s="35"/>
      <c r="M236" s="188" t="s">
        <v>34</v>
      </c>
      <c r="N236" s="189" t="s">
        <v>46</v>
      </c>
      <c r="O236" s="60"/>
      <c r="P236" s="159">
        <f>O236*H236</f>
        <v>0</v>
      </c>
      <c r="Q236" s="159">
        <v>0</v>
      </c>
      <c r="R236" s="159">
        <f>Q236*H236</f>
        <v>0</v>
      </c>
      <c r="S236" s="159">
        <v>0</v>
      </c>
      <c r="T236" s="160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61" t="s">
        <v>170</v>
      </c>
      <c r="AT236" s="161" t="s">
        <v>252</v>
      </c>
      <c r="AU236" s="161" t="s">
        <v>75</v>
      </c>
      <c r="AY236" s="13" t="s">
        <v>169</v>
      </c>
      <c r="BE236" s="162">
        <f>IF(N236="základní",J236,0)</f>
        <v>0</v>
      </c>
      <c r="BF236" s="162">
        <f>IF(N236="snížená",J236,0)</f>
        <v>0</v>
      </c>
      <c r="BG236" s="162">
        <f>IF(N236="zákl. přenesená",J236,0)</f>
        <v>0</v>
      </c>
      <c r="BH236" s="162">
        <f>IF(N236="sníž. přenesená",J236,0)</f>
        <v>0</v>
      </c>
      <c r="BI236" s="162">
        <f>IF(N236="nulová",J236,0)</f>
        <v>0</v>
      </c>
      <c r="BJ236" s="13" t="s">
        <v>82</v>
      </c>
      <c r="BK236" s="162">
        <f>ROUND(I236*H236,2)</f>
        <v>0</v>
      </c>
      <c r="BL236" s="13" t="s">
        <v>170</v>
      </c>
      <c r="BM236" s="161" t="s">
        <v>844</v>
      </c>
    </row>
    <row r="237" spans="1:65" s="2" customFormat="1" ht="29.25">
      <c r="A237" s="30"/>
      <c r="B237" s="31"/>
      <c r="C237" s="32"/>
      <c r="D237" s="163" t="s">
        <v>172</v>
      </c>
      <c r="E237" s="32"/>
      <c r="F237" s="164" t="s">
        <v>456</v>
      </c>
      <c r="G237" s="32"/>
      <c r="H237" s="32"/>
      <c r="I237" s="165"/>
      <c r="J237" s="32"/>
      <c r="K237" s="32"/>
      <c r="L237" s="35"/>
      <c r="M237" s="166"/>
      <c r="N237" s="167"/>
      <c r="O237" s="60"/>
      <c r="P237" s="60"/>
      <c r="Q237" s="60"/>
      <c r="R237" s="60"/>
      <c r="S237" s="60"/>
      <c r="T237" s="61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3" t="s">
        <v>172</v>
      </c>
      <c r="AU237" s="13" t="s">
        <v>75</v>
      </c>
    </row>
    <row r="238" spans="1:65" s="2" customFormat="1" ht="19.5">
      <c r="A238" s="30"/>
      <c r="B238" s="31"/>
      <c r="C238" s="32"/>
      <c r="D238" s="163" t="s">
        <v>178</v>
      </c>
      <c r="E238" s="32"/>
      <c r="F238" s="179" t="s">
        <v>481</v>
      </c>
      <c r="G238" s="32"/>
      <c r="H238" s="32"/>
      <c r="I238" s="165"/>
      <c r="J238" s="32"/>
      <c r="K238" s="32"/>
      <c r="L238" s="35"/>
      <c r="M238" s="166"/>
      <c r="N238" s="167"/>
      <c r="O238" s="60"/>
      <c r="P238" s="60"/>
      <c r="Q238" s="60"/>
      <c r="R238" s="60"/>
      <c r="S238" s="60"/>
      <c r="T238" s="61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T238" s="13" t="s">
        <v>178</v>
      </c>
      <c r="AU238" s="13" t="s">
        <v>75</v>
      </c>
    </row>
    <row r="239" spans="1:65" s="10" customFormat="1" ht="11.25">
      <c r="B239" s="168"/>
      <c r="C239" s="169"/>
      <c r="D239" s="163" t="s">
        <v>173</v>
      </c>
      <c r="E239" s="170" t="s">
        <v>34</v>
      </c>
      <c r="F239" s="171" t="s">
        <v>845</v>
      </c>
      <c r="G239" s="169"/>
      <c r="H239" s="172">
        <v>54.232999999999997</v>
      </c>
      <c r="I239" s="173"/>
      <c r="J239" s="169"/>
      <c r="K239" s="169"/>
      <c r="L239" s="174"/>
      <c r="M239" s="175"/>
      <c r="N239" s="176"/>
      <c r="O239" s="176"/>
      <c r="P239" s="176"/>
      <c r="Q239" s="176"/>
      <c r="R239" s="176"/>
      <c r="S239" s="176"/>
      <c r="T239" s="177"/>
      <c r="AT239" s="178" t="s">
        <v>173</v>
      </c>
      <c r="AU239" s="178" t="s">
        <v>75</v>
      </c>
      <c r="AV239" s="10" t="s">
        <v>84</v>
      </c>
      <c r="AW239" s="10" t="s">
        <v>36</v>
      </c>
      <c r="AX239" s="10" t="s">
        <v>82</v>
      </c>
      <c r="AY239" s="178" t="s">
        <v>169</v>
      </c>
    </row>
    <row r="240" spans="1:65" s="2" customFormat="1" ht="24.2" customHeight="1">
      <c r="A240" s="30"/>
      <c r="B240" s="31"/>
      <c r="C240" s="180" t="s">
        <v>430</v>
      </c>
      <c r="D240" s="180" t="s">
        <v>252</v>
      </c>
      <c r="E240" s="181" t="s">
        <v>491</v>
      </c>
      <c r="F240" s="182" t="s">
        <v>492</v>
      </c>
      <c r="G240" s="183" t="s">
        <v>184</v>
      </c>
      <c r="H240" s="184">
        <v>1</v>
      </c>
      <c r="I240" s="185"/>
      <c r="J240" s="186">
        <f>ROUND(I240*H240,2)</f>
        <v>0</v>
      </c>
      <c r="K240" s="187"/>
      <c r="L240" s="35"/>
      <c r="M240" s="188" t="s">
        <v>34</v>
      </c>
      <c r="N240" s="189" t="s">
        <v>46</v>
      </c>
      <c r="O240" s="60"/>
      <c r="P240" s="159">
        <f>O240*H240</f>
        <v>0</v>
      </c>
      <c r="Q240" s="159">
        <v>0</v>
      </c>
      <c r="R240" s="159">
        <f>Q240*H240</f>
        <v>0</v>
      </c>
      <c r="S240" s="159">
        <v>0</v>
      </c>
      <c r="T240" s="160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61" t="s">
        <v>170</v>
      </c>
      <c r="AT240" s="161" t="s">
        <v>252</v>
      </c>
      <c r="AU240" s="161" t="s">
        <v>75</v>
      </c>
      <c r="AY240" s="13" t="s">
        <v>169</v>
      </c>
      <c r="BE240" s="162">
        <f>IF(N240="základní",J240,0)</f>
        <v>0</v>
      </c>
      <c r="BF240" s="162">
        <f>IF(N240="snížená",J240,0)</f>
        <v>0</v>
      </c>
      <c r="BG240" s="162">
        <f>IF(N240="zákl. přenesená",J240,0)</f>
        <v>0</v>
      </c>
      <c r="BH240" s="162">
        <f>IF(N240="sníž. přenesená",J240,0)</f>
        <v>0</v>
      </c>
      <c r="BI240" s="162">
        <f>IF(N240="nulová",J240,0)</f>
        <v>0</v>
      </c>
      <c r="BJ240" s="13" t="s">
        <v>82</v>
      </c>
      <c r="BK240" s="162">
        <f>ROUND(I240*H240,2)</f>
        <v>0</v>
      </c>
      <c r="BL240" s="13" t="s">
        <v>170</v>
      </c>
      <c r="BM240" s="161" t="s">
        <v>846</v>
      </c>
    </row>
    <row r="241" spans="1:65" s="2" customFormat="1" ht="29.25">
      <c r="A241" s="30"/>
      <c r="B241" s="31"/>
      <c r="C241" s="32"/>
      <c r="D241" s="163" t="s">
        <v>172</v>
      </c>
      <c r="E241" s="32"/>
      <c r="F241" s="164" t="s">
        <v>494</v>
      </c>
      <c r="G241" s="32"/>
      <c r="H241" s="32"/>
      <c r="I241" s="165"/>
      <c r="J241" s="32"/>
      <c r="K241" s="32"/>
      <c r="L241" s="35"/>
      <c r="M241" s="166"/>
      <c r="N241" s="167"/>
      <c r="O241" s="60"/>
      <c r="P241" s="60"/>
      <c r="Q241" s="60"/>
      <c r="R241" s="60"/>
      <c r="S241" s="60"/>
      <c r="T241" s="61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T241" s="13" t="s">
        <v>172</v>
      </c>
      <c r="AU241" s="13" t="s">
        <v>75</v>
      </c>
    </row>
    <row r="242" spans="1:65" s="2" customFormat="1" ht="19.5">
      <c r="A242" s="30"/>
      <c r="B242" s="31"/>
      <c r="C242" s="32"/>
      <c r="D242" s="163" t="s">
        <v>178</v>
      </c>
      <c r="E242" s="32"/>
      <c r="F242" s="179" t="s">
        <v>495</v>
      </c>
      <c r="G242" s="32"/>
      <c r="H242" s="32"/>
      <c r="I242" s="165"/>
      <c r="J242" s="32"/>
      <c r="K242" s="32"/>
      <c r="L242" s="35"/>
      <c r="M242" s="166"/>
      <c r="N242" s="167"/>
      <c r="O242" s="60"/>
      <c r="P242" s="60"/>
      <c r="Q242" s="60"/>
      <c r="R242" s="60"/>
      <c r="S242" s="60"/>
      <c r="T242" s="61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3" t="s">
        <v>178</v>
      </c>
      <c r="AU242" s="13" t="s">
        <v>75</v>
      </c>
    </row>
    <row r="243" spans="1:65" s="10" customFormat="1" ht="11.25">
      <c r="B243" s="168"/>
      <c r="C243" s="169"/>
      <c r="D243" s="163" t="s">
        <v>173</v>
      </c>
      <c r="E243" s="170" t="s">
        <v>34</v>
      </c>
      <c r="F243" s="171" t="s">
        <v>496</v>
      </c>
      <c r="G243" s="169"/>
      <c r="H243" s="172">
        <v>1</v>
      </c>
      <c r="I243" s="173"/>
      <c r="J243" s="169"/>
      <c r="K243" s="169"/>
      <c r="L243" s="174"/>
      <c r="M243" s="175"/>
      <c r="N243" s="176"/>
      <c r="O243" s="176"/>
      <c r="P243" s="176"/>
      <c r="Q243" s="176"/>
      <c r="R243" s="176"/>
      <c r="S243" s="176"/>
      <c r="T243" s="177"/>
      <c r="AT243" s="178" t="s">
        <v>173</v>
      </c>
      <c r="AU243" s="178" t="s">
        <v>75</v>
      </c>
      <c r="AV243" s="10" t="s">
        <v>84</v>
      </c>
      <c r="AW243" s="10" t="s">
        <v>36</v>
      </c>
      <c r="AX243" s="10" t="s">
        <v>82</v>
      </c>
      <c r="AY243" s="178" t="s">
        <v>169</v>
      </c>
    </row>
    <row r="244" spans="1:65" s="2" customFormat="1" ht="24.2" customHeight="1">
      <c r="A244" s="30"/>
      <c r="B244" s="31"/>
      <c r="C244" s="180" t="s">
        <v>435</v>
      </c>
      <c r="D244" s="180" t="s">
        <v>252</v>
      </c>
      <c r="E244" s="181" t="s">
        <v>498</v>
      </c>
      <c r="F244" s="182" t="s">
        <v>499</v>
      </c>
      <c r="G244" s="183" t="s">
        <v>184</v>
      </c>
      <c r="H244" s="184">
        <v>9</v>
      </c>
      <c r="I244" s="185"/>
      <c r="J244" s="186">
        <f>ROUND(I244*H244,2)</f>
        <v>0</v>
      </c>
      <c r="K244" s="187"/>
      <c r="L244" s="35"/>
      <c r="M244" s="188" t="s">
        <v>34</v>
      </c>
      <c r="N244" s="189" t="s">
        <v>46</v>
      </c>
      <c r="O244" s="60"/>
      <c r="P244" s="159">
        <f>O244*H244</f>
        <v>0</v>
      </c>
      <c r="Q244" s="159">
        <v>0</v>
      </c>
      <c r="R244" s="159">
        <f>Q244*H244</f>
        <v>0</v>
      </c>
      <c r="S244" s="159">
        <v>0</v>
      </c>
      <c r="T244" s="160">
        <f>S244*H244</f>
        <v>0</v>
      </c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R244" s="161" t="s">
        <v>170</v>
      </c>
      <c r="AT244" s="161" t="s">
        <v>252</v>
      </c>
      <c r="AU244" s="161" t="s">
        <v>75</v>
      </c>
      <c r="AY244" s="13" t="s">
        <v>169</v>
      </c>
      <c r="BE244" s="162">
        <f>IF(N244="základní",J244,0)</f>
        <v>0</v>
      </c>
      <c r="BF244" s="162">
        <f>IF(N244="snížená",J244,0)</f>
        <v>0</v>
      </c>
      <c r="BG244" s="162">
        <f>IF(N244="zákl. přenesená",J244,0)</f>
        <v>0</v>
      </c>
      <c r="BH244" s="162">
        <f>IF(N244="sníž. přenesená",J244,0)</f>
        <v>0</v>
      </c>
      <c r="BI244" s="162">
        <f>IF(N244="nulová",J244,0)</f>
        <v>0</v>
      </c>
      <c r="BJ244" s="13" t="s">
        <v>82</v>
      </c>
      <c r="BK244" s="162">
        <f>ROUND(I244*H244,2)</f>
        <v>0</v>
      </c>
      <c r="BL244" s="13" t="s">
        <v>170</v>
      </c>
      <c r="BM244" s="161" t="s">
        <v>847</v>
      </c>
    </row>
    <row r="245" spans="1:65" s="2" customFormat="1" ht="29.25">
      <c r="A245" s="30"/>
      <c r="B245" s="31"/>
      <c r="C245" s="32"/>
      <c r="D245" s="163" t="s">
        <v>172</v>
      </c>
      <c r="E245" s="32"/>
      <c r="F245" s="164" t="s">
        <v>501</v>
      </c>
      <c r="G245" s="32"/>
      <c r="H245" s="32"/>
      <c r="I245" s="165"/>
      <c r="J245" s="32"/>
      <c r="K245" s="32"/>
      <c r="L245" s="35"/>
      <c r="M245" s="166"/>
      <c r="N245" s="167"/>
      <c r="O245" s="60"/>
      <c r="P245" s="60"/>
      <c r="Q245" s="60"/>
      <c r="R245" s="60"/>
      <c r="S245" s="60"/>
      <c r="T245" s="61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T245" s="13" t="s">
        <v>172</v>
      </c>
      <c r="AU245" s="13" t="s">
        <v>75</v>
      </c>
    </row>
    <row r="246" spans="1:65" s="2" customFormat="1" ht="19.5">
      <c r="A246" s="30"/>
      <c r="B246" s="31"/>
      <c r="C246" s="32"/>
      <c r="D246" s="163" t="s">
        <v>178</v>
      </c>
      <c r="E246" s="32"/>
      <c r="F246" s="179" t="s">
        <v>495</v>
      </c>
      <c r="G246" s="32"/>
      <c r="H246" s="32"/>
      <c r="I246" s="165"/>
      <c r="J246" s="32"/>
      <c r="K246" s="32"/>
      <c r="L246" s="35"/>
      <c r="M246" s="166"/>
      <c r="N246" s="167"/>
      <c r="O246" s="60"/>
      <c r="P246" s="60"/>
      <c r="Q246" s="60"/>
      <c r="R246" s="60"/>
      <c r="S246" s="60"/>
      <c r="T246" s="61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T246" s="13" t="s">
        <v>178</v>
      </c>
      <c r="AU246" s="13" t="s">
        <v>75</v>
      </c>
    </row>
    <row r="247" spans="1:65" s="10" customFormat="1" ht="11.25">
      <c r="B247" s="168"/>
      <c r="C247" s="169"/>
      <c r="D247" s="163" t="s">
        <v>173</v>
      </c>
      <c r="E247" s="170" t="s">
        <v>34</v>
      </c>
      <c r="F247" s="171" t="s">
        <v>502</v>
      </c>
      <c r="G247" s="169"/>
      <c r="H247" s="172">
        <v>9</v>
      </c>
      <c r="I247" s="173"/>
      <c r="J247" s="169"/>
      <c r="K247" s="169"/>
      <c r="L247" s="174"/>
      <c r="M247" s="175"/>
      <c r="N247" s="176"/>
      <c r="O247" s="176"/>
      <c r="P247" s="176"/>
      <c r="Q247" s="176"/>
      <c r="R247" s="176"/>
      <c r="S247" s="176"/>
      <c r="T247" s="177"/>
      <c r="AT247" s="178" t="s">
        <v>173</v>
      </c>
      <c r="AU247" s="178" t="s">
        <v>75</v>
      </c>
      <c r="AV247" s="10" t="s">
        <v>84</v>
      </c>
      <c r="AW247" s="10" t="s">
        <v>36</v>
      </c>
      <c r="AX247" s="10" t="s">
        <v>82</v>
      </c>
      <c r="AY247" s="178" t="s">
        <v>169</v>
      </c>
    </row>
    <row r="248" spans="1:65" s="2" customFormat="1" ht="24.2" customHeight="1">
      <c r="A248" s="30"/>
      <c r="B248" s="31"/>
      <c r="C248" s="180" t="s">
        <v>441</v>
      </c>
      <c r="D248" s="180" t="s">
        <v>252</v>
      </c>
      <c r="E248" s="181" t="s">
        <v>491</v>
      </c>
      <c r="F248" s="182" t="s">
        <v>492</v>
      </c>
      <c r="G248" s="183" t="s">
        <v>184</v>
      </c>
      <c r="H248" s="184">
        <v>1</v>
      </c>
      <c r="I248" s="185"/>
      <c r="J248" s="186">
        <f>ROUND(I248*H248,2)</f>
        <v>0</v>
      </c>
      <c r="K248" s="187"/>
      <c r="L248" s="35"/>
      <c r="M248" s="188" t="s">
        <v>34</v>
      </c>
      <c r="N248" s="189" t="s">
        <v>46</v>
      </c>
      <c r="O248" s="60"/>
      <c r="P248" s="159">
        <f>O248*H248</f>
        <v>0</v>
      </c>
      <c r="Q248" s="159">
        <v>0</v>
      </c>
      <c r="R248" s="159">
        <f>Q248*H248</f>
        <v>0</v>
      </c>
      <c r="S248" s="159">
        <v>0</v>
      </c>
      <c r="T248" s="160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61" t="s">
        <v>170</v>
      </c>
      <c r="AT248" s="161" t="s">
        <v>252</v>
      </c>
      <c r="AU248" s="161" t="s">
        <v>75</v>
      </c>
      <c r="AY248" s="13" t="s">
        <v>169</v>
      </c>
      <c r="BE248" s="162">
        <f>IF(N248="základní",J248,0)</f>
        <v>0</v>
      </c>
      <c r="BF248" s="162">
        <f>IF(N248="snížená",J248,0)</f>
        <v>0</v>
      </c>
      <c r="BG248" s="162">
        <f>IF(N248="zákl. přenesená",J248,0)</f>
        <v>0</v>
      </c>
      <c r="BH248" s="162">
        <f>IF(N248="sníž. přenesená",J248,0)</f>
        <v>0</v>
      </c>
      <c r="BI248" s="162">
        <f>IF(N248="nulová",J248,0)</f>
        <v>0</v>
      </c>
      <c r="BJ248" s="13" t="s">
        <v>82</v>
      </c>
      <c r="BK248" s="162">
        <f>ROUND(I248*H248,2)</f>
        <v>0</v>
      </c>
      <c r="BL248" s="13" t="s">
        <v>170</v>
      </c>
      <c r="BM248" s="161" t="s">
        <v>848</v>
      </c>
    </row>
    <row r="249" spans="1:65" s="2" customFormat="1" ht="29.25">
      <c r="A249" s="30"/>
      <c r="B249" s="31"/>
      <c r="C249" s="32"/>
      <c r="D249" s="163" t="s">
        <v>172</v>
      </c>
      <c r="E249" s="32"/>
      <c r="F249" s="164" t="s">
        <v>494</v>
      </c>
      <c r="G249" s="32"/>
      <c r="H249" s="32"/>
      <c r="I249" s="165"/>
      <c r="J249" s="32"/>
      <c r="K249" s="32"/>
      <c r="L249" s="35"/>
      <c r="M249" s="166"/>
      <c r="N249" s="167"/>
      <c r="O249" s="60"/>
      <c r="P249" s="60"/>
      <c r="Q249" s="60"/>
      <c r="R249" s="60"/>
      <c r="S249" s="60"/>
      <c r="T249" s="61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3" t="s">
        <v>172</v>
      </c>
      <c r="AU249" s="13" t="s">
        <v>75</v>
      </c>
    </row>
    <row r="250" spans="1:65" s="2" customFormat="1" ht="19.5">
      <c r="A250" s="30"/>
      <c r="B250" s="31"/>
      <c r="C250" s="32"/>
      <c r="D250" s="163" t="s">
        <v>178</v>
      </c>
      <c r="E250" s="32"/>
      <c r="F250" s="179" t="s">
        <v>505</v>
      </c>
      <c r="G250" s="32"/>
      <c r="H250" s="32"/>
      <c r="I250" s="165"/>
      <c r="J250" s="32"/>
      <c r="K250" s="32"/>
      <c r="L250" s="35"/>
      <c r="M250" s="166"/>
      <c r="N250" s="167"/>
      <c r="O250" s="60"/>
      <c r="P250" s="60"/>
      <c r="Q250" s="60"/>
      <c r="R250" s="60"/>
      <c r="S250" s="60"/>
      <c r="T250" s="61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T250" s="13" t="s">
        <v>178</v>
      </c>
      <c r="AU250" s="13" t="s">
        <v>75</v>
      </c>
    </row>
    <row r="251" spans="1:65" s="10" customFormat="1" ht="11.25">
      <c r="B251" s="168"/>
      <c r="C251" s="169"/>
      <c r="D251" s="163" t="s">
        <v>173</v>
      </c>
      <c r="E251" s="170" t="s">
        <v>34</v>
      </c>
      <c r="F251" s="171" t="s">
        <v>496</v>
      </c>
      <c r="G251" s="169"/>
      <c r="H251" s="172">
        <v>1</v>
      </c>
      <c r="I251" s="173"/>
      <c r="J251" s="169"/>
      <c r="K251" s="169"/>
      <c r="L251" s="174"/>
      <c r="M251" s="175"/>
      <c r="N251" s="176"/>
      <c r="O251" s="176"/>
      <c r="P251" s="176"/>
      <c r="Q251" s="176"/>
      <c r="R251" s="176"/>
      <c r="S251" s="176"/>
      <c r="T251" s="177"/>
      <c r="AT251" s="178" t="s">
        <v>173</v>
      </c>
      <c r="AU251" s="178" t="s">
        <v>75</v>
      </c>
      <c r="AV251" s="10" t="s">
        <v>84</v>
      </c>
      <c r="AW251" s="10" t="s">
        <v>36</v>
      </c>
      <c r="AX251" s="10" t="s">
        <v>82</v>
      </c>
      <c r="AY251" s="178" t="s">
        <v>169</v>
      </c>
    </row>
    <row r="252" spans="1:65" s="2" customFormat="1" ht="24.2" customHeight="1">
      <c r="A252" s="30"/>
      <c r="B252" s="31"/>
      <c r="C252" s="180" t="s">
        <v>448</v>
      </c>
      <c r="D252" s="180" t="s">
        <v>252</v>
      </c>
      <c r="E252" s="181" t="s">
        <v>498</v>
      </c>
      <c r="F252" s="182" t="s">
        <v>499</v>
      </c>
      <c r="G252" s="183" t="s">
        <v>184</v>
      </c>
      <c r="H252" s="184">
        <v>24</v>
      </c>
      <c r="I252" s="185"/>
      <c r="J252" s="186">
        <f>ROUND(I252*H252,2)</f>
        <v>0</v>
      </c>
      <c r="K252" s="187"/>
      <c r="L252" s="35"/>
      <c r="M252" s="188" t="s">
        <v>34</v>
      </c>
      <c r="N252" s="189" t="s">
        <v>46</v>
      </c>
      <c r="O252" s="60"/>
      <c r="P252" s="159">
        <f>O252*H252</f>
        <v>0</v>
      </c>
      <c r="Q252" s="159">
        <v>0</v>
      </c>
      <c r="R252" s="159">
        <f>Q252*H252</f>
        <v>0</v>
      </c>
      <c r="S252" s="159">
        <v>0</v>
      </c>
      <c r="T252" s="160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61" t="s">
        <v>170</v>
      </c>
      <c r="AT252" s="161" t="s">
        <v>252</v>
      </c>
      <c r="AU252" s="161" t="s">
        <v>75</v>
      </c>
      <c r="AY252" s="13" t="s">
        <v>169</v>
      </c>
      <c r="BE252" s="162">
        <f>IF(N252="základní",J252,0)</f>
        <v>0</v>
      </c>
      <c r="BF252" s="162">
        <f>IF(N252="snížená",J252,0)</f>
        <v>0</v>
      </c>
      <c r="BG252" s="162">
        <f>IF(N252="zákl. přenesená",J252,0)</f>
        <v>0</v>
      </c>
      <c r="BH252" s="162">
        <f>IF(N252="sníž. přenesená",J252,0)</f>
        <v>0</v>
      </c>
      <c r="BI252" s="162">
        <f>IF(N252="nulová",J252,0)</f>
        <v>0</v>
      </c>
      <c r="BJ252" s="13" t="s">
        <v>82</v>
      </c>
      <c r="BK252" s="162">
        <f>ROUND(I252*H252,2)</f>
        <v>0</v>
      </c>
      <c r="BL252" s="13" t="s">
        <v>170</v>
      </c>
      <c r="BM252" s="161" t="s">
        <v>849</v>
      </c>
    </row>
    <row r="253" spans="1:65" s="2" customFormat="1" ht="29.25">
      <c r="A253" s="30"/>
      <c r="B253" s="31"/>
      <c r="C253" s="32"/>
      <c r="D253" s="163" t="s">
        <v>172</v>
      </c>
      <c r="E253" s="32"/>
      <c r="F253" s="164" t="s">
        <v>501</v>
      </c>
      <c r="G253" s="32"/>
      <c r="H253" s="32"/>
      <c r="I253" s="165"/>
      <c r="J253" s="32"/>
      <c r="K253" s="32"/>
      <c r="L253" s="35"/>
      <c r="M253" s="166"/>
      <c r="N253" s="167"/>
      <c r="O253" s="60"/>
      <c r="P253" s="60"/>
      <c r="Q253" s="60"/>
      <c r="R253" s="60"/>
      <c r="S253" s="60"/>
      <c r="T253" s="61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T253" s="13" t="s">
        <v>172</v>
      </c>
      <c r="AU253" s="13" t="s">
        <v>75</v>
      </c>
    </row>
    <row r="254" spans="1:65" s="2" customFormat="1" ht="19.5">
      <c r="A254" s="30"/>
      <c r="B254" s="31"/>
      <c r="C254" s="32"/>
      <c r="D254" s="163" t="s">
        <v>178</v>
      </c>
      <c r="E254" s="32"/>
      <c r="F254" s="179" t="s">
        <v>505</v>
      </c>
      <c r="G254" s="32"/>
      <c r="H254" s="32"/>
      <c r="I254" s="165"/>
      <c r="J254" s="32"/>
      <c r="K254" s="32"/>
      <c r="L254" s="35"/>
      <c r="M254" s="166"/>
      <c r="N254" s="167"/>
      <c r="O254" s="60"/>
      <c r="P254" s="60"/>
      <c r="Q254" s="60"/>
      <c r="R254" s="60"/>
      <c r="S254" s="60"/>
      <c r="T254" s="61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T254" s="13" t="s">
        <v>178</v>
      </c>
      <c r="AU254" s="13" t="s">
        <v>75</v>
      </c>
    </row>
    <row r="255" spans="1:65" s="10" customFormat="1" ht="11.25">
      <c r="B255" s="168"/>
      <c r="C255" s="169"/>
      <c r="D255" s="163" t="s">
        <v>173</v>
      </c>
      <c r="E255" s="170" t="s">
        <v>34</v>
      </c>
      <c r="F255" s="171" t="s">
        <v>508</v>
      </c>
      <c r="G255" s="169"/>
      <c r="H255" s="172">
        <v>24</v>
      </c>
      <c r="I255" s="173"/>
      <c r="J255" s="169"/>
      <c r="K255" s="169"/>
      <c r="L255" s="174"/>
      <c r="M255" s="175"/>
      <c r="N255" s="176"/>
      <c r="O255" s="176"/>
      <c r="P255" s="176"/>
      <c r="Q255" s="176"/>
      <c r="R255" s="176"/>
      <c r="S255" s="176"/>
      <c r="T255" s="177"/>
      <c r="AT255" s="178" t="s">
        <v>173</v>
      </c>
      <c r="AU255" s="178" t="s">
        <v>75</v>
      </c>
      <c r="AV255" s="10" t="s">
        <v>84</v>
      </c>
      <c r="AW255" s="10" t="s">
        <v>36</v>
      </c>
      <c r="AX255" s="10" t="s">
        <v>82</v>
      </c>
      <c r="AY255" s="178" t="s">
        <v>169</v>
      </c>
    </row>
    <row r="256" spans="1:65" s="2" customFormat="1" ht="24.2" customHeight="1">
      <c r="A256" s="30"/>
      <c r="B256" s="31"/>
      <c r="C256" s="180" t="s">
        <v>287</v>
      </c>
      <c r="D256" s="180" t="s">
        <v>252</v>
      </c>
      <c r="E256" s="181" t="s">
        <v>510</v>
      </c>
      <c r="F256" s="182" t="s">
        <v>511</v>
      </c>
      <c r="G256" s="183" t="s">
        <v>167</v>
      </c>
      <c r="H256" s="184">
        <v>0.48599999999999999</v>
      </c>
      <c r="I256" s="185"/>
      <c r="J256" s="186">
        <f>ROUND(I256*H256,2)</f>
        <v>0</v>
      </c>
      <c r="K256" s="187"/>
      <c r="L256" s="35"/>
      <c r="M256" s="188" t="s">
        <v>34</v>
      </c>
      <c r="N256" s="189" t="s">
        <v>46</v>
      </c>
      <c r="O256" s="60"/>
      <c r="P256" s="159">
        <f>O256*H256</f>
        <v>0</v>
      </c>
      <c r="Q256" s="159">
        <v>0</v>
      </c>
      <c r="R256" s="159">
        <f>Q256*H256</f>
        <v>0</v>
      </c>
      <c r="S256" s="159">
        <v>0</v>
      </c>
      <c r="T256" s="160">
        <f>S256*H256</f>
        <v>0</v>
      </c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R256" s="161" t="s">
        <v>170</v>
      </c>
      <c r="AT256" s="161" t="s">
        <v>252</v>
      </c>
      <c r="AU256" s="161" t="s">
        <v>75</v>
      </c>
      <c r="AY256" s="13" t="s">
        <v>169</v>
      </c>
      <c r="BE256" s="162">
        <f>IF(N256="základní",J256,0)</f>
        <v>0</v>
      </c>
      <c r="BF256" s="162">
        <f>IF(N256="snížená",J256,0)</f>
        <v>0</v>
      </c>
      <c r="BG256" s="162">
        <f>IF(N256="zákl. přenesená",J256,0)</f>
        <v>0</v>
      </c>
      <c r="BH256" s="162">
        <f>IF(N256="sníž. přenesená",J256,0)</f>
        <v>0</v>
      </c>
      <c r="BI256" s="162">
        <f>IF(N256="nulová",J256,0)</f>
        <v>0</v>
      </c>
      <c r="BJ256" s="13" t="s">
        <v>82</v>
      </c>
      <c r="BK256" s="162">
        <f>ROUND(I256*H256,2)</f>
        <v>0</v>
      </c>
      <c r="BL256" s="13" t="s">
        <v>170</v>
      </c>
      <c r="BM256" s="161" t="s">
        <v>850</v>
      </c>
    </row>
    <row r="257" spans="1:65" s="2" customFormat="1" ht="29.25">
      <c r="A257" s="30"/>
      <c r="B257" s="31"/>
      <c r="C257" s="32"/>
      <c r="D257" s="163" t="s">
        <v>172</v>
      </c>
      <c r="E257" s="32"/>
      <c r="F257" s="164" t="s">
        <v>513</v>
      </c>
      <c r="G257" s="32"/>
      <c r="H257" s="32"/>
      <c r="I257" s="165"/>
      <c r="J257" s="32"/>
      <c r="K257" s="32"/>
      <c r="L257" s="35"/>
      <c r="M257" s="166"/>
      <c r="N257" s="167"/>
      <c r="O257" s="60"/>
      <c r="P257" s="60"/>
      <c r="Q257" s="60"/>
      <c r="R257" s="60"/>
      <c r="S257" s="60"/>
      <c r="T257" s="61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T257" s="13" t="s">
        <v>172</v>
      </c>
      <c r="AU257" s="13" t="s">
        <v>75</v>
      </c>
    </row>
    <row r="258" spans="1:65" s="2" customFormat="1" ht="19.5">
      <c r="A258" s="30"/>
      <c r="B258" s="31"/>
      <c r="C258" s="32"/>
      <c r="D258" s="163" t="s">
        <v>178</v>
      </c>
      <c r="E258" s="32"/>
      <c r="F258" s="179" t="s">
        <v>514</v>
      </c>
      <c r="G258" s="32"/>
      <c r="H258" s="32"/>
      <c r="I258" s="165"/>
      <c r="J258" s="32"/>
      <c r="K258" s="32"/>
      <c r="L258" s="35"/>
      <c r="M258" s="166"/>
      <c r="N258" s="167"/>
      <c r="O258" s="60"/>
      <c r="P258" s="60"/>
      <c r="Q258" s="60"/>
      <c r="R258" s="60"/>
      <c r="S258" s="60"/>
      <c r="T258" s="61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T258" s="13" t="s">
        <v>178</v>
      </c>
      <c r="AU258" s="13" t="s">
        <v>75</v>
      </c>
    </row>
    <row r="259" spans="1:65" s="10" customFormat="1" ht="11.25">
      <c r="B259" s="168"/>
      <c r="C259" s="169"/>
      <c r="D259" s="163" t="s">
        <v>173</v>
      </c>
      <c r="E259" s="170" t="s">
        <v>34</v>
      </c>
      <c r="F259" s="171" t="s">
        <v>851</v>
      </c>
      <c r="G259" s="169"/>
      <c r="H259" s="172">
        <v>0.48599999999999999</v>
      </c>
      <c r="I259" s="173"/>
      <c r="J259" s="169"/>
      <c r="K259" s="169"/>
      <c r="L259" s="174"/>
      <c r="M259" s="175"/>
      <c r="N259" s="176"/>
      <c r="O259" s="176"/>
      <c r="P259" s="176"/>
      <c r="Q259" s="176"/>
      <c r="R259" s="176"/>
      <c r="S259" s="176"/>
      <c r="T259" s="177"/>
      <c r="AT259" s="178" t="s">
        <v>173</v>
      </c>
      <c r="AU259" s="178" t="s">
        <v>75</v>
      </c>
      <c r="AV259" s="10" t="s">
        <v>84</v>
      </c>
      <c r="AW259" s="10" t="s">
        <v>36</v>
      </c>
      <c r="AX259" s="10" t="s">
        <v>82</v>
      </c>
      <c r="AY259" s="178" t="s">
        <v>169</v>
      </c>
    </row>
    <row r="260" spans="1:65" s="2" customFormat="1" ht="24.2" customHeight="1">
      <c r="A260" s="30"/>
      <c r="B260" s="31"/>
      <c r="C260" s="180" t="s">
        <v>459</v>
      </c>
      <c r="D260" s="180" t="s">
        <v>252</v>
      </c>
      <c r="E260" s="181" t="s">
        <v>517</v>
      </c>
      <c r="F260" s="182" t="s">
        <v>518</v>
      </c>
      <c r="G260" s="183" t="s">
        <v>167</v>
      </c>
      <c r="H260" s="184">
        <v>0.97199999999999998</v>
      </c>
      <c r="I260" s="185"/>
      <c r="J260" s="186">
        <f>ROUND(I260*H260,2)</f>
        <v>0</v>
      </c>
      <c r="K260" s="187"/>
      <c r="L260" s="35"/>
      <c r="M260" s="188" t="s">
        <v>34</v>
      </c>
      <c r="N260" s="189" t="s">
        <v>46</v>
      </c>
      <c r="O260" s="60"/>
      <c r="P260" s="159">
        <f>O260*H260</f>
        <v>0</v>
      </c>
      <c r="Q260" s="159">
        <v>0</v>
      </c>
      <c r="R260" s="159">
        <f>Q260*H260</f>
        <v>0</v>
      </c>
      <c r="S260" s="159">
        <v>0</v>
      </c>
      <c r="T260" s="160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61" t="s">
        <v>170</v>
      </c>
      <c r="AT260" s="161" t="s">
        <v>252</v>
      </c>
      <c r="AU260" s="161" t="s">
        <v>75</v>
      </c>
      <c r="AY260" s="13" t="s">
        <v>169</v>
      </c>
      <c r="BE260" s="162">
        <f>IF(N260="základní",J260,0)</f>
        <v>0</v>
      </c>
      <c r="BF260" s="162">
        <f>IF(N260="snížená",J260,0)</f>
        <v>0</v>
      </c>
      <c r="BG260" s="162">
        <f>IF(N260="zákl. přenesená",J260,0)</f>
        <v>0</v>
      </c>
      <c r="BH260" s="162">
        <f>IF(N260="sníž. přenesená",J260,0)</f>
        <v>0</v>
      </c>
      <c r="BI260" s="162">
        <f>IF(N260="nulová",J260,0)</f>
        <v>0</v>
      </c>
      <c r="BJ260" s="13" t="s">
        <v>82</v>
      </c>
      <c r="BK260" s="162">
        <f>ROUND(I260*H260,2)</f>
        <v>0</v>
      </c>
      <c r="BL260" s="13" t="s">
        <v>170</v>
      </c>
      <c r="BM260" s="161" t="s">
        <v>852</v>
      </c>
    </row>
    <row r="261" spans="1:65" s="2" customFormat="1" ht="29.25">
      <c r="A261" s="30"/>
      <c r="B261" s="31"/>
      <c r="C261" s="32"/>
      <c r="D261" s="163" t="s">
        <v>172</v>
      </c>
      <c r="E261" s="32"/>
      <c r="F261" s="164" t="s">
        <v>520</v>
      </c>
      <c r="G261" s="32"/>
      <c r="H261" s="32"/>
      <c r="I261" s="165"/>
      <c r="J261" s="32"/>
      <c r="K261" s="32"/>
      <c r="L261" s="35"/>
      <c r="M261" s="166"/>
      <c r="N261" s="167"/>
      <c r="O261" s="60"/>
      <c r="P261" s="60"/>
      <c r="Q261" s="60"/>
      <c r="R261" s="60"/>
      <c r="S261" s="60"/>
      <c r="T261" s="61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T261" s="13" t="s">
        <v>172</v>
      </c>
      <c r="AU261" s="13" t="s">
        <v>75</v>
      </c>
    </row>
    <row r="262" spans="1:65" s="2" customFormat="1" ht="19.5">
      <c r="A262" s="30"/>
      <c r="B262" s="31"/>
      <c r="C262" s="32"/>
      <c r="D262" s="163" t="s">
        <v>178</v>
      </c>
      <c r="E262" s="32"/>
      <c r="F262" s="179" t="s">
        <v>514</v>
      </c>
      <c r="G262" s="32"/>
      <c r="H262" s="32"/>
      <c r="I262" s="165"/>
      <c r="J262" s="32"/>
      <c r="K262" s="32"/>
      <c r="L262" s="35"/>
      <c r="M262" s="166"/>
      <c r="N262" s="167"/>
      <c r="O262" s="60"/>
      <c r="P262" s="60"/>
      <c r="Q262" s="60"/>
      <c r="R262" s="60"/>
      <c r="S262" s="60"/>
      <c r="T262" s="61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T262" s="13" t="s">
        <v>178</v>
      </c>
      <c r="AU262" s="13" t="s">
        <v>75</v>
      </c>
    </row>
    <row r="263" spans="1:65" s="10" customFormat="1" ht="11.25">
      <c r="B263" s="168"/>
      <c r="C263" s="169"/>
      <c r="D263" s="163" t="s">
        <v>173</v>
      </c>
      <c r="E263" s="170" t="s">
        <v>34</v>
      </c>
      <c r="F263" s="171" t="s">
        <v>853</v>
      </c>
      <c r="G263" s="169"/>
      <c r="H263" s="172">
        <v>0.97199999999999998</v>
      </c>
      <c r="I263" s="173"/>
      <c r="J263" s="169"/>
      <c r="K263" s="169"/>
      <c r="L263" s="174"/>
      <c r="M263" s="175"/>
      <c r="N263" s="176"/>
      <c r="O263" s="176"/>
      <c r="P263" s="176"/>
      <c r="Q263" s="176"/>
      <c r="R263" s="176"/>
      <c r="S263" s="176"/>
      <c r="T263" s="177"/>
      <c r="AT263" s="178" t="s">
        <v>173</v>
      </c>
      <c r="AU263" s="178" t="s">
        <v>75</v>
      </c>
      <c r="AV263" s="10" t="s">
        <v>84</v>
      </c>
      <c r="AW263" s="10" t="s">
        <v>36</v>
      </c>
      <c r="AX263" s="10" t="s">
        <v>82</v>
      </c>
      <c r="AY263" s="178" t="s">
        <v>169</v>
      </c>
    </row>
    <row r="264" spans="1:65" s="2" customFormat="1" ht="24.2" customHeight="1">
      <c r="A264" s="30"/>
      <c r="B264" s="31"/>
      <c r="C264" s="180" t="s">
        <v>465</v>
      </c>
      <c r="D264" s="180" t="s">
        <v>252</v>
      </c>
      <c r="E264" s="181" t="s">
        <v>510</v>
      </c>
      <c r="F264" s="182" t="s">
        <v>511</v>
      </c>
      <c r="G264" s="183" t="s">
        <v>167</v>
      </c>
      <c r="H264" s="184">
        <v>272.7</v>
      </c>
      <c r="I264" s="185"/>
      <c r="J264" s="186">
        <f>ROUND(I264*H264,2)</f>
        <v>0</v>
      </c>
      <c r="K264" s="187"/>
      <c r="L264" s="35"/>
      <c r="M264" s="188" t="s">
        <v>34</v>
      </c>
      <c r="N264" s="189" t="s">
        <v>46</v>
      </c>
      <c r="O264" s="60"/>
      <c r="P264" s="159">
        <f>O264*H264</f>
        <v>0</v>
      </c>
      <c r="Q264" s="159">
        <v>0</v>
      </c>
      <c r="R264" s="159">
        <f>Q264*H264</f>
        <v>0</v>
      </c>
      <c r="S264" s="159">
        <v>0</v>
      </c>
      <c r="T264" s="160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61" t="s">
        <v>170</v>
      </c>
      <c r="AT264" s="161" t="s">
        <v>252</v>
      </c>
      <c r="AU264" s="161" t="s">
        <v>75</v>
      </c>
      <c r="AY264" s="13" t="s">
        <v>169</v>
      </c>
      <c r="BE264" s="162">
        <f>IF(N264="základní",J264,0)</f>
        <v>0</v>
      </c>
      <c r="BF264" s="162">
        <f>IF(N264="snížená",J264,0)</f>
        <v>0</v>
      </c>
      <c r="BG264" s="162">
        <f>IF(N264="zákl. přenesená",J264,0)</f>
        <v>0</v>
      </c>
      <c r="BH264" s="162">
        <f>IF(N264="sníž. přenesená",J264,0)</f>
        <v>0</v>
      </c>
      <c r="BI264" s="162">
        <f>IF(N264="nulová",J264,0)</f>
        <v>0</v>
      </c>
      <c r="BJ264" s="13" t="s">
        <v>82</v>
      </c>
      <c r="BK264" s="162">
        <f>ROUND(I264*H264,2)</f>
        <v>0</v>
      </c>
      <c r="BL264" s="13" t="s">
        <v>170</v>
      </c>
      <c r="BM264" s="161" t="s">
        <v>854</v>
      </c>
    </row>
    <row r="265" spans="1:65" s="2" customFormat="1" ht="29.25">
      <c r="A265" s="30"/>
      <c r="B265" s="31"/>
      <c r="C265" s="32"/>
      <c r="D265" s="163" t="s">
        <v>172</v>
      </c>
      <c r="E265" s="32"/>
      <c r="F265" s="164" t="s">
        <v>513</v>
      </c>
      <c r="G265" s="32"/>
      <c r="H265" s="32"/>
      <c r="I265" s="165"/>
      <c r="J265" s="32"/>
      <c r="K265" s="32"/>
      <c r="L265" s="35"/>
      <c r="M265" s="166"/>
      <c r="N265" s="167"/>
      <c r="O265" s="60"/>
      <c r="P265" s="60"/>
      <c r="Q265" s="60"/>
      <c r="R265" s="60"/>
      <c r="S265" s="60"/>
      <c r="T265" s="61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T265" s="13" t="s">
        <v>172</v>
      </c>
      <c r="AU265" s="13" t="s">
        <v>75</v>
      </c>
    </row>
    <row r="266" spans="1:65" s="2" customFormat="1" ht="19.5">
      <c r="A266" s="30"/>
      <c r="B266" s="31"/>
      <c r="C266" s="32"/>
      <c r="D266" s="163" t="s">
        <v>178</v>
      </c>
      <c r="E266" s="32"/>
      <c r="F266" s="179" t="s">
        <v>524</v>
      </c>
      <c r="G266" s="32"/>
      <c r="H266" s="32"/>
      <c r="I266" s="165"/>
      <c r="J266" s="32"/>
      <c r="K266" s="32"/>
      <c r="L266" s="35"/>
      <c r="M266" s="166"/>
      <c r="N266" s="167"/>
      <c r="O266" s="60"/>
      <c r="P266" s="60"/>
      <c r="Q266" s="60"/>
      <c r="R266" s="60"/>
      <c r="S266" s="60"/>
      <c r="T266" s="61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T266" s="13" t="s">
        <v>178</v>
      </c>
      <c r="AU266" s="13" t="s">
        <v>75</v>
      </c>
    </row>
    <row r="267" spans="1:65" s="10" customFormat="1" ht="11.25">
      <c r="B267" s="168"/>
      <c r="C267" s="169"/>
      <c r="D267" s="163" t="s">
        <v>173</v>
      </c>
      <c r="E267" s="170" t="s">
        <v>34</v>
      </c>
      <c r="F267" s="171" t="s">
        <v>855</v>
      </c>
      <c r="G267" s="169"/>
      <c r="H267" s="172">
        <v>272.7</v>
      </c>
      <c r="I267" s="173"/>
      <c r="J267" s="169"/>
      <c r="K267" s="169"/>
      <c r="L267" s="174"/>
      <c r="M267" s="175"/>
      <c r="N267" s="176"/>
      <c r="O267" s="176"/>
      <c r="P267" s="176"/>
      <c r="Q267" s="176"/>
      <c r="R267" s="176"/>
      <c r="S267" s="176"/>
      <c r="T267" s="177"/>
      <c r="AT267" s="178" t="s">
        <v>173</v>
      </c>
      <c r="AU267" s="178" t="s">
        <v>75</v>
      </c>
      <c r="AV267" s="10" t="s">
        <v>84</v>
      </c>
      <c r="AW267" s="10" t="s">
        <v>36</v>
      </c>
      <c r="AX267" s="10" t="s">
        <v>82</v>
      </c>
      <c r="AY267" s="178" t="s">
        <v>169</v>
      </c>
    </row>
    <row r="268" spans="1:65" s="2" customFormat="1" ht="24.2" customHeight="1">
      <c r="A268" s="30"/>
      <c r="B268" s="31"/>
      <c r="C268" s="180" t="s">
        <v>472</v>
      </c>
      <c r="D268" s="180" t="s">
        <v>252</v>
      </c>
      <c r="E268" s="181" t="s">
        <v>453</v>
      </c>
      <c r="F268" s="182" t="s">
        <v>454</v>
      </c>
      <c r="G268" s="183" t="s">
        <v>167</v>
      </c>
      <c r="H268" s="184">
        <v>0.5</v>
      </c>
      <c r="I268" s="185"/>
      <c r="J268" s="186">
        <f>ROUND(I268*H268,2)</f>
        <v>0</v>
      </c>
      <c r="K268" s="187"/>
      <c r="L268" s="35"/>
      <c r="M268" s="188" t="s">
        <v>34</v>
      </c>
      <c r="N268" s="189" t="s">
        <v>46</v>
      </c>
      <c r="O268" s="60"/>
      <c r="P268" s="159">
        <f>O268*H268</f>
        <v>0</v>
      </c>
      <c r="Q268" s="159">
        <v>0</v>
      </c>
      <c r="R268" s="159">
        <f>Q268*H268</f>
        <v>0</v>
      </c>
      <c r="S268" s="159">
        <v>0</v>
      </c>
      <c r="T268" s="160">
        <f>S268*H268</f>
        <v>0</v>
      </c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R268" s="161" t="s">
        <v>170</v>
      </c>
      <c r="AT268" s="161" t="s">
        <v>252</v>
      </c>
      <c r="AU268" s="161" t="s">
        <v>75</v>
      </c>
      <c r="AY268" s="13" t="s">
        <v>169</v>
      </c>
      <c r="BE268" s="162">
        <f>IF(N268="základní",J268,0)</f>
        <v>0</v>
      </c>
      <c r="BF268" s="162">
        <f>IF(N268="snížená",J268,0)</f>
        <v>0</v>
      </c>
      <c r="BG268" s="162">
        <f>IF(N268="zákl. přenesená",J268,0)</f>
        <v>0</v>
      </c>
      <c r="BH268" s="162">
        <f>IF(N268="sníž. přenesená",J268,0)</f>
        <v>0</v>
      </c>
      <c r="BI268" s="162">
        <f>IF(N268="nulová",J268,0)</f>
        <v>0</v>
      </c>
      <c r="BJ268" s="13" t="s">
        <v>82</v>
      </c>
      <c r="BK268" s="162">
        <f>ROUND(I268*H268,2)</f>
        <v>0</v>
      </c>
      <c r="BL268" s="13" t="s">
        <v>170</v>
      </c>
      <c r="BM268" s="161" t="s">
        <v>856</v>
      </c>
    </row>
    <row r="269" spans="1:65" s="2" customFormat="1" ht="29.25">
      <c r="A269" s="30"/>
      <c r="B269" s="31"/>
      <c r="C269" s="32"/>
      <c r="D269" s="163" t="s">
        <v>172</v>
      </c>
      <c r="E269" s="32"/>
      <c r="F269" s="164" t="s">
        <v>456</v>
      </c>
      <c r="G269" s="32"/>
      <c r="H269" s="32"/>
      <c r="I269" s="165"/>
      <c r="J269" s="32"/>
      <c r="K269" s="32"/>
      <c r="L269" s="35"/>
      <c r="M269" s="166"/>
      <c r="N269" s="167"/>
      <c r="O269" s="60"/>
      <c r="P269" s="60"/>
      <c r="Q269" s="60"/>
      <c r="R269" s="60"/>
      <c r="S269" s="60"/>
      <c r="T269" s="61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T269" s="13" t="s">
        <v>172</v>
      </c>
      <c r="AU269" s="13" t="s">
        <v>75</v>
      </c>
    </row>
    <row r="270" spans="1:65" s="2" customFormat="1" ht="19.5">
      <c r="A270" s="30"/>
      <c r="B270" s="31"/>
      <c r="C270" s="32"/>
      <c r="D270" s="163" t="s">
        <v>178</v>
      </c>
      <c r="E270" s="32"/>
      <c r="F270" s="179" t="s">
        <v>485</v>
      </c>
      <c r="G270" s="32"/>
      <c r="H270" s="32"/>
      <c r="I270" s="165"/>
      <c r="J270" s="32"/>
      <c r="K270" s="32"/>
      <c r="L270" s="35"/>
      <c r="M270" s="166"/>
      <c r="N270" s="167"/>
      <c r="O270" s="60"/>
      <c r="P270" s="60"/>
      <c r="Q270" s="60"/>
      <c r="R270" s="60"/>
      <c r="S270" s="60"/>
      <c r="T270" s="61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3" t="s">
        <v>178</v>
      </c>
      <c r="AU270" s="13" t="s">
        <v>75</v>
      </c>
    </row>
    <row r="271" spans="1:65" s="10" customFormat="1" ht="11.25">
      <c r="B271" s="168"/>
      <c r="C271" s="169"/>
      <c r="D271" s="163" t="s">
        <v>173</v>
      </c>
      <c r="E271" s="170" t="s">
        <v>34</v>
      </c>
      <c r="F271" s="171" t="s">
        <v>778</v>
      </c>
      <c r="G271" s="169"/>
      <c r="H271" s="172">
        <v>0.5</v>
      </c>
      <c r="I271" s="173"/>
      <c r="J271" s="169"/>
      <c r="K271" s="169"/>
      <c r="L271" s="174"/>
      <c r="M271" s="175"/>
      <c r="N271" s="176"/>
      <c r="O271" s="176"/>
      <c r="P271" s="176"/>
      <c r="Q271" s="176"/>
      <c r="R271" s="176"/>
      <c r="S271" s="176"/>
      <c r="T271" s="177"/>
      <c r="AT271" s="178" t="s">
        <v>173</v>
      </c>
      <c r="AU271" s="178" t="s">
        <v>75</v>
      </c>
      <c r="AV271" s="10" t="s">
        <v>84</v>
      </c>
      <c r="AW271" s="10" t="s">
        <v>36</v>
      </c>
      <c r="AX271" s="10" t="s">
        <v>82</v>
      </c>
      <c r="AY271" s="178" t="s">
        <v>169</v>
      </c>
    </row>
    <row r="272" spans="1:65" s="2" customFormat="1" ht="33" customHeight="1">
      <c r="A272" s="30"/>
      <c r="B272" s="31"/>
      <c r="C272" s="180" t="s">
        <v>476</v>
      </c>
      <c r="D272" s="180" t="s">
        <v>252</v>
      </c>
      <c r="E272" s="181" t="s">
        <v>460</v>
      </c>
      <c r="F272" s="182" t="s">
        <v>461</v>
      </c>
      <c r="G272" s="183" t="s">
        <v>167</v>
      </c>
      <c r="H272" s="184">
        <v>12</v>
      </c>
      <c r="I272" s="185"/>
      <c r="J272" s="186">
        <f>ROUND(I272*H272,2)</f>
        <v>0</v>
      </c>
      <c r="K272" s="187"/>
      <c r="L272" s="35"/>
      <c r="M272" s="188" t="s">
        <v>34</v>
      </c>
      <c r="N272" s="189" t="s">
        <v>46</v>
      </c>
      <c r="O272" s="60"/>
      <c r="P272" s="159">
        <f>O272*H272</f>
        <v>0</v>
      </c>
      <c r="Q272" s="159">
        <v>0</v>
      </c>
      <c r="R272" s="159">
        <f>Q272*H272</f>
        <v>0</v>
      </c>
      <c r="S272" s="159">
        <v>0</v>
      </c>
      <c r="T272" s="160">
        <f>S272*H272</f>
        <v>0</v>
      </c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R272" s="161" t="s">
        <v>170</v>
      </c>
      <c r="AT272" s="161" t="s">
        <v>252</v>
      </c>
      <c r="AU272" s="161" t="s">
        <v>75</v>
      </c>
      <c r="AY272" s="13" t="s">
        <v>169</v>
      </c>
      <c r="BE272" s="162">
        <f>IF(N272="základní",J272,0)</f>
        <v>0</v>
      </c>
      <c r="BF272" s="162">
        <f>IF(N272="snížená",J272,0)</f>
        <v>0</v>
      </c>
      <c r="BG272" s="162">
        <f>IF(N272="zákl. přenesená",J272,0)</f>
        <v>0</v>
      </c>
      <c r="BH272" s="162">
        <f>IF(N272="sníž. přenesená",J272,0)</f>
        <v>0</v>
      </c>
      <c r="BI272" s="162">
        <f>IF(N272="nulová",J272,0)</f>
        <v>0</v>
      </c>
      <c r="BJ272" s="13" t="s">
        <v>82</v>
      </c>
      <c r="BK272" s="162">
        <f>ROUND(I272*H272,2)</f>
        <v>0</v>
      </c>
      <c r="BL272" s="13" t="s">
        <v>170</v>
      </c>
      <c r="BM272" s="161" t="s">
        <v>857</v>
      </c>
    </row>
    <row r="273" spans="1:65" s="2" customFormat="1" ht="29.25">
      <c r="A273" s="30"/>
      <c r="B273" s="31"/>
      <c r="C273" s="32"/>
      <c r="D273" s="163" t="s">
        <v>172</v>
      </c>
      <c r="E273" s="32"/>
      <c r="F273" s="164" t="s">
        <v>463</v>
      </c>
      <c r="G273" s="32"/>
      <c r="H273" s="32"/>
      <c r="I273" s="165"/>
      <c r="J273" s="32"/>
      <c r="K273" s="32"/>
      <c r="L273" s="35"/>
      <c r="M273" s="166"/>
      <c r="N273" s="167"/>
      <c r="O273" s="60"/>
      <c r="P273" s="60"/>
      <c r="Q273" s="60"/>
      <c r="R273" s="60"/>
      <c r="S273" s="60"/>
      <c r="T273" s="61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T273" s="13" t="s">
        <v>172</v>
      </c>
      <c r="AU273" s="13" t="s">
        <v>75</v>
      </c>
    </row>
    <row r="274" spans="1:65" s="2" customFormat="1" ht="19.5">
      <c r="A274" s="30"/>
      <c r="B274" s="31"/>
      <c r="C274" s="32"/>
      <c r="D274" s="163" t="s">
        <v>178</v>
      </c>
      <c r="E274" s="32"/>
      <c r="F274" s="179" t="s">
        <v>485</v>
      </c>
      <c r="G274" s="32"/>
      <c r="H274" s="32"/>
      <c r="I274" s="165"/>
      <c r="J274" s="32"/>
      <c r="K274" s="32"/>
      <c r="L274" s="35"/>
      <c r="M274" s="166"/>
      <c r="N274" s="167"/>
      <c r="O274" s="60"/>
      <c r="P274" s="60"/>
      <c r="Q274" s="60"/>
      <c r="R274" s="60"/>
      <c r="S274" s="60"/>
      <c r="T274" s="61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T274" s="13" t="s">
        <v>178</v>
      </c>
      <c r="AU274" s="13" t="s">
        <v>75</v>
      </c>
    </row>
    <row r="275" spans="1:65" s="10" customFormat="1" ht="11.25">
      <c r="B275" s="168"/>
      <c r="C275" s="169"/>
      <c r="D275" s="163" t="s">
        <v>173</v>
      </c>
      <c r="E275" s="170" t="s">
        <v>34</v>
      </c>
      <c r="F275" s="171" t="s">
        <v>780</v>
      </c>
      <c r="G275" s="169"/>
      <c r="H275" s="172">
        <v>12</v>
      </c>
      <c r="I275" s="173"/>
      <c r="J275" s="169"/>
      <c r="K275" s="169"/>
      <c r="L275" s="174"/>
      <c r="M275" s="175"/>
      <c r="N275" s="176"/>
      <c r="O275" s="176"/>
      <c r="P275" s="176"/>
      <c r="Q275" s="176"/>
      <c r="R275" s="176"/>
      <c r="S275" s="176"/>
      <c r="T275" s="177"/>
      <c r="AT275" s="178" t="s">
        <v>173</v>
      </c>
      <c r="AU275" s="178" t="s">
        <v>75</v>
      </c>
      <c r="AV275" s="10" t="s">
        <v>84</v>
      </c>
      <c r="AW275" s="10" t="s">
        <v>36</v>
      </c>
      <c r="AX275" s="10" t="s">
        <v>82</v>
      </c>
      <c r="AY275" s="178" t="s">
        <v>169</v>
      </c>
    </row>
    <row r="276" spans="1:65" s="2" customFormat="1" ht="16.5" customHeight="1">
      <c r="A276" s="30"/>
      <c r="B276" s="31"/>
      <c r="C276" s="180" t="s">
        <v>479</v>
      </c>
      <c r="D276" s="180" t="s">
        <v>252</v>
      </c>
      <c r="E276" s="181" t="s">
        <v>466</v>
      </c>
      <c r="F276" s="182" t="s">
        <v>467</v>
      </c>
      <c r="G276" s="183" t="s">
        <v>167</v>
      </c>
      <c r="H276" s="184">
        <v>33.795999999999999</v>
      </c>
      <c r="I276" s="185"/>
      <c r="J276" s="186">
        <f>ROUND(I276*H276,2)</f>
        <v>0</v>
      </c>
      <c r="K276" s="187"/>
      <c r="L276" s="35"/>
      <c r="M276" s="188" t="s">
        <v>34</v>
      </c>
      <c r="N276" s="189" t="s">
        <v>46</v>
      </c>
      <c r="O276" s="60"/>
      <c r="P276" s="159">
        <f>O276*H276</f>
        <v>0</v>
      </c>
      <c r="Q276" s="159">
        <v>0</v>
      </c>
      <c r="R276" s="159">
        <f>Q276*H276</f>
        <v>0</v>
      </c>
      <c r="S276" s="159">
        <v>0</v>
      </c>
      <c r="T276" s="160">
        <f>S276*H276</f>
        <v>0</v>
      </c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R276" s="161" t="s">
        <v>170</v>
      </c>
      <c r="AT276" s="161" t="s">
        <v>252</v>
      </c>
      <c r="AU276" s="161" t="s">
        <v>75</v>
      </c>
      <c r="AY276" s="13" t="s">
        <v>169</v>
      </c>
      <c r="BE276" s="162">
        <f>IF(N276="základní",J276,0)</f>
        <v>0</v>
      </c>
      <c r="BF276" s="162">
        <f>IF(N276="snížená",J276,0)</f>
        <v>0</v>
      </c>
      <c r="BG276" s="162">
        <f>IF(N276="zákl. přenesená",J276,0)</f>
        <v>0</v>
      </c>
      <c r="BH276" s="162">
        <f>IF(N276="sníž. přenesená",J276,0)</f>
        <v>0</v>
      </c>
      <c r="BI276" s="162">
        <f>IF(N276="nulová",J276,0)</f>
        <v>0</v>
      </c>
      <c r="BJ276" s="13" t="s">
        <v>82</v>
      </c>
      <c r="BK276" s="162">
        <f>ROUND(I276*H276,2)</f>
        <v>0</v>
      </c>
      <c r="BL276" s="13" t="s">
        <v>170</v>
      </c>
      <c r="BM276" s="161" t="s">
        <v>683</v>
      </c>
    </row>
    <row r="277" spans="1:65" s="2" customFormat="1" ht="29.25">
      <c r="A277" s="30"/>
      <c r="B277" s="31"/>
      <c r="C277" s="32"/>
      <c r="D277" s="163" t="s">
        <v>172</v>
      </c>
      <c r="E277" s="32"/>
      <c r="F277" s="164" t="s">
        <v>469</v>
      </c>
      <c r="G277" s="32"/>
      <c r="H277" s="32"/>
      <c r="I277" s="165"/>
      <c r="J277" s="32"/>
      <c r="K277" s="32"/>
      <c r="L277" s="35"/>
      <c r="M277" s="166"/>
      <c r="N277" s="167"/>
      <c r="O277" s="60"/>
      <c r="P277" s="60"/>
      <c r="Q277" s="60"/>
      <c r="R277" s="60"/>
      <c r="S277" s="60"/>
      <c r="T277" s="61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T277" s="13" t="s">
        <v>172</v>
      </c>
      <c r="AU277" s="13" t="s">
        <v>75</v>
      </c>
    </row>
    <row r="278" spans="1:65" s="2" customFormat="1" ht="19.5">
      <c r="A278" s="30"/>
      <c r="B278" s="31"/>
      <c r="C278" s="32"/>
      <c r="D278" s="163" t="s">
        <v>178</v>
      </c>
      <c r="E278" s="32"/>
      <c r="F278" s="179" t="s">
        <v>858</v>
      </c>
      <c r="G278" s="32"/>
      <c r="H278" s="32"/>
      <c r="I278" s="165"/>
      <c r="J278" s="32"/>
      <c r="K278" s="32"/>
      <c r="L278" s="35"/>
      <c r="M278" s="166"/>
      <c r="N278" s="167"/>
      <c r="O278" s="60"/>
      <c r="P278" s="60"/>
      <c r="Q278" s="60"/>
      <c r="R278" s="60"/>
      <c r="S278" s="60"/>
      <c r="T278" s="61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T278" s="13" t="s">
        <v>178</v>
      </c>
      <c r="AU278" s="13" t="s">
        <v>75</v>
      </c>
    </row>
    <row r="279" spans="1:65" s="10" customFormat="1" ht="11.25">
      <c r="B279" s="168"/>
      <c r="C279" s="169"/>
      <c r="D279" s="163" t="s">
        <v>173</v>
      </c>
      <c r="E279" s="170" t="s">
        <v>34</v>
      </c>
      <c r="F279" s="171" t="s">
        <v>859</v>
      </c>
      <c r="G279" s="169"/>
      <c r="H279" s="172">
        <v>33.795999999999999</v>
      </c>
      <c r="I279" s="173"/>
      <c r="J279" s="169"/>
      <c r="K279" s="169"/>
      <c r="L279" s="174"/>
      <c r="M279" s="175"/>
      <c r="N279" s="176"/>
      <c r="O279" s="176"/>
      <c r="P279" s="176"/>
      <c r="Q279" s="176"/>
      <c r="R279" s="176"/>
      <c r="S279" s="176"/>
      <c r="T279" s="177"/>
      <c r="AT279" s="178" t="s">
        <v>173</v>
      </c>
      <c r="AU279" s="178" t="s">
        <v>75</v>
      </c>
      <c r="AV279" s="10" t="s">
        <v>84</v>
      </c>
      <c r="AW279" s="10" t="s">
        <v>36</v>
      </c>
      <c r="AX279" s="10" t="s">
        <v>82</v>
      </c>
      <c r="AY279" s="178" t="s">
        <v>169</v>
      </c>
    </row>
    <row r="280" spans="1:65" s="2" customFormat="1" ht="24.2" customHeight="1">
      <c r="A280" s="30"/>
      <c r="B280" s="31"/>
      <c r="C280" s="180" t="s">
        <v>483</v>
      </c>
      <c r="D280" s="180" t="s">
        <v>252</v>
      </c>
      <c r="E280" s="181" t="s">
        <v>453</v>
      </c>
      <c r="F280" s="182" t="s">
        <v>454</v>
      </c>
      <c r="G280" s="183" t="s">
        <v>167</v>
      </c>
      <c r="H280" s="184">
        <v>33.524999999999999</v>
      </c>
      <c r="I280" s="185"/>
      <c r="J280" s="186">
        <f>ROUND(I280*H280,2)</f>
        <v>0</v>
      </c>
      <c r="K280" s="187"/>
      <c r="L280" s="35"/>
      <c r="M280" s="188" t="s">
        <v>34</v>
      </c>
      <c r="N280" s="189" t="s">
        <v>46</v>
      </c>
      <c r="O280" s="60"/>
      <c r="P280" s="159">
        <f>O280*H280</f>
        <v>0</v>
      </c>
      <c r="Q280" s="159">
        <v>0</v>
      </c>
      <c r="R280" s="159">
        <f>Q280*H280</f>
        <v>0</v>
      </c>
      <c r="S280" s="159">
        <v>0</v>
      </c>
      <c r="T280" s="160">
        <f>S280*H280</f>
        <v>0</v>
      </c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R280" s="161" t="s">
        <v>170</v>
      </c>
      <c r="AT280" s="161" t="s">
        <v>252</v>
      </c>
      <c r="AU280" s="161" t="s">
        <v>75</v>
      </c>
      <c r="AY280" s="13" t="s">
        <v>169</v>
      </c>
      <c r="BE280" s="162">
        <f>IF(N280="základní",J280,0)</f>
        <v>0</v>
      </c>
      <c r="BF280" s="162">
        <f>IF(N280="snížená",J280,0)</f>
        <v>0</v>
      </c>
      <c r="BG280" s="162">
        <f>IF(N280="zákl. přenesená",J280,0)</f>
        <v>0</v>
      </c>
      <c r="BH280" s="162">
        <f>IF(N280="sníž. přenesená",J280,0)</f>
        <v>0</v>
      </c>
      <c r="BI280" s="162">
        <f>IF(N280="nulová",J280,0)</f>
        <v>0</v>
      </c>
      <c r="BJ280" s="13" t="s">
        <v>82</v>
      </c>
      <c r="BK280" s="162">
        <f>ROUND(I280*H280,2)</f>
        <v>0</v>
      </c>
      <c r="BL280" s="13" t="s">
        <v>170</v>
      </c>
      <c r="BM280" s="161" t="s">
        <v>860</v>
      </c>
    </row>
    <row r="281" spans="1:65" s="2" customFormat="1" ht="29.25">
      <c r="A281" s="30"/>
      <c r="B281" s="31"/>
      <c r="C281" s="32"/>
      <c r="D281" s="163" t="s">
        <v>172</v>
      </c>
      <c r="E281" s="32"/>
      <c r="F281" s="164" t="s">
        <v>456</v>
      </c>
      <c r="G281" s="32"/>
      <c r="H281" s="32"/>
      <c r="I281" s="165"/>
      <c r="J281" s="32"/>
      <c r="K281" s="32"/>
      <c r="L281" s="35"/>
      <c r="M281" s="166"/>
      <c r="N281" s="167"/>
      <c r="O281" s="60"/>
      <c r="P281" s="60"/>
      <c r="Q281" s="60"/>
      <c r="R281" s="60"/>
      <c r="S281" s="60"/>
      <c r="T281" s="61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T281" s="13" t="s">
        <v>172</v>
      </c>
      <c r="AU281" s="13" t="s">
        <v>75</v>
      </c>
    </row>
    <row r="282" spans="1:65" s="2" customFormat="1" ht="19.5">
      <c r="A282" s="30"/>
      <c r="B282" s="31"/>
      <c r="C282" s="32"/>
      <c r="D282" s="163" t="s">
        <v>178</v>
      </c>
      <c r="E282" s="32"/>
      <c r="F282" s="179" t="s">
        <v>861</v>
      </c>
      <c r="G282" s="32"/>
      <c r="H282" s="32"/>
      <c r="I282" s="165"/>
      <c r="J282" s="32"/>
      <c r="K282" s="32"/>
      <c r="L282" s="35"/>
      <c r="M282" s="166"/>
      <c r="N282" s="167"/>
      <c r="O282" s="60"/>
      <c r="P282" s="60"/>
      <c r="Q282" s="60"/>
      <c r="R282" s="60"/>
      <c r="S282" s="60"/>
      <c r="T282" s="61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T282" s="13" t="s">
        <v>178</v>
      </c>
      <c r="AU282" s="13" t="s">
        <v>75</v>
      </c>
    </row>
    <row r="283" spans="1:65" s="10" customFormat="1" ht="11.25">
      <c r="B283" s="168"/>
      <c r="C283" s="169"/>
      <c r="D283" s="163" t="s">
        <v>173</v>
      </c>
      <c r="E283" s="170" t="s">
        <v>34</v>
      </c>
      <c r="F283" s="171" t="s">
        <v>862</v>
      </c>
      <c r="G283" s="169"/>
      <c r="H283" s="172">
        <v>33.524999999999999</v>
      </c>
      <c r="I283" s="173"/>
      <c r="J283" s="169"/>
      <c r="K283" s="169"/>
      <c r="L283" s="174"/>
      <c r="M283" s="175"/>
      <c r="N283" s="176"/>
      <c r="O283" s="176"/>
      <c r="P283" s="176"/>
      <c r="Q283" s="176"/>
      <c r="R283" s="176"/>
      <c r="S283" s="176"/>
      <c r="T283" s="177"/>
      <c r="AT283" s="178" t="s">
        <v>173</v>
      </c>
      <c r="AU283" s="178" t="s">
        <v>75</v>
      </c>
      <c r="AV283" s="10" t="s">
        <v>84</v>
      </c>
      <c r="AW283" s="10" t="s">
        <v>36</v>
      </c>
      <c r="AX283" s="10" t="s">
        <v>82</v>
      </c>
      <c r="AY283" s="178" t="s">
        <v>169</v>
      </c>
    </row>
    <row r="284" spans="1:65" s="2" customFormat="1" ht="33" customHeight="1">
      <c r="A284" s="30"/>
      <c r="B284" s="31"/>
      <c r="C284" s="180" t="s">
        <v>487</v>
      </c>
      <c r="D284" s="180" t="s">
        <v>252</v>
      </c>
      <c r="E284" s="181" t="s">
        <v>460</v>
      </c>
      <c r="F284" s="182" t="s">
        <v>461</v>
      </c>
      <c r="G284" s="183" t="s">
        <v>167</v>
      </c>
      <c r="H284" s="184">
        <v>100.575</v>
      </c>
      <c r="I284" s="185"/>
      <c r="J284" s="186">
        <f>ROUND(I284*H284,2)</f>
        <v>0</v>
      </c>
      <c r="K284" s="187"/>
      <c r="L284" s="35"/>
      <c r="M284" s="188" t="s">
        <v>34</v>
      </c>
      <c r="N284" s="189" t="s">
        <v>46</v>
      </c>
      <c r="O284" s="60"/>
      <c r="P284" s="159">
        <f>O284*H284</f>
        <v>0</v>
      </c>
      <c r="Q284" s="159">
        <v>0</v>
      </c>
      <c r="R284" s="159">
        <f>Q284*H284</f>
        <v>0</v>
      </c>
      <c r="S284" s="159">
        <v>0</v>
      </c>
      <c r="T284" s="160">
        <f>S284*H284</f>
        <v>0</v>
      </c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R284" s="161" t="s">
        <v>170</v>
      </c>
      <c r="AT284" s="161" t="s">
        <v>252</v>
      </c>
      <c r="AU284" s="161" t="s">
        <v>75</v>
      </c>
      <c r="AY284" s="13" t="s">
        <v>169</v>
      </c>
      <c r="BE284" s="162">
        <f>IF(N284="základní",J284,0)</f>
        <v>0</v>
      </c>
      <c r="BF284" s="162">
        <f>IF(N284="snížená",J284,0)</f>
        <v>0</v>
      </c>
      <c r="BG284" s="162">
        <f>IF(N284="zákl. přenesená",J284,0)</f>
        <v>0</v>
      </c>
      <c r="BH284" s="162">
        <f>IF(N284="sníž. přenesená",J284,0)</f>
        <v>0</v>
      </c>
      <c r="BI284" s="162">
        <f>IF(N284="nulová",J284,0)</f>
        <v>0</v>
      </c>
      <c r="BJ284" s="13" t="s">
        <v>82</v>
      </c>
      <c r="BK284" s="162">
        <f>ROUND(I284*H284,2)</f>
        <v>0</v>
      </c>
      <c r="BL284" s="13" t="s">
        <v>170</v>
      </c>
      <c r="BM284" s="161" t="s">
        <v>863</v>
      </c>
    </row>
    <row r="285" spans="1:65" s="2" customFormat="1" ht="29.25">
      <c r="A285" s="30"/>
      <c r="B285" s="31"/>
      <c r="C285" s="32"/>
      <c r="D285" s="163" t="s">
        <v>172</v>
      </c>
      <c r="E285" s="32"/>
      <c r="F285" s="164" t="s">
        <v>463</v>
      </c>
      <c r="G285" s="32"/>
      <c r="H285" s="32"/>
      <c r="I285" s="165"/>
      <c r="J285" s="32"/>
      <c r="K285" s="32"/>
      <c r="L285" s="35"/>
      <c r="M285" s="166"/>
      <c r="N285" s="167"/>
      <c r="O285" s="60"/>
      <c r="P285" s="60"/>
      <c r="Q285" s="60"/>
      <c r="R285" s="60"/>
      <c r="S285" s="60"/>
      <c r="T285" s="61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T285" s="13" t="s">
        <v>172</v>
      </c>
      <c r="AU285" s="13" t="s">
        <v>75</v>
      </c>
    </row>
    <row r="286" spans="1:65" s="2" customFormat="1" ht="19.5">
      <c r="A286" s="30"/>
      <c r="B286" s="31"/>
      <c r="C286" s="32"/>
      <c r="D286" s="163" t="s">
        <v>178</v>
      </c>
      <c r="E286" s="32"/>
      <c r="F286" s="179" t="s">
        <v>861</v>
      </c>
      <c r="G286" s="32"/>
      <c r="H286" s="32"/>
      <c r="I286" s="165"/>
      <c r="J286" s="32"/>
      <c r="K286" s="32"/>
      <c r="L286" s="35"/>
      <c r="M286" s="166"/>
      <c r="N286" s="167"/>
      <c r="O286" s="60"/>
      <c r="P286" s="60"/>
      <c r="Q286" s="60"/>
      <c r="R286" s="60"/>
      <c r="S286" s="60"/>
      <c r="T286" s="61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T286" s="13" t="s">
        <v>178</v>
      </c>
      <c r="AU286" s="13" t="s">
        <v>75</v>
      </c>
    </row>
    <row r="287" spans="1:65" s="10" customFormat="1" ht="11.25">
      <c r="B287" s="168"/>
      <c r="C287" s="169"/>
      <c r="D287" s="163" t="s">
        <v>173</v>
      </c>
      <c r="E287" s="170" t="s">
        <v>34</v>
      </c>
      <c r="F287" s="171" t="s">
        <v>864</v>
      </c>
      <c r="G287" s="169"/>
      <c r="H287" s="172">
        <v>100.575</v>
      </c>
      <c r="I287" s="173"/>
      <c r="J287" s="169"/>
      <c r="K287" s="169"/>
      <c r="L287" s="174"/>
      <c r="M287" s="175"/>
      <c r="N287" s="176"/>
      <c r="O287" s="176"/>
      <c r="P287" s="176"/>
      <c r="Q287" s="176"/>
      <c r="R287" s="176"/>
      <c r="S287" s="176"/>
      <c r="T287" s="177"/>
      <c r="AT287" s="178" t="s">
        <v>173</v>
      </c>
      <c r="AU287" s="178" t="s">
        <v>75</v>
      </c>
      <c r="AV287" s="10" t="s">
        <v>84</v>
      </c>
      <c r="AW287" s="10" t="s">
        <v>36</v>
      </c>
      <c r="AX287" s="10" t="s">
        <v>82</v>
      </c>
      <c r="AY287" s="178" t="s">
        <v>169</v>
      </c>
    </row>
    <row r="288" spans="1:65" s="2" customFormat="1" ht="24.2" customHeight="1">
      <c r="A288" s="30"/>
      <c r="B288" s="31"/>
      <c r="C288" s="180" t="s">
        <v>490</v>
      </c>
      <c r="D288" s="180" t="s">
        <v>252</v>
      </c>
      <c r="E288" s="181" t="s">
        <v>510</v>
      </c>
      <c r="F288" s="182" t="s">
        <v>511</v>
      </c>
      <c r="G288" s="183" t="s">
        <v>167</v>
      </c>
      <c r="H288" s="184">
        <v>0.27100000000000002</v>
      </c>
      <c r="I288" s="185"/>
      <c r="J288" s="186">
        <f>ROUND(I288*H288,2)</f>
        <v>0</v>
      </c>
      <c r="K288" s="187"/>
      <c r="L288" s="35"/>
      <c r="M288" s="188" t="s">
        <v>34</v>
      </c>
      <c r="N288" s="189" t="s">
        <v>46</v>
      </c>
      <c r="O288" s="60"/>
      <c r="P288" s="159">
        <f>O288*H288</f>
        <v>0</v>
      </c>
      <c r="Q288" s="159">
        <v>0</v>
      </c>
      <c r="R288" s="159">
        <f>Q288*H288</f>
        <v>0</v>
      </c>
      <c r="S288" s="159">
        <v>0</v>
      </c>
      <c r="T288" s="160">
        <f>S288*H288</f>
        <v>0</v>
      </c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R288" s="161" t="s">
        <v>170</v>
      </c>
      <c r="AT288" s="161" t="s">
        <v>252</v>
      </c>
      <c r="AU288" s="161" t="s">
        <v>75</v>
      </c>
      <c r="AY288" s="13" t="s">
        <v>169</v>
      </c>
      <c r="BE288" s="162">
        <f>IF(N288="základní",J288,0)</f>
        <v>0</v>
      </c>
      <c r="BF288" s="162">
        <f>IF(N288="snížená",J288,0)</f>
        <v>0</v>
      </c>
      <c r="BG288" s="162">
        <f>IF(N288="zákl. přenesená",J288,0)</f>
        <v>0</v>
      </c>
      <c r="BH288" s="162">
        <f>IF(N288="sníž. přenesená",J288,0)</f>
        <v>0</v>
      </c>
      <c r="BI288" s="162">
        <f>IF(N288="nulová",J288,0)</f>
        <v>0</v>
      </c>
      <c r="BJ288" s="13" t="s">
        <v>82</v>
      </c>
      <c r="BK288" s="162">
        <f>ROUND(I288*H288,2)</f>
        <v>0</v>
      </c>
      <c r="BL288" s="13" t="s">
        <v>170</v>
      </c>
      <c r="BM288" s="161" t="s">
        <v>865</v>
      </c>
    </row>
    <row r="289" spans="1:65" s="2" customFormat="1" ht="29.25">
      <c r="A289" s="30"/>
      <c r="B289" s="31"/>
      <c r="C289" s="32"/>
      <c r="D289" s="163" t="s">
        <v>172</v>
      </c>
      <c r="E289" s="32"/>
      <c r="F289" s="164" t="s">
        <v>513</v>
      </c>
      <c r="G289" s="32"/>
      <c r="H289" s="32"/>
      <c r="I289" s="165"/>
      <c r="J289" s="32"/>
      <c r="K289" s="32"/>
      <c r="L289" s="35"/>
      <c r="M289" s="166"/>
      <c r="N289" s="167"/>
      <c r="O289" s="60"/>
      <c r="P289" s="60"/>
      <c r="Q289" s="60"/>
      <c r="R289" s="60"/>
      <c r="S289" s="60"/>
      <c r="T289" s="61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T289" s="13" t="s">
        <v>172</v>
      </c>
      <c r="AU289" s="13" t="s">
        <v>75</v>
      </c>
    </row>
    <row r="290" spans="1:65" s="2" customFormat="1" ht="19.5">
      <c r="A290" s="30"/>
      <c r="B290" s="31"/>
      <c r="C290" s="32"/>
      <c r="D290" s="163" t="s">
        <v>178</v>
      </c>
      <c r="E290" s="32"/>
      <c r="F290" s="179" t="s">
        <v>546</v>
      </c>
      <c r="G290" s="32"/>
      <c r="H290" s="32"/>
      <c r="I290" s="165"/>
      <c r="J290" s="32"/>
      <c r="K290" s="32"/>
      <c r="L290" s="35"/>
      <c r="M290" s="166"/>
      <c r="N290" s="167"/>
      <c r="O290" s="60"/>
      <c r="P290" s="60"/>
      <c r="Q290" s="60"/>
      <c r="R290" s="60"/>
      <c r="S290" s="60"/>
      <c r="T290" s="61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T290" s="13" t="s">
        <v>178</v>
      </c>
      <c r="AU290" s="13" t="s">
        <v>75</v>
      </c>
    </row>
    <row r="291" spans="1:65" s="10" customFormat="1" ht="11.25">
      <c r="B291" s="168"/>
      <c r="C291" s="169"/>
      <c r="D291" s="163" t="s">
        <v>173</v>
      </c>
      <c r="E291" s="170" t="s">
        <v>34</v>
      </c>
      <c r="F291" s="171" t="s">
        <v>866</v>
      </c>
      <c r="G291" s="169"/>
      <c r="H291" s="172">
        <v>0.27100000000000002</v>
      </c>
      <c r="I291" s="173"/>
      <c r="J291" s="169"/>
      <c r="K291" s="169"/>
      <c r="L291" s="174"/>
      <c r="M291" s="175"/>
      <c r="N291" s="176"/>
      <c r="O291" s="176"/>
      <c r="P291" s="176"/>
      <c r="Q291" s="176"/>
      <c r="R291" s="176"/>
      <c r="S291" s="176"/>
      <c r="T291" s="177"/>
      <c r="AT291" s="178" t="s">
        <v>173</v>
      </c>
      <c r="AU291" s="178" t="s">
        <v>75</v>
      </c>
      <c r="AV291" s="10" t="s">
        <v>84</v>
      </c>
      <c r="AW291" s="10" t="s">
        <v>36</v>
      </c>
      <c r="AX291" s="10" t="s">
        <v>82</v>
      </c>
      <c r="AY291" s="178" t="s">
        <v>169</v>
      </c>
    </row>
    <row r="292" spans="1:65" s="2" customFormat="1" ht="24.2" customHeight="1">
      <c r="A292" s="30"/>
      <c r="B292" s="31"/>
      <c r="C292" s="180" t="s">
        <v>497</v>
      </c>
      <c r="D292" s="180" t="s">
        <v>252</v>
      </c>
      <c r="E292" s="181" t="s">
        <v>517</v>
      </c>
      <c r="F292" s="182" t="s">
        <v>518</v>
      </c>
      <c r="G292" s="183" t="s">
        <v>167</v>
      </c>
      <c r="H292" s="184">
        <v>0.81299999999999994</v>
      </c>
      <c r="I292" s="185"/>
      <c r="J292" s="186">
        <f>ROUND(I292*H292,2)</f>
        <v>0</v>
      </c>
      <c r="K292" s="187"/>
      <c r="L292" s="35"/>
      <c r="M292" s="188" t="s">
        <v>34</v>
      </c>
      <c r="N292" s="189" t="s">
        <v>46</v>
      </c>
      <c r="O292" s="60"/>
      <c r="P292" s="159">
        <f>O292*H292</f>
        <v>0</v>
      </c>
      <c r="Q292" s="159">
        <v>0</v>
      </c>
      <c r="R292" s="159">
        <f>Q292*H292</f>
        <v>0</v>
      </c>
      <c r="S292" s="159">
        <v>0</v>
      </c>
      <c r="T292" s="160">
        <f>S292*H292</f>
        <v>0</v>
      </c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R292" s="161" t="s">
        <v>170</v>
      </c>
      <c r="AT292" s="161" t="s">
        <v>252</v>
      </c>
      <c r="AU292" s="161" t="s">
        <v>75</v>
      </c>
      <c r="AY292" s="13" t="s">
        <v>169</v>
      </c>
      <c r="BE292" s="162">
        <f>IF(N292="základní",J292,0)</f>
        <v>0</v>
      </c>
      <c r="BF292" s="162">
        <f>IF(N292="snížená",J292,0)</f>
        <v>0</v>
      </c>
      <c r="BG292" s="162">
        <f>IF(N292="zákl. přenesená",J292,0)</f>
        <v>0</v>
      </c>
      <c r="BH292" s="162">
        <f>IF(N292="sníž. přenesená",J292,0)</f>
        <v>0</v>
      </c>
      <c r="BI292" s="162">
        <f>IF(N292="nulová",J292,0)</f>
        <v>0</v>
      </c>
      <c r="BJ292" s="13" t="s">
        <v>82</v>
      </c>
      <c r="BK292" s="162">
        <f>ROUND(I292*H292,2)</f>
        <v>0</v>
      </c>
      <c r="BL292" s="13" t="s">
        <v>170</v>
      </c>
      <c r="BM292" s="161" t="s">
        <v>867</v>
      </c>
    </row>
    <row r="293" spans="1:65" s="2" customFormat="1" ht="29.25">
      <c r="A293" s="30"/>
      <c r="B293" s="31"/>
      <c r="C293" s="32"/>
      <c r="D293" s="163" t="s">
        <v>172</v>
      </c>
      <c r="E293" s="32"/>
      <c r="F293" s="164" t="s">
        <v>520</v>
      </c>
      <c r="G293" s="32"/>
      <c r="H293" s="32"/>
      <c r="I293" s="165"/>
      <c r="J293" s="32"/>
      <c r="K293" s="32"/>
      <c r="L293" s="35"/>
      <c r="M293" s="166"/>
      <c r="N293" s="167"/>
      <c r="O293" s="60"/>
      <c r="P293" s="60"/>
      <c r="Q293" s="60"/>
      <c r="R293" s="60"/>
      <c r="S293" s="60"/>
      <c r="T293" s="61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T293" s="13" t="s">
        <v>172</v>
      </c>
      <c r="AU293" s="13" t="s">
        <v>75</v>
      </c>
    </row>
    <row r="294" spans="1:65" s="2" customFormat="1" ht="19.5">
      <c r="A294" s="30"/>
      <c r="B294" s="31"/>
      <c r="C294" s="32"/>
      <c r="D294" s="163" t="s">
        <v>178</v>
      </c>
      <c r="E294" s="32"/>
      <c r="F294" s="179" t="s">
        <v>546</v>
      </c>
      <c r="G294" s="32"/>
      <c r="H294" s="32"/>
      <c r="I294" s="165"/>
      <c r="J294" s="32"/>
      <c r="K294" s="32"/>
      <c r="L294" s="35"/>
      <c r="M294" s="166"/>
      <c r="N294" s="167"/>
      <c r="O294" s="60"/>
      <c r="P294" s="60"/>
      <c r="Q294" s="60"/>
      <c r="R294" s="60"/>
      <c r="S294" s="60"/>
      <c r="T294" s="61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T294" s="13" t="s">
        <v>178</v>
      </c>
      <c r="AU294" s="13" t="s">
        <v>75</v>
      </c>
    </row>
    <row r="295" spans="1:65" s="10" customFormat="1" ht="11.25">
      <c r="B295" s="168"/>
      <c r="C295" s="169"/>
      <c r="D295" s="163" t="s">
        <v>173</v>
      </c>
      <c r="E295" s="170" t="s">
        <v>34</v>
      </c>
      <c r="F295" s="171" t="s">
        <v>868</v>
      </c>
      <c r="G295" s="169"/>
      <c r="H295" s="172">
        <v>0.81299999999999994</v>
      </c>
      <c r="I295" s="173"/>
      <c r="J295" s="169"/>
      <c r="K295" s="169"/>
      <c r="L295" s="174"/>
      <c r="M295" s="175"/>
      <c r="N295" s="176"/>
      <c r="O295" s="176"/>
      <c r="P295" s="176"/>
      <c r="Q295" s="176"/>
      <c r="R295" s="176"/>
      <c r="S295" s="176"/>
      <c r="T295" s="177"/>
      <c r="AT295" s="178" t="s">
        <v>173</v>
      </c>
      <c r="AU295" s="178" t="s">
        <v>75</v>
      </c>
      <c r="AV295" s="10" t="s">
        <v>84</v>
      </c>
      <c r="AW295" s="10" t="s">
        <v>36</v>
      </c>
      <c r="AX295" s="10" t="s">
        <v>82</v>
      </c>
      <c r="AY295" s="178" t="s">
        <v>169</v>
      </c>
    </row>
    <row r="296" spans="1:65" s="2" customFormat="1" ht="16.5" customHeight="1">
      <c r="A296" s="30"/>
      <c r="B296" s="31"/>
      <c r="C296" s="180" t="s">
        <v>503</v>
      </c>
      <c r="D296" s="180" t="s">
        <v>252</v>
      </c>
      <c r="E296" s="181" t="s">
        <v>552</v>
      </c>
      <c r="F296" s="182" t="s">
        <v>553</v>
      </c>
      <c r="G296" s="183" t="s">
        <v>167</v>
      </c>
      <c r="H296" s="184">
        <v>0.8</v>
      </c>
      <c r="I296" s="185"/>
      <c r="J296" s="186">
        <f>ROUND(I296*H296,2)</f>
        <v>0</v>
      </c>
      <c r="K296" s="187"/>
      <c r="L296" s="35"/>
      <c r="M296" s="188" t="s">
        <v>34</v>
      </c>
      <c r="N296" s="189" t="s">
        <v>46</v>
      </c>
      <c r="O296" s="60"/>
      <c r="P296" s="159">
        <f>O296*H296</f>
        <v>0</v>
      </c>
      <c r="Q296" s="159">
        <v>0</v>
      </c>
      <c r="R296" s="159">
        <f>Q296*H296</f>
        <v>0</v>
      </c>
      <c r="S296" s="159">
        <v>0</v>
      </c>
      <c r="T296" s="160">
        <f>S296*H296</f>
        <v>0</v>
      </c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R296" s="161" t="s">
        <v>170</v>
      </c>
      <c r="AT296" s="161" t="s">
        <v>252</v>
      </c>
      <c r="AU296" s="161" t="s">
        <v>75</v>
      </c>
      <c r="AY296" s="13" t="s">
        <v>169</v>
      </c>
      <c r="BE296" s="162">
        <f>IF(N296="základní",J296,0)</f>
        <v>0</v>
      </c>
      <c r="BF296" s="162">
        <f>IF(N296="snížená",J296,0)</f>
        <v>0</v>
      </c>
      <c r="BG296" s="162">
        <f>IF(N296="zákl. přenesená",J296,0)</f>
        <v>0</v>
      </c>
      <c r="BH296" s="162">
        <f>IF(N296="sníž. přenesená",J296,0)</f>
        <v>0</v>
      </c>
      <c r="BI296" s="162">
        <f>IF(N296="nulová",J296,0)</f>
        <v>0</v>
      </c>
      <c r="BJ296" s="13" t="s">
        <v>82</v>
      </c>
      <c r="BK296" s="162">
        <f>ROUND(I296*H296,2)</f>
        <v>0</v>
      </c>
      <c r="BL296" s="13" t="s">
        <v>170</v>
      </c>
      <c r="BM296" s="161" t="s">
        <v>787</v>
      </c>
    </row>
    <row r="297" spans="1:65" s="2" customFormat="1" ht="29.25">
      <c r="A297" s="30"/>
      <c r="B297" s="31"/>
      <c r="C297" s="32"/>
      <c r="D297" s="163" t="s">
        <v>172</v>
      </c>
      <c r="E297" s="32"/>
      <c r="F297" s="164" t="s">
        <v>555</v>
      </c>
      <c r="G297" s="32"/>
      <c r="H297" s="32"/>
      <c r="I297" s="165"/>
      <c r="J297" s="32"/>
      <c r="K297" s="32"/>
      <c r="L297" s="35"/>
      <c r="M297" s="166"/>
      <c r="N297" s="167"/>
      <c r="O297" s="60"/>
      <c r="P297" s="60"/>
      <c r="Q297" s="60"/>
      <c r="R297" s="60"/>
      <c r="S297" s="60"/>
      <c r="T297" s="61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T297" s="13" t="s">
        <v>172</v>
      </c>
      <c r="AU297" s="13" t="s">
        <v>75</v>
      </c>
    </row>
    <row r="298" spans="1:65" s="2" customFormat="1" ht="19.5">
      <c r="A298" s="30"/>
      <c r="B298" s="31"/>
      <c r="C298" s="32"/>
      <c r="D298" s="163" t="s">
        <v>178</v>
      </c>
      <c r="E298" s="32"/>
      <c r="F298" s="179" t="s">
        <v>869</v>
      </c>
      <c r="G298" s="32"/>
      <c r="H298" s="32"/>
      <c r="I298" s="165"/>
      <c r="J298" s="32"/>
      <c r="K298" s="32"/>
      <c r="L298" s="35"/>
      <c r="M298" s="166"/>
      <c r="N298" s="167"/>
      <c r="O298" s="60"/>
      <c r="P298" s="60"/>
      <c r="Q298" s="60"/>
      <c r="R298" s="60"/>
      <c r="S298" s="60"/>
      <c r="T298" s="61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T298" s="13" t="s">
        <v>178</v>
      </c>
      <c r="AU298" s="13" t="s">
        <v>75</v>
      </c>
    </row>
    <row r="299" spans="1:65" s="10" customFormat="1" ht="11.25">
      <c r="B299" s="168"/>
      <c r="C299" s="169"/>
      <c r="D299" s="163" t="s">
        <v>173</v>
      </c>
      <c r="E299" s="170" t="s">
        <v>34</v>
      </c>
      <c r="F299" s="171" t="s">
        <v>789</v>
      </c>
      <c r="G299" s="169"/>
      <c r="H299" s="172">
        <v>0.8</v>
      </c>
      <c r="I299" s="173"/>
      <c r="J299" s="169"/>
      <c r="K299" s="169"/>
      <c r="L299" s="174"/>
      <c r="M299" s="175"/>
      <c r="N299" s="176"/>
      <c r="O299" s="176"/>
      <c r="P299" s="176"/>
      <c r="Q299" s="176"/>
      <c r="R299" s="176"/>
      <c r="S299" s="176"/>
      <c r="T299" s="177"/>
      <c r="AT299" s="178" t="s">
        <v>173</v>
      </c>
      <c r="AU299" s="178" t="s">
        <v>75</v>
      </c>
      <c r="AV299" s="10" t="s">
        <v>84</v>
      </c>
      <c r="AW299" s="10" t="s">
        <v>36</v>
      </c>
      <c r="AX299" s="10" t="s">
        <v>82</v>
      </c>
      <c r="AY299" s="178" t="s">
        <v>169</v>
      </c>
    </row>
    <row r="300" spans="1:65" s="2" customFormat="1" ht="16.5" customHeight="1">
      <c r="A300" s="30"/>
      <c r="B300" s="31"/>
      <c r="C300" s="180" t="s">
        <v>506</v>
      </c>
      <c r="D300" s="180" t="s">
        <v>252</v>
      </c>
      <c r="E300" s="181" t="s">
        <v>558</v>
      </c>
      <c r="F300" s="182" t="s">
        <v>559</v>
      </c>
      <c r="G300" s="183" t="s">
        <v>167</v>
      </c>
      <c r="H300" s="184">
        <v>32.725000000000001</v>
      </c>
      <c r="I300" s="185"/>
      <c r="J300" s="186">
        <f>ROUND(I300*H300,2)</f>
        <v>0</v>
      </c>
      <c r="K300" s="187"/>
      <c r="L300" s="35"/>
      <c r="M300" s="188" t="s">
        <v>34</v>
      </c>
      <c r="N300" s="189" t="s">
        <v>46</v>
      </c>
      <c r="O300" s="60"/>
      <c r="P300" s="159">
        <f>O300*H300</f>
        <v>0</v>
      </c>
      <c r="Q300" s="159">
        <v>0</v>
      </c>
      <c r="R300" s="159">
        <f>Q300*H300</f>
        <v>0</v>
      </c>
      <c r="S300" s="159">
        <v>0</v>
      </c>
      <c r="T300" s="160">
        <f>S300*H300</f>
        <v>0</v>
      </c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R300" s="161" t="s">
        <v>170</v>
      </c>
      <c r="AT300" s="161" t="s">
        <v>252</v>
      </c>
      <c r="AU300" s="161" t="s">
        <v>75</v>
      </c>
      <c r="AY300" s="13" t="s">
        <v>169</v>
      </c>
      <c r="BE300" s="162">
        <f>IF(N300="základní",J300,0)</f>
        <v>0</v>
      </c>
      <c r="BF300" s="162">
        <f>IF(N300="snížená",J300,0)</f>
        <v>0</v>
      </c>
      <c r="BG300" s="162">
        <f>IF(N300="zákl. přenesená",J300,0)</f>
        <v>0</v>
      </c>
      <c r="BH300" s="162">
        <f>IF(N300="sníž. přenesená",J300,0)</f>
        <v>0</v>
      </c>
      <c r="BI300" s="162">
        <f>IF(N300="nulová",J300,0)</f>
        <v>0</v>
      </c>
      <c r="BJ300" s="13" t="s">
        <v>82</v>
      </c>
      <c r="BK300" s="162">
        <f>ROUND(I300*H300,2)</f>
        <v>0</v>
      </c>
      <c r="BL300" s="13" t="s">
        <v>170</v>
      </c>
      <c r="BM300" s="161" t="s">
        <v>694</v>
      </c>
    </row>
    <row r="301" spans="1:65" s="2" customFormat="1" ht="29.25">
      <c r="A301" s="30"/>
      <c r="B301" s="31"/>
      <c r="C301" s="32"/>
      <c r="D301" s="163" t="s">
        <v>172</v>
      </c>
      <c r="E301" s="32"/>
      <c r="F301" s="164" t="s">
        <v>561</v>
      </c>
      <c r="G301" s="32"/>
      <c r="H301" s="32"/>
      <c r="I301" s="165"/>
      <c r="J301" s="32"/>
      <c r="K301" s="32"/>
      <c r="L301" s="35"/>
      <c r="M301" s="166"/>
      <c r="N301" s="167"/>
      <c r="O301" s="60"/>
      <c r="P301" s="60"/>
      <c r="Q301" s="60"/>
      <c r="R301" s="60"/>
      <c r="S301" s="60"/>
      <c r="T301" s="61"/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T301" s="13" t="s">
        <v>172</v>
      </c>
      <c r="AU301" s="13" t="s">
        <v>75</v>
      </c>
    </row>
    <row r="302" spans="1:65" s="10" customFormat="1" ht="11.25">
      <c r="B302" s="168"/>
      <c r="C302" s="169"/>
      <c r="D302" s="163" t="s">
        <v>173</v>
      </c>
      <c r="E302" s="170" t="s">
        <v>34</v>
      </c>
      <c r="F302" s="171" t="s">
        <v>870</v>
      </c>
      <c r="G302" s="169"/>
      <c r="H302" s="172">
        <v>32.725000000000001</v>
      </c>
      <c r="I302" s="173"/>
      <c r="J302" s="169"/>
      <c r="K302" s="169"/>
      <c r="L302" s="174"/>
      <c r="M302" s="175"/>
      <c r="N302" s="176"/>
      <c r="O302" s="176"/>
      <c r="P302" s="176"/>
      <c r="Q302" s="176"/>
      <c r="R302" s="176"/>
      <c r="S302" s="176"/>
      <c r="T302" s="177"/>
      <c r="AT302" s="178" t="s">
        <v>173</v>
      </c>
      <c r="AU302" s="178" t="s">
        <v>75</v>
      </c>
      <c r="AV302" s="10" t="s">
        <v>84</v>
      </c>
      <c r="AW302" s="10" t="s">
        <v>36</v>
      </c>
      <c r="AX302" s="10" t="s">
        <v>82</v>
      </c>
      <c r="AY302" s="178" t="s">
        <v>169</v>
      </c>
    </row>
    <row r="303" spans="1:65" s="2" customFormat="1" ht="16.5" customHeight="1">
      <c r="A303" s="30"/>
      <c r="B303" s="31"/>
      <c r="C303" s="180" t="s">
        <v>509</v>
      </c>
      <c r="D303" s="180" t="s">
        <v>252</v>
      </c>
      <c r="E303" s="181" t="s">
        <v>564</v>
      </c>
      <c r="F303" s="182" t="s">
        <v>565</v>
      </c>
      <c r="G303" s="183" t="s">
        <v>167</v>
      </c>
      <c r="H303" s="184">
        <v>0.27100000000000002</v>
      </c>
      <c r="I303" s="185"/>
      <c r="J303" s="186">
        <f>ROUND(I303*H303,2)</f>
        <v>0</v>
      </c>
      <c r="K303" s="187"/>
      <c r="L303" s="35"/>
      <c r="M303" s="188" t="s">
        <v>34</v>
      </c>
      <c r="N303" s="189" t="s">
        <v>46</v>
      </c>
      <c r="O303" s="60"/>
      <c r="P303" s="159">
        <f>O303*H303</f>
        <v>0</v>
      </c>
      <c r="Q303" s="159">
        <v>0</v>
      </c>
      <c r="R303" s="159">
        <f>Q303*H303</f>
        <v>0</v>
      </c>
      <c r="S303" s="159">
        <v>0</v>
      </c>
      <c r="T303" s="160">
        <f>S303*H303</f>
        <v>0</v>
      </c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R303" s="161" t="s">
        <v>170</v>
      </c>
      <c r="AT303" s="161" t="s">
        <v>252</v>
      </c>
      <c r="AU303" s="161" t="s">
        <v>75</v>
      </c>
      <c r="AY303" s="13" t="s">
        <v>169</v>
      </c>
      <c r="BE303" s="162">
        <f>IF(N303="základní",J303,0)</f>
        <v>0</v>
      </c>
      <c r="BF303" s="162">
        <f>IF(N303="snížená",J303,0)</f>
        <v>0</v>
      </c>
      <c r="BG303" s="162">
        <f>IF(N303="zákl. přenesená",J303,0)</f>
        <v>0</v>
      </c>
      <c r="BH303" s="162">
        <f>IF(N303="sníž. přenesená",J303,0)</f>
        <v>0</v>
      </c>
      <c r="BI303" s="162">
        <f>IF(N303="nulová",J303,0)</f>
        <v>0</v>
      </c>
      <c r="BJ303" s="13" t="s">
        <v>82</v>
      </c>
      <c r="BK303" s="162">
        <f>ROUND(I303*H303,2)</f>
        <v>0</v>
      </c>
      <c r="BL303" s="13" t="s">
        <v>170</v>
      </c>
      <c r="BM303" s="161" t="s">
        <v>696</v>
      </c>
    </row>
    <row r="304" spans="1:65" s="2" customFormat="1" ht="29.25">
      <c r="A304" s="30"/>
      <c r="B304" s="31"/>
      <c r="C304" s="32"/>
      <c r="D304" s="163" t="s">
        <v>172</v>
      </c>
      <c r="E304" s="32"/>
      <c r="F304" s="164" t="s">
        <v>567</v>
      </c>
      <c r="G304" s="32"/>
      <c r="H304" s="32"/>
      <c r="I304" s="165"/>
      <c r="J304" s="32"/>
      <c r="K304" s="32"/>
      <c r="L304" s="35"/>
      <c r="M304" s="166"/>
      <c r="N304" s="167"/>
      <c r="O304" s="60"/>
      <c r="P304" s="60"/>
      <c r="Q304" s="60"/>
      <c r="R304" s="60"/>
      <c r="S304" s="60"/>
      <c r="T304" s="61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T304" s="13" t="s">
        <v>172</v>
      </c>
      <c r="AU304" s="13" t="s">
        <v>75</v>
      </c>
    </row>
    <row r="305" spans="1:51" s="10" customFormat="1" ht="11.25">
      <c r="B305" s="168"/>
      <c r="C305" s="169"/>
      <c r="D305" s="163" t="s">
        <v>173</v>
      </c>
      <c r="E305" s="170" t="s">
        <v>34</v>
      </c>
      <c r="F305" s="171" t="s">
        <v>871</v>
      </c>
      <c r="G305" s="169"/>
      <c r="H305" s="172">
        <v>0.27100000000000002</v>
      </c>
      <c r="I305" s="173"/>
      <c r="J305" s="169"/>
      <c r="K305" s="169"/>
      <c r="L305" s="174"/>
      <c r="M305" s="201"/>
      <c r="N305" s="202"/>
      <c r="O305" s="202"/>
      <c r="P305" s="202"/>
      <c r="Q305" s="202"/>
      <c r="R305" s="202"/>
      <c r="S305" s="202"/>
      <c r="T305" s="203"/>
      <c r="AT305" s="178" t="s">
        <v>173</v>
      </c>
      <c r="AU305" s="178" t="s">
        <v>75</v>
      </c>
      <c r="AV305" s="10" t="s">
        <v>84</v>
      </c>
      <c r="AW305" s="10" t="s">
        <v>36</v>
      </c>
      <c r="AX305" s="10" t="s">
        <v>82</v>
      </c>
      <c r="AY305" s="178" t="s">
        <v>169</v>
      </c>
    </row>
    <row r="306" spans="1:51" s="2" customFormat="1" ht="6.95" customHeight="1">
      <c r="A306" s="30"/>
      <c r="B306" s="43"/>
      <c r="C306" s="44"/>
      <c r="D306" s="44"/>
      <c r="E306" s="44"/>
      <c r="F306" s="44"/>
      <c r="G306" s="44"/>
      <c r="H306" s="44"/>
      <c r="I306" s="44"/>
      <c r="J306" s="44"/>
      <c r="K306" s="44"/>
      <c r="L306" s="35"/>
      <c r="M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</row>
  </sheetData>
  <sheetProtection algorithmName="SHA-512" hashValue="6erxnk1g8XDpPYCcNszUBFVyGheesccgtvPT4SwLhKHVJ3+ZaasA/A5pzvOatRbSJJkU8ZR8qc3SQW25aP9Fvw==" saltValue="tehtglOEJeCDnbTLmp9wI/K6GRR1cgx5TnSR78Uo/cE2hdC9mhpaxF9dlphdArHDjQkHdjg/YGZ8adiH5EyVwQ==" spinCount="100000" sheet="1" objects="1" scenarios="1" formatColumns="0" formatRows="0" autoFilter="0"/>
  <autoFilter ref="C84:K305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topLeftCell="A81" workbookViewId="0">
      <selection activeCell="I97" sqref="I97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3" t="s">
        <v>113</v>
      </c>
    </row>
    <row r="3" spans="1:46" s="1" customFormat="1" ht="6.95" hidden="1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84</v>
      </c>
    </row>
    <row r="4" spans="1:46" s="1" customFormat="1" ht="24.95" hidden="1" customHeight="1">
      <c r="B4" s="16"/>
      <c r="D4" s="106" t="s">
        <v>141</v>
      </c>
      <c r="L4" s="16"/>
      <c r="M4" s="107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1" customFormat="1" ht="12" hidden="1" customHeight="1">
      <c r="B6" s="16"/>
      <c r="D6" s="108" t="s">
        <v>16</v>
      </c>
      <c r="L6" s="16"/>
    </row>
    <row r="7" spans="1:46" s="1" customFormat="1" ht="16.5" hidden="1" customHeight="1">
      <c r="B7" s="16"/>
      <c r="E7" s="256" t="str">
        <f>'Rekapitulace stavby'!K6</f>
        <v>Výměna pražců a kolejnic v úseku Bohumilice v Čechách – Vimperk</v>
      </c>
      <c r="F7" s="257"/>
      <c r="G7" s="257"/>
      <c r="H7" s="257"/>
      <c r="L7" s="16"/>
    </row>
    <row r="8" spans="1:46" s="1" customFormat="1" ht="12" hidden="1" customHeight="1">
      <c r="B8" s="16"/>
      <c r="D8" s="108" t="s">
        <v>142</v>
      </c>
      <c r="L8" s="16"/>
    </row>
    <row r="9" spans="1:46" s="2" customFormat="1" ht="16.5" hidden="1" customHeight="1">
      <c r="A9" s="30"/>
      <c r="B9" s="35"/>
      <c r="C9" s="30"/>
      <c r="D9" s="30"/>
      <c r="E9" s="256" t="s">
        <v>802</v>
      </c>
      <c r="F9" s="258"/>
      <c r="G9" s="258"/>
      <c r="H9" s="258"/>
      <c r="I9" s="30"/>
      <c r="J9" s="30"/>
      <c r="K9" s="30"/>
      <c r="L9" s="109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8" t="s">
        <v>144</v>
      </c>
      <c r="E10" s="30"/>
      <c r="F10" s="30"/>
      <c r="G10" s="30"/>
      <c r="H10" s="30"/>
      <c r="I10" s="30"/>
      <c r="J10" s="30"/>
      <c r="K10" s="30"/>
      <c r="L10" s="109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6.5" hidden="1" customHeight="1">
      <c r="A11" s="30"/>
      <c r="B11" s="35"/>
      <c r="C11" s="30"/>
      <c r="D11" s="30"/>
      <c r="E11" s="259" t="s">
        <v>872</v>
      </c>
      <c r="F11" s="258"/>
      <c r="G11" s="258"/>
      <c r="H11" s="258"/>
      <c r="I11" s="30"/>
      <c r="J11" s="30"/>
      <c r="K11" s="30"/>
      <c r="L11" s="109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1.25" hidden="1">
      <c r="A12" s="30"/>
      <c r="B12" s="35"/>
      <c r="C12" s="30"/>
      <c r="D12" s="30"/>
      <c r="E12" s="30"/>
      <c r="F12" s="30"/>
      <c r="G12" s="30"/>
      <c r="H12" s="30"/>
      <c r="I12" s="30"/>
      <c r="J12" s="30"/>
      <c r="K12" s="30"/>
      <c r="L12" s="109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2" hidden="1" customHeight="1">
      <c r="A13" s="30"/>
      <c r="B13" s="35"/>
      <c r="C13" s="30"/>
      <c r="D13" s="108" t="s">
        <v>17</v>
      </c>
      <c r="E13" s="30"/>
      <c r="F13" s="99" t="s">
        <v>18</v>
      </c>
      <c r="G13" s="30"/>
      <c r="H13" s="30"/>
      <c r="I13" s="108" t="s">
        <v>19</v>
      </c>
      <c r="J13" s="99" t="s">
        <v>20</v>
      </c>
      <c r="K13" s="30"/>
      <c r="L13" s="109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hidden="1" customHeight="1">
      <c r="A14" s="30"/>
      <c r="B14" s="35"/>
      <c r="C14" s="30"/>
      <c r="D14" s="108" t="s">
        <v>21</v>
      </c>
      <c r="E14" s="30"/>
      <c r="F14" s="99" t="s">
        <v>22</v>
      </c>
      <c r="G14" s="30"/>
      <c r="H14" s="30"/>
      <c r="I14" s="108" t="s">
        <v>23</v>
      </c>
      <c r="J14" s="110" t="str">
        <f>'Rekapitulace stavby'!AN8</f>
        <v>17. 1. 2024</v>
      </c>
      <c r="K14" s="30"/>
      <c r="L14" s="109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0.9" hidden="1" customHeight="1">
      <c r="A15" s="30"/>
      <c r="B15" s="35"/>
      <c r="C15" s="30"/>
      <c r="D15" s="30"/>
      <c r="E15" s="30"/>
      <c r="F15" s="30"/>
      <c r="G15" s="30"/>
      <c r="H15" s="30"/>
      <c r="I15" s="30"/>
      <c r="J15" s="30"/>
      <c r="K15" s="30"/>
      <c r="L15" s="109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2" hidden="1" customHeight="1">
      <c r="A16" s="30"/>
      <c r="B16" s="35"/>
      <c r="C16" s="30"/>
      <c r="D16" s="108" t="s">
        <v>25</v>
      </c>
      <c r="E16" s="30"/>
      <c r="F16" s="30"/>
      <c r="G16" s="30"/>
      <c r="H16" s="30"/>
      <c r="I16" s="108" t="s">
        <v>26</v>
      </c>
      <c r="J16" s="99" t="s">
        <v>27</v>
      </c>
      <c r="K16" s="30"/>
      <c r="L16" s="109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8" hidden="1" customHeight="1">
      <c r="A17" s="30"/>
      <c r="B17" s="35"/>
      <c r="C17" s="30"/>
      <c r="D17" s="30"/>
      <c r="E17" s="99" t="s">
        <v>28</v>
      </c>
      <c r="F17" s="30"/>
      <c r="G17" s="30"/>
      <c r="H17" s="30"/>
      <c r="I17" s="108" t="s">
        <v>29</v>
      </c>
      <c r="J17" s="99" t="s">
        <v>30</v>
      </c>
      <c r="K17" s="30"/>
      <c r="L17" s="109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6.95" hidden="1" customHeight="1">
      <c r="A18" s="30"/>
      <c r="B18" s="35"/>
      <c r="C18" s="30"/>
      <c r="D18" s="30"/>
      <c r="E18" s="30"/>
      <c r="F18" s="30"/>
      <c r="G18" s="30"/>
      <c r="H18" s="30"/>
      <c r="I18" s="30"/>
      <c r="J18" s="30"/>
      <c r="K18" s="30"/>
      <c r="L18" s="109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2" hidden="1" customHeight="1">
      <c r="A19" s="30"/>
      <c r="B19" s="35"/>
      <c r="C19" s="30"/>
      <c r="D19" s="108" t="s">
        <v>31</v>
      </c>
      <c r="E19" s="30"/>
      <c r="F19" s="30"/>
      <c r="G19" s="30"/>
      <c r="H19" s="30"/>
      <c r="I19" s="108" t="s">
        <v>26</v>
      </c>
      <c r="J19" s="26" t="str">
        <f>'Rekapitulace stavby'!AN13</f>
        <v>Vyplň údaj</v>
      </c>
      <c r="K19" s="30"/>
      <c r="L19" s="109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8" hidden="1" customHeight="1">
      <c r="A20" s="30"/>
      <c r="B20" s="35"/>
      <c r="C20" s="30"/>
      <c r="D20" s="30"/>
      <c r="E20" s="260" t="str">
        <f>'Rekapitulace stavby'!E14</f>
        <v>Vyplň údaj</v>
      </c>
      <c r="F20" s="261"/>
      <c r="G20" s="261"/>
      <c r="H20" s="261"/>
      <c r="I20" s="108" t="s">
        <v>29</v>
      </c>
      <c r="J20" s="26" t="str">
        <f>'Rekapitulace stavby'!AN14</f>
        <v>Vyplň údaj</v>
      </c>
      <c r="K20" s="30"/>
      <c r="L20" s="109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6.95" hidden="1" customHeight="1">
      <c r="A21" s="30"/>
      <c r="B21" s="35"/>
      <c r="C21" s="30"/>
      <c r="D21" s="30"/>
      <c r="E21" s="30"/>
      <c r="F21" s="30"/>
      <c r="G21" s="30"/>
      <c r="H21" s="30"/>
      <c r="I21" s="30"/>
      <c r="J21" s="30"/>
      <c r="K21" s="30"/>
      <c r="L21" s="109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2" hidden="1" customHeight="1">
      <c r="A22" s="30"/>
      <c r="B22" s="35"/>
      <c r="C22" s="30"/>
      <c r="D22" s="108" t="s">
        <v>33</v>
      </c>
      <c r="E22" s="30"/>
      <c r="F22" s="30"/>
      <c r="G22" s="30"/>
      <c r="H22" s="30"/>
      <c r="I22" s="108" t="s">
        <v>26</v>
      </c>
      <c r="J22" s="99" t="str">
        <f>IF('Rekapitulace stavby'!AN16="","",'Rekapitulace stavby'!AN16)</f>
        <v/>
      </c>
      <c r="K22" s="30"/>
      <c r="L22" s="109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8" hidden="1" customHeight="1">
      <c r="A23" s="30"/>
      <c r="B23" s="35"/>
      <c r="C23" s="30"/>
      <c r="D23" s="30"/>
      <c r="E23" s="99" t="str">
        <f>IF('Rekapitulace stavby'!E17="","",'Rekapitulace stavby'!E17)</f>
        <v xml:space="preserve"> </v>
      </c>
      <c r="F23" s="30"/>
      <c r="G23" s="30"/>
      <c r="H23" s="30"/>
      <c r="I23" s="108" t="s">
        <v>29</v>
      </c>
      <c r="J23" s="99" t="str">
        <f>IF('Rekapitulace stavby'!AN17="","",'Rekapitulace stavby'!AN17)</f>
        <v/>
      </c>
      <c r="K23" s="30"/>
      <c r="L23" s="109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6.95" hidden="1" customHeight="1">
      <c r="A24" s="30"/>
      <c r="B24" s="35"/>
      <c r="C24" s="30"/>
      <c r="D24" s="30"/>
      <c r="E24" s="30"/>
      <c r="F24" s="30"/>
      <c r="G24" s="30"/>
      <c r="H24" s="30"/>
      <c r="I24" s="30"/>
      <c r="J24" s="30"/>
      <c r="K24" s="30"/>
      <c r="L24" s="109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12" hidden="1" customHeight="1">
      <c r="A25" s="30"/>
      <c r="B25" s="35"/>
      <c r="C25" s="30"/>
      <c r="D25" s="108" t="s">
        <v>37</v>
      </c>
      <c r="E25" s="30"/>
      <c r="F25" s="30"/>
      <c r="G25" s="30"/>
      <c r="H25" s="30"/>
      <c r="I25" s="108" t="s">
        <v>26</v>
      </c>
      <c r="J25" s="99" t="s">
        <v>34</v>
      </c>
      <c r="K25" s="30"/>
      <c r="L25" s="109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8" hidden="1" customHeight="1">
      <c r="A26" s="30"/>
      <c r="B26" s="35"/>
      <c r="C26" s="30"/>
      <c r="D26" s="30"/>
      <c r="E26" s="99" t="s">
        <v>38</v>
      </c>
      <c r="F26" s="30"/>
      <c r="G26" s="30"/>
      <c r="H26" s="30"/>
      <c r="I26" s="108" t="s">
        <v>29</v>
      </c>
      <c r="J26" s="99" t="s">
        <v>34</v>
      </c>
      <c r="K26" s="30"/>
      <c r="L26" s="109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30"/>
      <c r="E27" s="30"/>
      <c r="F27" s="30"/>
      <c r="G27" s="30"/>
      <c r="H27" s="30"/>
      <c r="I27" s="30"/>
      <c r="J27" s="30"/>
      <c r="K27" s="30"/>
      <c r="L27" s="109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12" hidden="1" customHeight="1">
      <c r="A28" s="30"/>
      <c r="B28" s="35"/>
      <c r="C28" s="30"/>
      <c r="D28" s="108" t="s">
        <v>39</v>
      </c>
      <c r="E28" s="30"/>
      <c r="F28" s="30"/>
      <c r="G28" s="30"/>
      <c r="H28" s="30"/>
      <c r="I28" s="30"/>
      <c r="J28" s="30"/>
      <c r="K28" s="30"/>
      <c r="L28" s="109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8" customFormat="1" ht="59.25" hidden="1" customHeight="1">
      <c r="A29" s="111"/>
      <c r="B29" s="112"/>
      <c r="C29" s="111"/>
      <c r="D29" s="111"/>
      <c r="E29" s="262" t="s">
        <v>40</v>
      </c>
      <c r="F29" s="262"/>
      <c r="G29" s="262"/>
      <c r="H29" s="262"/>
      <c r="I29" s="111"/>
      <c r="J29" s="111"/>
      <c r="K29" s="111"/>
      <c r="L29" s="113"/>
      <c r="S29" s="111"/>
      <c r="T29" s="111"/>
      <c r="U29" s="111"/>
      <c r="V29" s="111"/>
      <c r="W29" s="111"/>
      <c r="X29" s="111"/>
      <c r="Y29" s="111"/>
      <c r="Z29" s="111"/>
      <c r="AA29" s="111"/>
      <c r="AB29" s="111"/>
      <c r="AC29" s="111"/>
      <c r="AD29" s="111"/>
      <c r="AE29" s="111"/>
    </row>
    <row r="30" spans="1:31" s="2" customFormat="1" ht="6.95" hidden="1" customHeight="1">
      <c r="A30" s="30"/>
      <c r="B30" s="35"/>
      <c r="C30" s="30"/>
      <c r="D30" s="30"/>
      <c r="E30" s="30"/>
      <c r="F30" s="30"/>
      <c r="G30" s="30"/>
      <c r="H30" s="30"/>
      <c r="I30" s="30"/>
      <c r="J30" s="30"/>
      <c r="K30" s="30"/>
      <c r="L30" s="109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hidden="1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109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25.35" hidden="1" customHeight="1">
      <c r="A32" s="30"/>
      <c r="B32" s="35"/>
      <c r="C32" s="30"/>
      <c r="D32" s="115" t="s">
        <v>41</v>
      </c>
      <c r="E32" s="30"/>
      <c r="F32" s="30"/>
      <c r="G32" s="30"/>
      <c r="H32" s="30"/>
      <c r="I32" s="30"/>
      <c r="J32" s="116">
        <f>ROUND(J85, 2)</f>
        <v>0</v>
      </c>
      <c r="K32" s="30"/>
      <c r="L32" s="109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6.95" hidden="1" customHeight="1">
      <c r="A33" s="30"/>
      <c r="B33" s="35"/>
      <c r="C33" s="30"/>
      <c r="D33" s="114"/>
      <c r="E33" s="114"/>
      <c r="F33" s="114"/>
      <c r="G33" s="114"/>
      <c r="H33" s="114"/>
      <c r="I33" s="114"/>
      <c r="J33" s="114"/>
      <c r="K33" s="114"/>
      <c r="L33" s="109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30"/>
      <c r="F34" s="117" t="s">
        <v>43</v>
      </c>
      <c r="G34" s="30"/>
      <c r="H34" s="30"/>
      <c r="I34" s="117" t="s">
        <v>42</v>
      </c>
      <c r="J34" s="117" t="s">
        <v>44</v>
      </c>
      <c r="K34" s="30"/>
      <c r="L34" s="109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118" t="s">
        <v>45</v>
      </c>
      <c r="E35" s="108" t="s">
        <v>46</v>
      </c>
      <c r="F35" s="119">
        <f>ROUND((SUM(BE85:BE100)),  2)</f>
        <v>0</v>
      </c>
      <c r="G35" s="30"/>
      <c r="H35" s="30"/>
      <c r="I35" s="120">
        <v>0.21</v>
      </c>
      <c r="J35" s="119">
        <f>ROUND(((SUM(BE85:BE100))*I35),  2)</f>
        <v>0</v>
      </c>
      <c r="K35" s="30"/>
      <c r="L35" s="109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47</v>
      </c>
      <c r="F36" s="119">
        <f>ROUND((SUM(BF85:BF100)),  2)</f>
        <v>0</v>
      </c>
      <c r="G36" s="30"/>
      <c r="H36" s="30"/>
      <c r="I36" s="120">
        <v>0.12</v>
      </c>
      <c r="J36" s="119">
        <f>ROUND(((SUM(BF85:BF100))*I36),  2)</f>
        <v>0</v>
      </c>
      <c r="K36" s="30"/>
      <c r="L36" s="109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48</v>
      </c>
      <c r="F37" s="119">
        <f>ROUND((SUM(BG85:BG100)),  2)</f>
        <v>0</v>
      </c>
      <c r="G37" s="30"/>
      <c r="H37" s="30"/>
      <c r="I37" s="120">
        <v>0.21</v>
      </c>
      <c r="J37" s="119">
        <f>0</f>
        <v>0</v>
      </c>
      <c r="K37" s="30"/>
      <c r="L37" s="109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108" t="s">
        <v>49</v>
      </c>
      <c r="F38" s="119">
        <f>ROUND((SUM(BH85:BH100)),  2)</f>
        <v>0</v>
      </c>
      <c r="G38" s="30"/>
      <c r="H38" s="30"/>
      <c r="I38" s="120">
        <v>0.12</v>
      </c>
      <c r="J38" s="119">
        <f>0</f>
        <v>0</v>
      </c>
      <c r="K38" s="30"/>
      <c r="L38" s="109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14.45" hidden="1" customHeight="1">
      <c r="A39" s="30"/>
      <c r="B39" s="35"/>
      <c r="C39" s="30"/>
      <c r="D39" s="30"/>
      <c r="E39" s="108" t="s">
        <v>50</v>
      </c>
      <c r="F39" s="119">
        <f>ROUND((SUM(BI85:BI100)),  2)</f>
        <v>0</v>
      </c>
      <c r="G39" s="30"/>
      <c r="H39" s="30"/>
      <c r="I39" s="120">
        <v>0</v>
      </c>
      <c r="J39" s="119">
        <f>0</f>
        <v>0</v>
      </c>
      <c r="K39" s="30"/>
      <c r="L39" s="109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6.95" hidden="1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109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2" customFormat="1" ht="25.35" hidden="1" customHeight="1">
      <c r="A41" s="30"/>
      <c r="B41" s="35"/>
      <c r="C41" s="121"/>
      <c r="D41" s="122" t="s">
        <v>51</v>
      </c>
      <c r="E41" s="123"/>
      <c r="F41" s="123"/>
      <c r="G41" s="124" t="s">
        <v>52</v>
      </c>
      <c r="H41" s="125" t="s">
        <v>53</v>
      </c>
      <c r="I41" s="123"/>
      <c r="J41" s="126">
        <f>SUM(J32:J39)</f>
        <v>0</v>
      </c>
      <c r="K41" s="127"/>
      <c r="L41" s="109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s="2" customFormat="1" ht="14.45" hidden="1" customHeight="1">
      <c r="A42" s="30"/>
      <c r="B42" s="128"/>
      <c r="C42" s="129"/>
      <c r="D42" s="129"/>
      <c r="E42" s="129"/>
      <c r="F42" s="129"/>
      <c r="G42" s="129"/>
      <c r="H42" s="129"/>
      <c r="I42" s="129"/>
      <c r="J42" s="129"/>
      <c r="K42" s="129"/>
      <c r="L42" s="109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ht="11.25" hidden="1"/>
    <row r="44" spans="1:31" ht="11.25" hidden="1"/>
    <row r="45" spans="1:31" ht="11.25" hidden="1"/>
    <row r="46" spans="1:31" s="2" customFormat="1" ht="6.95" hidden="1" customHeight="1">
      <c r="A46" s="30"/>
      <c r="B46" s="130"/>
      <c r="C46" s="131"/>
      <c r="D46" s="131"/>
      <c r="E46" s="131"/>
      <c r="F46" s="131"/>
      <c r="G46" s="131"/>
      <c r="H46" s="131"/>
      <c r="I46" s="131"/>
      <c r="J46" s="131"/>
      <c r="K46" s="131"/>
      <c r="L46" s="109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</row>
    <row r="47" spans="1:31" s="2" customFormat="1" ht="24.95" hidden="1" customHeight="1">
      <c r="A47" s="30"/>
      <c r="B47" s="31"/>
      <c r="C47" s="19" t="s">
        <v>147</v>
      </c>
      <c r="D47" s="32"/>
      <c r="E47" s="32"/>
      <c r="F47" s="32"/>
      <c r="G47" s="32"/>
      <c r="H47" s="32"/>
      <c r="I47" s="32"/>
      <c r="J47" s="32"/>
      <c r="K47" s="32"/>
      <c r="L47" s="109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</row>
    <row r="48" spans="1:31" s="2" customFormat="1" ht="6.95" hidden="1" customHeight="1">
      <c r="A48" s="30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109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</row>
    <row r="49" spans="1:47" s="2" customFormat="1" ht="12" hidden="1" customHeight="1">
      <c r="A49" s="30"/>
      <c r="B49" s="31"/>
      <c r="C49" s="25" t="s">
        <v>16</v>
      </c>
      <c r="D49" s="32"/>
      <c r="E49" s="32"/>
      <c r="F49" s="32"/>
      <c r="G49" s="32"/>
      <c r="H49" s="32"/>
      <c r="I49" s="32"/>
      <c r="J49" s="32"/>
      <c r="K49" s="32"/>
      <c r="L49" s="109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47" s="2" customFormat="1" ht="16.5" hidden="1" customHeight="1">
      <c r="A50" s="30"/>
      <c r="B50" s="31"/>
      <c r="C50" s="32"/>
      <c r="D50" s="32"/>
      <c r="E50" s="263" t="str">
        <f>E7</f>
        <v>Výměna pražců a kolejnic v úseku Bohumilice v Čechách – Vimperk</v>
      </c>
      <c r="F50" s="264"/>
      <c r="G50" s="264"/>
      <c r="H50" s="264"/>
      <c r="I50" s="32"/>
      <c r="J50" s="32"/>
      <c r="K50" s="32"/>
      <c r="L50" s="109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</row>
    <row r="51" spans="1:47" s="1" customFormat="1" ht="12" hidden="1" customHeight="1">
      <c r="B51" s="17"/>
      <c r="C51" s="25" t="s">
        <v>142</v>
      </c>
      <c r="D51" s="18"/>
      <c r="E51" s="18"/>
      <c r="F51" s="18"/>
      <c r="G51" s="18"/>
      <c r="H51" s="18"/>
      <c r="I51" s="18"/>
      <c r="J51" s="18"/>
      <c r="K51" s="18"/>
      <c r="L51" s="16"/>
    </row>
    <row r="52" spans="1:47" s="2" customFormat="1" ht="16.5" hidden="1" customHeight="1">
      <c r="A52" s="30"/>
      <c r="B52" s="31"/>
      <c r="C52" s="32"/>
      <c r="D52" s="32"/>
      <c r="E52" s="263" t="s">
        <v>802</v>
      </c>
      <c r="F52" s="265"/>
      <c r="G52" s="265"/>
      <c r="H52" s="265"/>
      <c r="I52" s="32"/>
      <c r="J52" s="32"/>
      <c r="K52" s="32"/>
      <c r="L52" s="109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</row>
    <row r="53" spans="1:47" s="2" customFormat="1" ht="12" hidden="1" customHeight="1">
      <c r="A53" s="30"/>
      <c r="B53" s="31"/>
      <c r="C53" s="25" t="s">
        <v>144</v>
      </c>
      <c r="D53" s="32"/>
      <c r="E53" s="32"/>
      <c r="F53" s="32"/>
      <c r="G53" s="32"/>
      <c r="H53" s="32"/>
      <c r="I53" s="32"/>
      <c r="J53" s="32"/>
      <c r="K53" s="32"/>
      <c r="L53" s="109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</row>
    <row r="54" spans="1:47" s="2" customFormat="1" ht="16.5" hidden="1" customHeight="1">
      <c r="A54" s="30"/>
      <c r="B54" s="31"/>
      <c r="C54" s="32"/>
      <c r="D54" s="32"/>
      <c r="E54" s="212" t="str">
        <f>E11</f>
        <v>SO 04.2 - Materiál a práce dodávané zadavatelem -  NEOCEŇOVAT!</v>
      </c>
      <c r="F54" s="265"/>
      <c r="G54" s="265"/>
      <c r="H54" s="265"/>
      <c r="I54" s="32"/>
      <c r="J54" s="32"/>
      <c r="K54" s="32"/>
      <c r="L54" s="109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</row>
    <row r="55" spans="1:47" s="2" customFormat="1" ht="6.95" hidden="1" customHeight="1">
      <c r="A55" s="30"/>
      <c r="B55" s="31"/>
      <c r="C55" s="32"/>
      <c r="D55" s="32"/>
      <c r="E55" s="32"/>
      <c r="F55" s="32"/>
      <c r="G55" s="32"/>
      <c r="H55" s="32"/>
      <c r="I55" s="32"/>
      <c r="J55" s="32"/>
      <c r="K55" s="32"/>
      <c r="L55" s="109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</row>
    <row r="56" spans="1:47" s="2" customFormat="1" ht="12" hidden="1" customHeight="1">
      <c r="A56" s="30"/>
      <c r="B56" s="31"/>
      <c r="C56" s="25" t="s">
        <v>21</v>
      </c>
      <c r="D56" s="32"/>
      <c r="E56" s="32"/>
      <c r="F56" s="23" t="str">
        <f>F14</f>
        <v>trať 198 dle JŘ, TÚ  Bohumilice v Čech. - Vimperk</v>
      </c>
      <c r="G56" s="32"/>
      <c r="H56" s="32"/>
      <c r="I56" s="25" t="s">
        <v>23</v>
      </c>
      <c r="J56" s="55" t="str">
        <f>IF(J14="","",J14)</f>
        <v>17. 1. 2024</v>
      </c>
      <c r="K56" s="32"/>
      <c r="L56" s="109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</row>
    <row r="57" spans="1:47" s="2" customFormat="1" ht="6.95" hidden="1" customHeight="1">
      <c r="A57" s="30"/>
      <c r="B57" s="31"/>
      <c r="C57" s="32"/>
      <c r="D57" s="32"/>
      <c r="E57" s="32"/>
      <c r="F57" s="32"/>
      <c r="G57" s="32"/>
      <c r="H57" s="32"/>
      <c r="I57" s="32"/>
      <c r="J57" s="32"/>
      <c r="K57" s="32"/>
      <c r="L57" s="109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</row>
    <row r="58" spans="1:47" s="2" customFormat="1" ht="15.2" hidden="1" customHeight="1">
      <c r="A58" s="30"/>
      <c r="B58" s="31"/>
      <c r="C58" s="25" t="s">
        <v>25</v>
      </c>
      <c r="D58" s="32"/>
      <c r="E58" s="32"/>
      <c r="F58" s="23" t="str">
        <f>E17</f>
        <v>Správa železnic, státní organizace, OŘ Plzeň</v>
      </c>
      <c r="G58" s="32"/>
      <c r="H58" s="32"/>
      <c r="I58" s="25" t="s">
        <v>33</v>
      </c>
      <c r="J58" s="28" t="str">
        <f>E23</f>
        <v xml:space="preserve"> </v>
      </c>
      <c r="K58" s="32"/>
      <c r="L58" s="109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</row>
    <row r="59" spans="1:47" s="2" customFormat="1" ht="15.2" hidden="1" customHeight="1">
      <c r="A59" s="30"/>
      <c r="B59" s="31"/>
      <c r="C59" s="25" t="s">
        <v>31</v>
      </c>
      <c r="D59" s="32"/>
      <c r="E59" s="32"/>
      <c r="F59" s="23" t="str">
        <f>IF(E20="","",E20)</f>
        <v>Vyplň údaj</v>
      </c>
      <c r="G59" s="32"/>
      <c r="H59" s="32"/>
      <c r="I59" s="25" t="s">
        <v>37</v>
      </c>
      <c r="J59" s="28" t="str">
        <f>E26</f>
        <v>Libor Brabenec</v>
      </c>
      <c r="K59" s="32"/>
      <c r="L59" s="109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</row>
    <row r="60" spans="1:47" s="2" customFormat="1" ht="10.35" hidden="1" customHeight="1">
      <c r="A60" s="3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109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</row>
    <row r="61" spans="1:47" s="2" customFormat="1" ht="29.25" hidden="1" customHeight="1">
      <c r="A61" s="30"/>
      <c r="B61" s="31"/>
      <c r="C61" s="132" t="s">
        <v>148</v>
      </c>
      <c r="D61" s="133"/>
      <c r="E61" s="133"/>
      <c r="F61" s="133"/>
      <c r="G61" s="133"/>
      <c r="H61" s="133"/>
      <c r="I61" s="133"/>
      <c r="J61" s="134" t="s">
        <v>149</v>
      </c>
      <c r="K61" s="133"/>
      <c r="L61" s="109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47" s="2" customFormat="1" ht="10.35" hidden="1" customHeight="1">
      <c r="A62" s="30"/>
      <c r="B62" s="31"/>
      <c r="C62" s="32"/>
      <c r="D62" s="32"/>
      <c r="E62" s="32"/>
      <c r="F62" s="32"/>
      <c r="G62" s="32"/>
      <c r="H62" s="32"/>
      <c r="I62" s="32"/>
      <c r="J62" s="32"/>
      <c r="K62" s="32"/>
      <c r="L62" s="109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</row>
    <row r="63" spans="1:47" s="2" customFormat="1" ht="22.9" hidden="1" customHeight="1">
      <c r="A63" s="30"/>
      <c r="B63" s="31"/>
      <c r="C63" s="135" t="s">
        <v>73</v>
      </c>
      <c r="D63" s="32"/>
      <c r="E63" s="32"/>
      <c r="F63" s="32"/>
      <c r="G63" s="32"/>
      <c r="H63" s="32"/>
      <c r="I63" s="32"/>
      <c r="J63" s="73">
        <f>J85</f>
        <v>0</v>
      </c>
      <c r="K63" s="32"/>
      <c r="L63" s="109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U63" s="13" t="s">
        <v>150</v>
      </c>
    </row>
    <row r="64" spans="1:47" s="2" customFormat="1" ht="21.75" hidden="1" customHeight="1">
      <c r="A64" s="30"/>
      <c r="B64" s="31"/>
      <c r="C64" s="32"/>
      <c r="D64" s="32"/>
      <c r="E64" s="32"/>
      <c r="F64" s="32"/>
      <c r="G64" s="32"/>
      <c r="H64" s="32"/>
      <c r="I64" s="32"/>
      <c r="J64" s="32"/>
      <c r="K64" s="32"/>
      <c r="L64" s="109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</row>
    <row r="65" spans="1:31" s="2" customFormat="1" ht="6.95" hidden="1" customHeight="1">
      <c r="A65" s="30"/>
      <c r="B65" s="43"/>
      <c r="C65" s="44"/>
      <c r="D65" s="44"/>
      <c r="E65" s="44"/>
      <c r="F65" s="44"/>
      <c r="G65" s="44"/>
      <c r="H65" s="44"/>
      <c r="I65" s="44"/>
      <c r="J65" s="44"/>
      <c r="K65" s="44"/>
      <c r="L65" s="109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 hidden="1"/>
    <row r="67" spans="1:31" ht="11.25" hidden="1"/>
    <row r="68" spans="1:31" ht="11.25" hidden="1"/>
    <row r="69" spans="1:31" s="2" customFormat="1" ht="6.95" customHeight="1">
      <c r="A69" s="30"/>
      <c r="B69" s="45"/>
      <c r="C69" s="46"/>
      <c r="D69" s="46"/>
      <c r="E69" s="46"/>
      <c r="F69" s="46"/>
      <c r="G69" s="46"/>
      <c r="H69" s="46"/>
      <c r="I69" s="46"/>
      <c r="J69" s="46"/>
      <c r="K69" s="46"/>
      <c r="L69" s="109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</row>
    <row r="70" spans="1:31" s="2" customFormat="1" ht="24.95" customHeight="1">
      <c r="A70" s="30"/>
      <c r="B70" s="31"/>
      <c r="C70" s="19" t="s">
        <v>151</v>
      </c>
      <c r="D70" s="32"/>
      <c r="E70" s="32"/>
      <c r="F70" s="32"/>
      <c r="G70" s="32"/>
      <c r="H70" s="32"/>
      <c r="I70" s="32"/>
      <c r="J70" s="32"/>
      <c r="K70" s="32"/>
      <c r="L70" s="109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</row>
    <row r="71" spans="1:31" s="2" customFormat="1" ht="6.95" customHeight="1">
      <c r="A71" s="30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109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</row>
    <row r="72" spans="1:31" s="2" customFormat="1" ht="12" customHeight="1">
      <c r="A72" s="30"/>
      <c r="B72" s="31"/>
      <c r="C72" s="25" t="s">
        <v>16</v>
      </c>
      <c r="D72" s="32"/>
      <c r="E72" s="32"/>
      <c r="F72" s="32"/>
      <c r="G72" s="32"/>
      <c r="H72" s="32"/>
      <c r="I72" s="32"/>
      <c r="J72" s="32"/>
      <c r="K72" s="32"/>
      <c r="L72" s="109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</row>
    <row r="73" spans="1:31" s="2" customFormat="1" ht="16.5" customHeight="1">
      <c r="A73" s="30"/>
      <c r="B73" s="31"/>
      <c r="C73" s="32"/>
      <c r="D73" s="32"/>
      <c r="E73" s="263" t="str">
        <f>E7</f>
        <v>Výměna pražců a kolejnic v úseku Bohumilice v Čechách – Vimperk</v>
      </c>
      <c r="F73" s="264"/>
      <c r="G73" s="264"/>
      <c r="H73" s="264"/>
      <c r="I73" s="32"/>
      <c r="J73" s="32"/>
      <c r="K73" s="32"/>
      <c r="L73" s="109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</row>
    <row r="74" spans="1:31" s="1" customFormat="1" ht="12" customHeight="1">
      <c r="B74" s="17"/>
      <c r="C74" s="25" t="s">
        <v>142</v>
      </c>
      <c r="D74" s="18"/>
      <c r="E74" s="18"/>
      <c r="F74" s="18"/>
      <c r="G74" s="18"/>
      <c r="H74" s="18"/>
      <c r="I74" s="18"/>
      <c r="J74" s="18"/>
      <c r="K74" s="18"/>
      <c r="L74" s="16"/>
    </row>
    <row r="75" spans="1:31" s="2" customFormat="1" ht="16.5" customHeight="1">
      <c r="A75" s="30"/>
      <c r="B75" s="31"/>
      <c r="C75" s="32"/>
      <c r="D75" s="32"/>
      <c r="E75" s="263" t="s">
        <v>802</v>
      </c>
      <c r="F75" s="265"/>
      <c r="G75" s="265"/>
      <c r="H75" s="265"/>
      <c r="I75" s="32"/>
      <c r="J75" s="32"/>
      <c r="K75" s="32"/>
      <c r="L75" s="109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</row>
    <row r="76" spans="1:31" s="2" customFormat="1" ht="12" customHeight="1">
      <c r="A76" s="30"/>
      <c r="B76" s="31"/>
      <c r="C76" s="25" t="s">
        <v>144</v>
      </c>
      <c r="D76" s="32"/>
      <c r="E76" s="32"/>
      <c r="F76" s="32"/>
      <c r="G76" s="32"/>
      <c r="H76" s="32"/>
      <c r="I76" s="32"/>
      <c r="J76" s="32"/>
      <c r="K76" s="32"/>
      <c r="L76" s="109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6.5" customHeight="1">
      <c r="A77" s="30"/>
      <c r="B77" s="31"/>
      <c r="C77" s="32"/>
      <c r="D77" s="32"/>
      <c r="E77" s="212" t="str">
        <f>E11</f>
        <v>SO 04.2 - Materiál a práce dodávané zadavatelem -  NEOCEŇOVAT!</v>
      </c>
      <c r="F77" s="265"/>
      <c r="G77" s="265"/>
      <c r="H77" s="265"/>
      <c r="I77" s="32"/>
      <c r="J77" s="32"/>
      <c r="K77" s="32"/>
      <c r="L77" s="109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s="2" customFormat="1" ht="6.95" customHeight="1">
      <c r="A78" s="30"/>
      <c r="B78" s="31"/>
      <c r="C78" s="32"/>
      <c r="D78" s="32"/>
      <c r="E78" s="32"/>
      <c r="F78" s="32"/>
      <c r="G78" s="32"/>
      <c r="H78" s="32"/>
      <c r="I78" s="32"/>
      <c r="J78" s="32"/>
      <c r="K78" s="32"/>
      <c r="L78" s="109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</row>
    <row r="79" spans="1:31" s="2" customFormat="1" ht="12" customHeight="1">
      <c r="A79" s="30"/>
      <c r="B79" s="31"/>
      <c r="C79" s="25" t="s">
        <v>21</v>
      </c>
      <c r="D79" s="32"/>
      <c r="E79" s="32"/>
      <c r="F79" s="23" t="str">
        <f>F14</f>
        <v>trať 198 dle JŘ, TÚ  Bohumilice v Čech. - Vimperk</v>
      </c>
      <c r="G79" s="32"/>
      <c r="H79" s="32"/>
      <c r="I79" s="25" t="s">
        <v>23</v>
      </c>
      <c r="J79" s="55" t="str">
        <f>IF(J14="","",J14)</f>
        <v>17. 1. 2024</v>
      </c>
      <c r="K79" s="32"/>
      <c r="L79" s="109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</row>
    <row r="80" spans="1:31" s="2" customFormat="1" ht="6.95" customHeight="1">
      <c r="A80" s="30"/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109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</row>
    <row r="81" spans="1:65" s="2" customFormat="1" ht="15.2" customHeight="1">
      <c r="A81" s="30"/>
      <c r="B81" s="31"/>
      <c r="C81" s="25" t="s">
        <v>25</v>
      </c>
      <c r="D81" s="32"/>
      <c r="E81" s="32"/>
      <c r="F81" s="23" t="str">
        <f>E17</f>
        <v>Správa železnic, státní organizace, OŘ Plzeň</v>
      </c>
      <c r="G81" s="32"/>
      <c r="H81" s="32"/>
      <c r="I81" s="25" t="s">
        <v>33</v>
      </c>
      <c r="J81" s="28" t="str">
        <f>E23</f>
        <v xml:space="preserve"> </v>
      </c>
      <c r="K81" s="32"/>
      <c r="L81" s="109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65" s="2" customFormat="1" ht="15.2" customHeight="1">
      <c r="A82" s="30"/>
      <c r="B82" s="31"/>
      <c r="C82" s="25" t="s">
        <v>31</v>
      </c>
      <c r="D82" s="32"/>
      <c r="E82" s="32"/>
      <c r="F82" s="23" t="str">
        <f>IF(E20="","",E20)</f>
        <v>Vyplň údaj</v>
      </c>
      <c r="G82" s="32"/>
      <c r="H82" s="32"/>
      <c r="I82" s="25" t="s">
        <v>37</v>
      </c>
      <c r="J82" s="28" t="str">
        <f>E26</f>
        <v>Libor Brabenec</v>
      </c>
      <c r="K82" s="32"/>
      <c r="L82" s="109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65" s="2" customFormat="1" ht="10.3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109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65" s="9" customFormat="1" ht="29.25" customHeight="1">
      <c r="A84" s="136"/>
      <c r="B84" s="137"/>
      <c r="C84" s="138" t="s">
        <v>152</v>
      </c>
      <c r="D84" s="139" t="s">
        <v>60</v>
      </c>
      <c r="E84" s="139" t="s">
        <v>56</v>
      </c>
      <c r="F84" s="139" t="s">
        <v>57</v>
      </c>
      <c r="G84" s="139" t="s">
        <v>153</v>
      </c>
      <c r="H84" s="139" t="s">
        <v>154</v>
      </c>
      <c r="I84" s="139" t="s">
        <v>155</v>
      </c>
      <c r="J84" s="140" t="s">
        <v>149</v>
      </c>
      <c r="K84" s="141" t="s">
        <v>156</v>
      </c>
      <c r="L84" s="142"/>
      <c r="M84" s="64" t="s">
        <v>34</v>
      </c>
      <c r="N84" s="65" t="s">
        <v>45</v>
      </c>
      <c r="O84" s="65" t="s">
        <v>157</v>
      </c>
      <c r="P84" s="65" t="s">
        <v>158</v>
      </c>
      <c r="Q84" s="65" t="s">
        <v>159</v>
      </c>
      <c r="R84" s="65" t="s">
        <v>160</v>
      </c>
      <c r="S84" s="65" t="s">
        <v>161</v>
      </c>
      <c r="T84" s="66" t="s">
        <v>162</v>
      </c>
      <c r="U84" s="136"/>
      <c r="V84" s="136"/>
      <c r="W84" s="136"/>
      <c r="X84" s="136"/>
      <c r="Y84" s="136"/>
      <c r="Z84" s="136"/>
      <c r="AA84" s="136"/>
      <c r="AB84" s="136"/>
      <c r="AC84" s="136"/>
      <c r="AD84" s="136"/>
      <c r="AE84" s="136"/>
    </row>
    <row r="85" spans="1:65" s="2" customFormat="1" ht="22.9" customHeight="1">
      <c r="A85" s="30"/>
      <c r="B85" s="31"/>
      <c r="C85" s="71" t="s">
        <v>163</v>
      </c>
      <c r="D85" s="32"/>
      <c r="E85" s="32"/>
      <c r="F85" s="32"/>
      <c r="G85" s="32"/>
      <c r="H85" s="32"/>
      <c r="I85" s="32"/>
      <c r="J85" s="143">
        <f>BK85</f>
        <v>0</v>
      </c>
      <c r="K85" s="32"/>
      <c r="L85" s="35"/>
      <c r="M85" s="67"/>
      <c r="N85" s="144"/>
      <c r="O85" s="68"/>
      <c r="P85" s="145">
        <f>SUM(P86:P100)</f>
        <v>0</v>
      </c>
      <c r="Q85" s="68"/>
      <c r="R85" s="145">
        <f>SUM(R86:R100)</f>
        <v>150.41475</v>
      </c>
      <c r="S85" s="68"/>
      <c r="T85" s="146">
        <f>SUM(T86:T100)</f>
        <v>0</v>
      </c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T85" s="13" t="s">
        <v>74</v>
      </c>
      <c r="AU85" s="13" t="s">
        <v>150</v>
      </c>
      <c r="BK85" s="147">
        <f>SUM(BK86:BK100)</f>
        <v>0</v>
      </c>
    </row>
    <row r="86" spans="1:65" s="2" customFormat="1" ht="24.2" customHeight="1">
      <c r="A86" s="30"/>
      <c r="B86" s="31"/>
      <c r="C86" s="148" t="s">
        <v>82</v>
      </c>
      <c r="D86" s="148" t="s">
        <v>164</v>
      </c>
      <c r="E86" s="149" t="s">
        <v>570</v>
      </c>
      <c r="F86" s="150" t="s">
        <v>571</v>
      </c>
      <c r="G86" s="151" t="s">
        <v>184</v>
      </c>
      <c r="H86" s="152">
        <v>426</v>
      </c>
      <c r="I86" s="266">
        <v>0</v>
      </c>
      <c r="J86" s="154">
        <f>ROUND(I86*H86,2)</f>
        <v>0</v>
      </c>
      <c r="K86" s="155"/>
      <c r="L86" s="156"/>
      <c r="M86" s="157" t="s">
        <v>34</v>
      </c>
      <c r="N86" s="158" t="s">
        <v>46</v>
      </c>
      <c r="O86" s="60"/>
      <c r="P86" s="159">
        <f>O86*H86</f>
        <v>0</v>
      </c>
      <c r="Q86" s="159">
        <v>0.32700000000000001</v>
      </c>
      <c r="R86" s="159">
        <f>Q86*H86</f>
        <v>139.30199999999999</v>
      </c>
      <c r="S86" s="159">
        <v>0</v>
      </c>
      <c r="T86" s="160">
        <f>S86*H86</f>
        <v>0</v>
      </c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R86" s="161" t="s">
        <v>168</v>
      </c>
      <c r="AT86" s="161" t="s">
        <v>164</v>
      </c>
      <c r="AU86" s="161" t="s">
        <v>75</v>
      </c>
      <c r="AY86" s="13" t="s">
        <v>169</v>
      </c>
      <c r="BE86" s="162">
        <f>IF(N86="základní",J86,0)</f>
        <v>0</v>
      </c>
      <c r="BF86" s="162">
        <f>IF(N86="snížená",J86,0)</f>
        <v>0</v>
      </c>
      <c r="BG86" s="162">
        <f>IF(N86="zákl. přenesená",J86,0)</f>
        <v>0</v>
      </c>
      <c r="BH86" s="162">
        <f>IF(N86="sníž. přenesená",J86,0)</f>
        <v>0</v>
      </c>
      <c r="BI86" s="162">
        <f>IF(N86="nulová",J86,0)</f>
        <v>0</v>
      </c>
      <c r="BJ86" s="13" t="s">
        <v>82</v>
      </c>
      <c r="BK86" s="162">
        <f>ROUND(I86*H86,2)</f>
        <v>0</v>
      </c>
      <c r="BL86" s="13" t="s">
        <v>170</v>
      </c>
      <c r="BM86" s="161" t="s">
        <v>793</v>
      </c>
    </row>
    <row r="87" spans="1:65" s="2" customFormat="1" ht="19.5">
      <c r="A87" s="30"/>
      <c r="B87" s="31"/>
      <c r="C87" s="32"/>
      <c r="D87" s="163" t="s">
        <v>172</v>
      </c>
      <c r="E87" s="32"/>
      <c r="F87" s="164" t="s">
        <v>571</v>
      </c>
      <c r="G87" s="32"/>
      <c r="H87" s="32"/>
      <c r="I87" s="165"/>
      <c r="J87" s="32"/>
      <c r="K87" s="32"/>
      <c r="L87" s="35"/>
      <c r="M87" s="166"/>
      <c r="N87" s="167"/>
      <c r="O87" s="60"/>
      <c r="P87" s="60"/>
      <c r="Q87" s="60"/>
      <c r="R87" s="60"/>
      <c r="S87" s="60"/>
      <c r="T87" s="61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T87" s="13" t="s">
        <v>172</v>
      </c>
      <c r="AU87" s="13" t="s">
        <v>75</v>
      </c>
    </row>
    <row r="88" spans="1:65" s="2" customFormat="1" ht="58.5">
      <c r="A88" s="30"/>
      <c r="B88" s="31"/>
      <c r="C88" s="32"/>
      <c r="D88" s="163" t="s">
        <v>178</v>
      </c>
      <c r="E88" s="32"/>
      <c r="F88" s="179" t="s">
        <v>573</v>
      </c>
      <c r="G88" s="32"/>
      <c r="H88" s="32"/>
      <c r="I88" s="165"/>
      <c r="J88" s="32"/>
      <c r="K88" s="32"/>
      <c r="L88" s="35"/>
      <c r="M88" s="166"/>
      <c r="N88" s="167"/>
      <c r="O88" s="60"/>
      <c r="P88" s="60"/>
      <c r="Q88" s="60"/>
      <c r="R88" s="60"/>
      <c r="S88" s="60"/>
      <c r="T88" s="61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T88" s="13" t="s">
        <v>178</v>
      </c>
      <c r="AU88" s="13" t="s">
        <v>75</v>
      </c>
    </row>
    <row r="89" spans="1:65" s="10" customFormat="1" ht="11.25">
      <c r="B89" s="168"/>
      <c r="C89" s="169"/>
      <c r="D89" s="163" t="s">
        <v>173</v>
      </c>
      <c r="E89" s="170" t="s">
        <v>34</v>
      </c>
      <c r="F89" s="171" t="s">
        <v>873</v>
      </c>
      <c r="G89" s="169"/>
      <c r="H89" s="172">
        <v>99</v>
      </c>
      <c r="I89" s="173"/>
      <c r="J89" s="169"/>
      <c r="K89" s="169"/>
      <c r="L89" s="174"/>
      <c r="M89" s="175"/>
      <c r="N89" s="176"/>
      <c r="O89" s="176"/>
      <c r="P89" s="176"/>
      <c r="Q89" s="176"/>
      <c r="R89" s="176"/>
      <c r="S89" s="176"/>
      <c r="T89" s="177"/>
      <c r="AT89" s="178" t="s">
        <v>173</v>
      </c>
      <c r="AU89" s="178" t="s">
        <v>75</v>
      </c>
      <c r="AV89" s="10" t="s">
        <v>84</v>
      </c>
      <c r="AW89" s="10" t="s">
        <v>36</v>
      </c>
      <c r="AX89" s="10" t="s">
        <v>75</v>
      </c>
      <c r="AY89" s="178" t="s">
        <v>169</v>
      </c>
    </row>
    <row r="90" spans="1:65" s="10" customFormat="1" ht="11.25">
      <c r="B90" s="168"/>
      <c r="C90" s="169"/>
      <c r="D90" s="163" t="s">
        <v>173</v>
      </c>
      <c r="E90" s="170" t="s">
        <v>34</v>
      </c>
      <c r="F90" s="171" t="s">
        <v>795</v>
      </c>
      <c r="G90" s="169"/>
      <c r="H90" s="172">
        <v>14</v>
      </c>
      <c r="I90" s="173"/>
      <c r="J90" s="169"/>
      <c r="K90" s="169"/>
      <c r="L90" s="174"/>
      <c r="M90" s="175"/>
      <c r="N90" s="176"/>
      <c r="O90" s="176"/>
      <c r="P90" s="176"/>
      <c r="Q90" s="176"/>
      <c r="R90" s="176"/>
      <c r="S90" s="176"/>
      <c r="T90" s="177"/>
      <c r="AT90" s="178" t="s">
        <v>173</v>
      </c>
      <c r="AU90" s="178" t="s">
        <v>75</v>
      </c>
      <c r="AV90" s="10" t="s">
        <v>84</v>
      </c>
      <c r="AW90" s="10" t="s">
        <v>36</v>
      </c>
      <c r="AX90" s="10" t="s">
        <v>75</v>
      </c>
      <c r="AY90" s="178" t="s">
        <v>169</v>
      </c>
    </row>
    <row r="91" spans="1:65" s="10" customFormat="1" ht="11.25">
      <c r="B91" s="168"/>
      <c r="C91" s="169"/>
      <c r="D91" s="163" t="s">
        <v>173</v>
      </c>
      <c r="E91" s="170" t="s">
        <v>34</v>
      </c>
      <c r="F91" s="171" t="s">
        <v>796</v>
      </c>
      <c r="G91" s="169"/>
      <c r="H91" s="172">
        <v>14</v>
      </c>
      <c r="I91" s="173"/>
      <c r="J91" s="169"/>
      <c r="K91" s="169"/>
      <c r="L91" s="174"/>
      <c r="M91" s="175"/>
      <c r="N91" s="176"/>
      <c r="O91" s="176"/>
      <c r="P91" s="176"/>
      <c r="Q91" s="176"/>
      <c r="R91" s="176"/>
      <c r="S91" s="176"/>
      <c r="T91" s="177"/>
      <c r="AT91" s="178" t="s">
        <v>173</v>
      </c>
      <c r="AU91" s="178" t="s">
        <v>75</v>
      </c>
      <c r="AV91" s="10" t="s">
        <v>84</v>
      </c>
      <c r="AW91" s="10" t="s">
        <v>36</v>
      </c>
      <c r="AX91" s="10" t="s">
        <v>75</v>
      </c>
      <c r="AY91" s="178" t="s">
        <v>169</v>
      </c>
    </row>
    <row r="92" spans="1:65" s="10" customFormat="1" ht="11.25">
      <c r="B92" s="168"/>
      <c r="C92" s="169"/>
      <c r="D92" s="163" t="s">
        <v>173</v>
      </c>
      <c r="E92" s="170" t="s">
        <v>34</v>
      </c>
      <c r="F92" s="171" t="s">
        <v>797</v>
      </c>
      <c r="G92" s="169"/>
      <c r="H92" s="172">
        <v>14</v>
      </c>
      <c r="I92" s="173"/>
      <c r="J92" s="169"/>
      <c r="K92" s="169"/>
      <c r="L92" s="174"/>
      <c r="M92" s="175"/>
      <c r="N92" s="176"/>
      <c r="O92" s="176"/>
      <c r="P92" s="176"/>
      <c r="Q92" s="176"/>
      <c r="R92" s="176"/>
      <c r="S92" s="176"/>
      <c r="T92" s="177"/>
      <c r="AT92" s="178" t="s">
        <v>173</v>
      </c>
      <c r="AU92" s="178" t="s">
        <v>75</v>
      </c>
      <c r="AV92" s="10" t="s">
        <v>84</v>
      </c>
      <c r="AW92" s="10" t="s">
        <v>36</v>
      </c>
      <c r="AX92" s="10" t="s">
        <v>75</v>
      </c>
      <c r="AY92" s="178" t="s">
        <v>169</v>
      </c>
    </row>
    <row r="93" spans="1:65" s="10" customFormat="1" ht="11.25">
      <c r="B93" s="168"/>
      <c r="C93" s="169"/>
      <c r="D93" s="163" t="s">
        <v>173</v>
      </c>
      <c r="E93" s="170" t="s">
        <v>34</v>
      </c>
      <c r="F93" s="171" t="s">
        <v>798</v>
      </c>
      <c r="G93" s="169"/>
      <c r="H93" s="172">
        <v>14</v>
      </c>
      <c r="I93" s="173"/>
      <c r="J93" s="169"/>
      <c r="K93" s="169"/>
      <c r="L93" s="174"/>
      <c r="M93" s="175"/>
      <c r="N93" s="176"/>
      <c r="O93" s="176"/>
      <c r="P93" s="176"/>
      <c r="Q93" s="176"/>
      <c r="R93" s="176"/>
      <c r="S93" s="176"/>
      <c r="T93" s="177"/>
      <c r="AT93" s="178" t="s">
        <v>173</v>
      </c>
      <c r="AU93" s="178" t="s">
        <v>75</v>
      </c>
      <c r="AV93" s="10" t="s">
        <v>84</v>
      </c>
      <c r="AW93" s="10" t="s">
        <v>36</v>
      </c>
      <c r="AX93" s="10" t="s">
        <v>75</v>
      </c>
      <c r="AY93" s="178" t="s">
        <v>169</v>
      </c>
    </row>
    <row r="94" spans="1:65" s="10" customFormat="1" ht="11.25">
      <c r="B94" s="168"/>
      <c r="C94" s="169"/>
      <c r="D94" s="163" t="s">
        <v>173</v>
      </c>
      <c r="E94" s="170" t="s">
        <v>34</v>
      </c>
      <c r="F94" s="171" t="s">
        <v>799</v>
      </c>
      <c r="G94" s="169"/>
      <c r="H94" s="172">
        <v>14</v>
      </c>
      <c r="I94" s="173"/>
      <c r="J94" s="169"/>
      <c r="K94" s="169"/>
      <c r="L94" s="174"/>
      <c r="M94" s="175"/>
      <c r="N94" s="176"/>
      <c r="O94" s="176"/>
      <c r="P94" s="176"/>
      <c r="Q94" s="176"/>
      <c r="R94" s="176"/>
      <c r="S94" s="176"/>
      <c r="T94" s="177"/>
      <c r="AT94" s="178" t="s">
        <v>173</v>
      </c>
      <c r="AU94" s="178" t="s">
        <v>75</v>
      </c>
      <c r="AV94" s="10" t="s">
        <v>84</v>
      </c>
      <c r="AW94" s="10" t="s">
        <v>36</v>
      </c>
      <c r="AX94" s="10" t="s">
        <v>75</v>
      </c>
      <c r="AY94" s="178" t="s">
        <v>169</v>
      </c>
    </row>
    <row r="95" spans="1:65" s="10" customFormat="1" ht="11.25">
      <c r="B95" s="168"/>
      <c r="C95" s="169"/>
      <c r="D95" s="163" t="s">
        <v>173</v>
      </c>
      <c r="E95" s="170" t="s">
        <v>34</v>
      </c>
      <c r="F95" s="171" t="s">
        <v>874</v>
      </c>
      <c r="G95" s="169"/>
      <c r="H95" s="172">
        <v>257</v>
      </c>
      <c r="I95" s="173"/>
      <c r="J95" s="169"/>
      <c r="K95" s="169"/>
      <c r="L95" s="174"/>
      <c r="M95" s="175"/>
      <c r="N95" s="176"/>
      <c r="O95" s="176"/>
      <c r="P95" s="176"/>
      <c r="Q95" s="176"/>
      <c r="R95" s="176"/>
      <c r="S95" s="176"/>
      <c r="T95" s="177"/>
      <c r="AT95" s="178" t="s">
        <v>173</v>
      </c>
      <c r="AU95" s="178" t="s">
        <v>75</v>
      </c>
      <c r="AV95" s="10" t="s">
        <v>84</v>
      </c>
      <c r="AW95" s="10" t="s">
        <v>36</v>
      </c>
      <c r="AX95" s="10" t="s">
        <v>75</v>
      </c>
      <c r="AY95" s="178" t="s">
        <v>169</v>
      </c>
    </row>
    <row r="96" spans="1:65" s="11" customFormat="1" ht="11.25">
      <c r="B96" s="190"/>
      <c r="C96" s="191"/>
      <c r="D96" s="163" t="s">
        <v>173</v>
      </c>
      <c r="E96" s="192" t="s">
        <v>34</v>
      </c>
      <c r="F96" s="193" t="s">
        <v>288</v>
      </c>
      <c r="G96" s="191"/>
      <c r="H96" s="194">
        <v>426</v>
      </c>
      <c r="I96" s="195"/>
      <c r="J96" s="191"/>
      <c r="K96" s="191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173</v>
      </c>
      <c r="AU96" s="200" t="s">
        <v>75</v>
      </c>
      <c r="AV96" s="11" t="s">
        <v>170</v>
      </c>
      <c r="AW96" s="11" t="s">
        <v>36</v>
      </c>
      <c r="AX96" s="11" t="s">
        <v>82</v>
      </c>
      <c r="AY96" s="200" t="s">
        <v>169</v>
      </c>
    </row>
    <row r="97" spans="1:65" s="2" customFormat="1" ht="16.5" customHeight="1">
      <c r="A97" s="30"/>
      <c r="B97" s="31"/>
      <c r="C97" s="148" t="s">
        <v>84</v>
      </c>
      <c r="D97" s="148" t="s">
        <v>164</v>
      </c>
      <c r="E97" s="149" t="s">
        <v>581</v>
      </c>
      <c r="F97" s="150" t="s">
        <v>582</v>
      </c>
      <c r="G97" s="151" t="s">
        <v>184</v>
      </c>
      <c r="H97" s="152">
        <v>3</v>
      </c>
      <c r="I97" s="266">
        <v>0</v>
      </c>
      <c r="J97" s="154">
        <f>ROUND(I97*H97,2)</f>
        <v>0</v>
      </c>
      <c r="K97" s="155"/>
      <c r="L97" s="156"/>
      <c r="M97" s="157" t="s">
        <v>34</v>
      </c>
      <c r="N97" s="158" t="s">
        <v>46</v>
      </c>
      <c r="O97" s="60"/>
      <c r="P97" s="159">
        <f>O97*H97</f>
        <v>0</v>
      </c>
      <c r="Q97" s="159">
        <v>3.70425</v>
      </c>
      <c r="R97" s="159">
        <f>Q97*H97</f>
        <v>11.11275</v>
      </c>
      <c r="S97" s="159">
        <v>0</v>
      </c>
      <c r="T97" s="160">
        <f>S97*H97</f>
        <v>0</v>
      </c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R97" s="161" t="s">
        <v>168</v>
      </c>
      <c r="AT97" s="161" t="s">
        <v>164</v>
      </c>
      <c r="AU97" s="161" t="s">
        <v>75</v>
      </c>
      <c r="AY97" s="13" t="s">
        <v>169</v>
      </c>
      <c r="BE97" s="162">
        <f>IF(N97="základní",J97,0)</f>
        <v>0</v>
      </c>
      <c r="BF97" s="162">
        <f>IF(N97="snížená",J97,0)</f>
        <v>0</v>
      </c>
      <c r="BG97" s="162">
        <f>IF(N97="zákl. přenesená",J97,0)</f>
        <v>0</v>
      </c>
      <c r="BH97" s="162">
        <f>IF(N97="sníž. přenesená",J97,0)</f>
        <v>0</v>
      </c>
      <c r="BI97" s="162">
        <f>IF(N97="nulová",J97,0)</f>
        <v>0</v>
      </c>
      <c r="BJ97" s="13" t="s">
        <v>82</v>
      </c>
      <c r="BK97" s="162">
        <f>ROUND(I97*H97,2)</f>
        <v>0</v>
      </c>
      <c r="BL97" s="13" t="s">
        <v>170</v>
      </c>
      <c r="BM97" s="161" t="s">
        <v>699</v>
      </c>
    </row>
    <row r="98" spans="1:65" s="2" customFormat="1" ht="11.25">
      <c r="A98" s="30"/>
      <c r="B98" s="31"/>
      <c r="C98" s="32"/>
      <c r="D98" s="163" t="s">
        <v>172</v>
      </c>
      <c r="E98" s="32"/>
      <c r="F98" s="164" t="s">
        <v>582</v>
      </c>
      <c r="G98" s="32"/>
      <c r="H98" s="32"/>
      <c r="I98" s="165"/>
      <c r="J98" s="32"/>
      <c r="K98" s="32"/>
      <c r="L98" s="35"/>
      <c r="M98" s="166"/>
      <c r="N98" s="167"/>
      <c r="O98" s="60"/>
      <c r="P98" s="60"/>
      <c r="Q98" s="60"/>
      <c r="R98" s="60"/>
      <c r="S98" s="60"/>
      <c r="T98" s="61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T98" s="13" t="s">
        <v>172</v>
      </c>
      <c r="AU98" s="13" t="s">
        <v>75</v>
      </c>
    </row>
    <row r="99" spans="1:65" s="2" customFormat="1" ht="58.5">
      <c r="A99" s="30"/>
      <c r="B99" s="31"/>
      <c r="C99" s="32"/>
      <c r="D99" s="163" t="s">
        <v>178</v>
      </c>
      <c r="E99" s="32"/>
      <c r="F99" s="179" t="s">
        <v>573</v>
      </c>
      <c r="G99" s="32"/>
      <c r="H99" s="32"/>
      <c r="I99" s="165"/>
      <c r="J99" s="32"/>
      <c r="K99" s="32"/>
      <c r="L99" s="35"/>
      <c r="M99" s="166"/>
      <c r="N99" s="167"/>
      <c r="O99" s="60"/>
      <c r="P99" s="60"/>
      <c r="Q99" s="60"/>
      <c r="R99" s="60"/>
      <c r="S99" s="60"/>
      <c r="T99" s="61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T99" s="13" t="s">
        <v>178</v>
      </c>
      <c r="AU99" s="13" t="s">
        <v>75</v>
      </c>
    </row>
    <row r="100" spans="1:65" s="10" customFormat="1" ht="11.25">
      <c r="B100" s="168"/>
      <c r="C100" s="169"/>
      <c r="D100" s="163" t="s">
        <v>173</v>
      </c>
      <c r="E100" s="170" t="s">
        <v>34</v>
      </c>
      <c r="F100" s="171" t="s">
        <v>875</v>
      </c>
      <c r="G100" s="169"/>
      <c r="H100" s="172">
        <v>3</v>
      </c>
      <c r="I100" s="173"/>
      <c r="J100" s="169"/>
      <c r="K100" s="169"/>
      <c r="L100" s="174"/>
      <c r="M100" s="201"/>
      <c r="N100" s="202"/>
      <c r="O100" s="202"/>
      <c r="P100" s="202"/>
      <c r="Q100" s="202"/>
      <c r="R100" s="202"/>
      <c r="S100" s="202"/>
      <c r="T100" s="203"/>
      <c r="AT100" s="178" t="s">
        <v>173</v>
      </c>
      <c r="AU100" s="178" t="s">
        <v>75</v>
      </c>
      <c r="AV100" s="10" t="s">
        <v>84</v>
      </c>
      <c r="AW100" s="10" t="s">
        <v>36</v>
      </c>
      <c r="AX100" s="10" t="s">
        <v>82</v>
      </c>
      <c r="AY100" s="178" t="s">
        <v>169</v>
      </c>
    </row>
    <row r="101" spans="1:65" s="2" customFormat="1" ht="6.95" customHeight="1">
      <c r="A101" s="30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5"/>
      <c r="M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</sheetData>
  <sheetProtection algorithmName="SHA-512" hashValue="elJT89XFXdpKbLCoJfj+URFewWhyH/we+Ttqrr7wIYYGu/3U9Qtljr6ttQ8Fyv/wKcAOVJrxYqtRhc+kV1XFFw==" saltValue="+gh+cmVWwAOLxzdqcrholT4nIy31PMTKJ/QSGfyjgsUse/57S5TeRAO0IOhQD2uc/EUCrhuQPrSiwdwLNOu/Yg==" spinCount="100000" sheet="1" objects="1" scenarios="1" formatColumns="0" formatRows="0" autoFilter="0"/>
  <autoFilter ref="C84:K100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34</vt:i4>
      </vt:variant>
    </vt:vector>
  </HeadingPairs>
  <TitlesOfParts>
    <vt:vector size="51" baseType="lpstr">
      <vt:lpstr>Rekapitulace stavby</vt:lpstr>
      <vt:lpstr>SO 01.1 - Železniční svršek</vt:lpstr>
      <vt:lpstr>SO 01.2 - Materiál a prác...</vt:lpstr>
      <vt:lpstr>SO 02.1 - Železniční svršek</vt:lpstr>
      <vt:lpstr>SO 02.2 - Materiál a prác...</vt:lpstr>
      <vt:lpstr>SO 03.1 - Železniční svršek</vt:lpstr>
      <vt:lpstr>SO 03.2 - Materiál a prác...</vt:lpstr>
      <vt:lpstr>SO 04.1 - Železniční svršek</vt:lpstr>
      <vt:lpstr>SO 04.2 - Materiál a prác...</vt:lpstr>
      <vt:lpstr>SO 05.1 - Železniční svršek</vt:lpstr>
      <vt:lpstr>SO 05.2 - Materiál a prác...</vt:lpstr>
      <vt:lpstr>SO 06.1 - Železniční svršek</vt:lpstr>
      <vt:lpstr>SO 06.2 - Materiál a prác...</vt:lpstr>
      <vt:lpstr>SO 07.1 - Železniční svršek</vt:lpstr>
      <vt:lpstr>SO 07.2 - Materiál a prác...</vt:lpstr>
      <vt:lpstr>SO 08 - Následné propraco...</vt:lpstr>
      <vt:lpstr>VON - Vedlejší a ostatní ...</vt:lpstr>
      <vt:lpstr>'Rekapitulace stavby'!Názvy_tisku</vt:lpstr>
      <vt:lpstr>'SO 01.1 - Železniční svršek'!Názvy_tisku</vt:lpstr>
      <vt:lpstr>'SO 01.2 - Materiál a prác...'!Názvy_tisku</vt:lpstr>
      <vt:lpstr>'SO 02.1 - Železniční svršek'!Názvy_tisku</vt:lpstr>
      <vt:lpstr>'SO 02.2 - Materiál a prác...'!Názvy_tisku</vt:lpstr>
      <vt:lpstr>'SO 03.1 - Železniční svršek'!Názvy_tisku</vt:lpstr>
      <vt:lpstr>'SO 03.2 - Materiál a prác...'!Názvy_tisku</vt:lpstr>
      <vt:lpstr>'SO 04.1 - Železniční svršek'!Názvy_tisku</vt:lpstr>
      <vt:lpstr>'SO 04.2 - Materiál a prác...'!Názvy_tisku</vt:lpstr>
      <vt:lpstr>'SO 05.1 - Železniční svršek'!Názvy_tisku</vt:lpstr>
      <vt:lpstr>'SO 05.2 - Materiál a prác...'!Názvy_tisku</vt:lpstr>
      <vt:lpstr>'SO 06.1 - Železniční svršek'!Názvy_tisku</vt:lpstr>
      <vt:lpstr>'SO 06.2 - Materiál a prác...'!Názvy_tisku</vt:lpstr>
      <vt:lpstr>'SO 07.1 - Železniční svršek'!Názvy_tisku</vt:lpstr>
      <vt:lpstr>'SO 07.2 - Materiál a prác...'!Názvy_tisku</vt:lpstr>
      <vt:lpstr>'SO 08 - Následné propraco...'!Názvy_tisku</vt:lpstr>
      <vt:lpstr>'VON - Vedlejší a ostatní ...'!Názvy_tisku</vt:lpstr>
      <vt:lpstr>'Rekapitulace stavby'!Oblast_tisku</vt:lpstr>
      <vt:lpstr>'SO 01.1 - Železniční svršek'!Oblast_tisku</vt:lpstr>
      <vt:lpstr>'SO 01.2 - Materiál a prác...'!Oblast_tisku</vt:lpstr>
      <vt:lpstr>'SO 02.1 - Železniční svršek'!Oblast_tisku</vt:lpstr>
      <vt:lpstr>'SO 02.2 - Materiál a prác...'!Oblast_tisku</vt:lpstr>
      <vt:lpstr>'SO 03.1 - Železniční svršek'!Oblast_tisku</vt:lpstr>
      <vt:lpstr>'SO 03.2 - Materiál a prác...'!Oblast_tisku</vt:lpstr>
      <vt:lpstr>'SO 04.1 - Železniční svršek'!Oblast_tisku</vt:lpstr>
      <vt:lpstr>'SO 04.2 - Materiál a prác...'!Oblast_tisku</vt:lpstr>
      <vt:lpstr>'SO 05.1 - Železniční svršek'!Oblast_tisku</vt:lpstr>
      <vt:lpstr>'SO 05.2 - Materiál a prác...'!Oblast_tisku</vt:lpstr>
      <vt:lpstr>'SO 06.1 - Železniční svršek'!Oblast_tisku</vt:lpstr>
      <vt:lpstr>'SO 06.2 - Materiál a prác...'!Oblast_tisku</vt:lpstr>
      <vt:lpstr>'SO 07.1 - Železniční svršek'!Oblast_tisku</vt:lpstr>
      <vt:lpstr>'SO 07.2 - Materiál a prác...'!Oblast_tisku</vt:lpstr>
      <vt:lpstr>'SO 08 - Následné propraco...'!Oblast_tisku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2024-02-06T13:04:56Z</dcterms:created>
  <dcterms:modified xsi:type="dcterms:W3CDTF">2024-02-06T13:17:50Z</dcterms:modified>
</cp:coreProperties>
</file>