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TomekJan" reservationPassword="0"/>
  <workbookPr/>
  <bookViews>
    <workbookView xWindow="240" yWindow="120" windowWidth="14940" windowHeight="9225" activeTab="0"/>
  </bookViews>
  <sheets>
    <sheet name="Rekapitulace" sheetId="1" r:id="rId1"/>
    <sheet name="PS 01-01-31" sheetId="2" r:id="rId2"/>
    <sheet name="SO 01-10-01" sheetId="3" r:id="rId3"/>
    <sheet name="SO 01-13-01" sheetId="4" r:id="rId4"/>
    <sheet name="SO 98-98" sheetId="5" r:id="rId5"/>
  </sheets>
  <definedNames/>
  <calcPr/>
  <webPublishing/>
</workbook>
</file>

<file path=xl/sharedStrings.xml><?xml version="1.0" encoding="utf-8"?>
<sst xmlns="http://schemas.openxmlformats.org/spreadsheetml/2006/main" count="2161" uniqueCount="603">
  <si>
    <t>Aspe</t>
  </si>
  <si>
    <t>Rekapitulace ceny</t>
  </si>
  <si>
    <t>5213530076_Zm01</t>
  </si>
  <si>
    <t>Rekonstrukce a výstavba PZZ na přejezdu P5804 v km 64,026 na trati Ledečko - Čerčany</t>
  </si>
  <si>
    <t>IV</t>
  </si>
  <si>
    <t>Importovaná varianta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</si>
  <si>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</si>
  <si>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</si>
  <si>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</si>
  <si>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</si>
  <si>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</si>
  <si>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</si>
  <si>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</si>
  <si>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</si>
  <si>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</t>
  </si>
  <si>
    <t>Železniční zabezpečovací zařízení</t>
  </si>
  <si>
    <t xml:space="preserve">  PS 01-01-31</t>
  </si>
  <si>
    <t>PZS v km 64,026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</si>
  <si>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</si>
  <si>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</si>
  <si>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</si>
  <si>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</si>
  <si>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</si>
  <si>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</si>
  <si>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</si>
  <si>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</si>
  <si>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</si>
  <si>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</si>
  <si>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</si>
  <si>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</si>
  <si>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</si>
  <si>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</si>
  <si>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</si>
  <si>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</si>
  <si>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</si>
  <si>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</si>
  <si>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</si>
  <si>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</si>
  <si>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</si>
  <si>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</si>
  <si>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</si>
  <si>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</si>
  <si>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</si>
  <si>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</si>
  <si>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</si>
  <si>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01-01-31</t>
  </si>
  <si>
    <t>SD</t>
  </si>
  <si>
    <t>1</t>
  </si>
  <si>
    <t>P</t>
  </si>
  <si>
    <t>75D161</t>
  </si>
  <si>
    <t/>
  </si>
  <si>
    <t>RELÉOVÝ DOMEK (DO 9 M2) PREFABRIKOVANÝ, IZOLOVANÝ, S KLIMATIZACÍ A VNITŘNÍ KABELIZACÍ - DODÁVKA</t>
  </si>
  <si>
    <t>KUS</t>
  </si>
  <si>
    <t>OTSKP</t>
  </si>
  <si>
    <t>PP</t>
  </si>
  <si>
    <t>VV</t>
  </si>
  <si>
    <t>Technologický objekt PZS 64,026; 2x3m</t>
  </si>
  <si>
    <t>TS</t>
  </si>
  <si>
    <t>Technická specifikace položky odpovídá příslušné cenové soustavě</t>
  </si>
  <si>
    <t>75D167</t>
  </si>
  <si>
    <t>RELÉOVÝ DOMEK (DO 18 M2) PREFABRIKOVANÝ - MONTÁŽ</t>
  </si>
  <si>
    <t>899121</t>
  </si>
  <si>
    <t>MŘÍŽE OCELOVÉ SAMOSTATNÉ</t>
  </si>
  <si>
    <t>Mříže pro technologický objekt PZS 64,026</t>
  </si>
  <si>
    <t>Položka zahrnuje dodávku a osazení předepsané mříže včetně rámu</t>
  </si>
  <si>
    <t>4</t>
  </si>
  <si>
    <t>75B411</t>
  </si>
  <si>
    <t>STOJANOVÁ ŘADA PRO 1 STOJAN - DODÁVKA</t>
  </si>
  <si>
    <t>Stojanová řada pro stojan PZS 64,026</t>
  </si>
  <si>
    <t>5</t>
  </si>
  <si>
    <t>75B417</t>
  </si>
  <si>
    <t>STOJANOVÁ ŘADA PRO 1 STOJAN - MONTÁŽ</t>
  </si>
  <si>
    <t>6</t>
  </si>
  <si>
    <t>75D181</t>
  </si>
  <si>
    <t>NAPÁJECÍ SKŘÍŇ PŘEJEZDOVÉHO ZABEZPEČOVACÍHO ZAŘÍZENÍ - DODÁVKA</t>
  </si>
  <si>
    <t>Napájecí skříň pro PZS 64,026</t>
  </si>
  <si>
    <t>7</t>
  </si>
  <si>
    <t>75D187</t>
  </si>
  <si>
    <t>NAPÁJECÍ SKŘÍŇ PŘEJEZDOVÉHO ZABEZPEČOVACÍHO ZAŘÍZENÍ - MONTÁŽ</t>
  </si>
  <si>
    <t>8</t>
  </si>
  <si>
    <t>75D111</t>
  </si>
  <si>
    <t>SKŘÍŇ LOGIKY RELÉOVÉHO PŘEJEZDOVÉHO ZABEZPEČOVACÍHO ZAŘÍZENÍ - DODÁVKA</t>
  </si>
  <si>
    <t>Technologie reléová s elektronickými doplňky pro PZS 64,026</t>
  </si>
  <si>
    <t>9</t>
  </si>
  <si>
    <t>75D117</t>
  </si>
  <si>
    <t>SKŘÍŇ LOGIKY RELÉOVÉHO PŘEJEZDOVÉHO ZABEZPEČOVACÍHO ZAŘÍZENÍ - MONTÁŽ</t>
  </si>
  <si>
    <t>10</t>
  </si>
  <si>
    <t>75B6O1</t>
  </si>
  <si>
    <t>BEZÚDRŽBOVÁ BATERIE 24 V/490 AH - DODÁVKA</t>
  </si>
  <si>
    <t>Baterie pro technologii PZS 64,026</t>
  </si>
  <si>
    <t>11</t>
  </si>
  <si>
    <t>75B6T7</t>
  </si>
  <si>
    <t>BATERIE - MONTÁŽ</t>
  </si>
  <si>
    <t>12</t>
  </si>
  <si>
    <t>7467D1</t>
  </si>
  <si>
    <t>STOJAN PRO AKUMULÁTORY/BATERIE DO 150 AH</t>
  </si>
  <si>
    <t>Stojan pro baterii</t>
  </si>
  <si>
    <t>13</t>
  </si>
  <si>
    <t>75B871</t>
  </si>
  <si>
    <t>ZAŘÍZENÍ BEZPEČNÉ KOMUNIKACE MEZI ZABEZPEČOVACÍMI ZAŘÍZENÍMI (32 PERIFERIÍ) - DODÁVKA</t>
  </si>
  <si>
    <t>Diagnostický systém PZS 64,026</t>
  </si>
  <si>
    <t>14</t>
  </si>
  <si>
    <t>75B877</t>
  </si>
  <si>
    <t>ZAŘÍZENÍ BEZPEČNÉ KOMUNIKACE MEZI ZABEZPEČOVACÍMI ZAŘÍZENÍMI (32 PERIFERIÍ) - MONTÁŽ</t>
  </si>
  <si>
    <t>15</t>
  </si>
  <si>
    <t>744231</t>
  </si>
  <si>
    <t>KABELOVÁ SKŘÍŇ VENKOVNÍ SPOLEČNÁ PŘÍSTROJOVÁ PRO PŘEJEZDY</t>
  </si>
  <si>
    <t>Společná skříň přístrojová pro PZS 64,026</t>
  </si>
  <si>
    <t>16</t>
  </si>
  <si>
    <t>75B497</t>
  </si>
  <si>
    <t>SKŘÍŇ KABELOVÁ - MONTÁŽ</t>
  </si>
  <si>
    <t>17</t>
  </si>
  <si>
    <t>75C911</t>
  </si>
  <si>
    <t>SNÍMAČ POČÍTAČE NÁPRAV - DODÁVKA</t>
  </si>
  <si>
    <t>Čidla PBHC8.1, PBHC8.2, PBHC8.3 a PBHC8.4</t>
  </si>
  <si>
    <t>18</t>
  </si>
  <si>
    <t>75C917</t>
  </si>
  <si>
    <t>SNÍMAČ POČÍTAČE NÁPRAV - MONTÁŽ</t>
  </si>
  <si>
    <t>19</t>
  </si>
  <si>
    <t>75C931</t>
  </si>
  <si>
    <t>SKŘÍŇ S POČÍTAČI NÁPRAV 8 BODŮ/7 ÚSEKŮ - DODÁVKA</t>
  </si>
  <si>
    <t>Skříň do stojanu s poč. náprav PZS 64,026</t>
  </si>
  <si>
    <t>20</t>
  </si>
  <si>
    <t>75C937</t>
  </si>
  <si>
    <t>SKŘÍŇ S POČÍTAČI NÁPRAV 8 BODŮ/7 ÚSEKŮ - MONTÁŽ</t>
  </si>
  <si>
    <t>21</t>
  </si>
  <si>
    <t>75D211</t>
  </si>
  <si>
    <t>VÝSTRAŽNÍK SE ZÁVOROU, 1 SKŘÍŇ - DODÁVKA</t>
  </si>
  <si>
    <t>Závorové stojany "A", "B" PZS 64,026</t>
  </si>
  <si>
    <t>22</t>
  </si>
  <si>
    <t>75D217</t>
  </si>
  <si>
    <t>VÝSTRAŽNÍK SE ZÁVOROU, 1 SKŘÍŇ - MONTÁŽ</t>
  </si>
  <si>
    <t>23</t>
  </si>
  <si>
    <t>75D241</t>
  </si>
  <si>
    <t>VÝSTRAŽNÍK BEZ ZÁVORY, 2 SKŘÍNĚ - DODÁVKA</t>
  </si>
  <si>
    <t>Výstražník "C1, a "C2"</t>
  </si>
  <si>
    <t>24</t>
  </si>
  <si>
    <t>75D247</t>
  </si>
  <si>
    <t>VÝSTRAŽNÍK BEZ ZÁVORY, 2 SKŘÍNĚ - MONTÁŽ</t>
  </si>
  <si>
    <t>25</t>
  </si>
  <si>
    <t>75B929</t>
  </si>
  <si>
    <t>ZÁKLADNÍ SW ELEKTRONICKÉHO STAVĚDLA S ELEKTRONICKÝM ROZHRANÍM - ÚPRAVA</t>
  </si>
  <si>
    <t>Úprava SW ESA v ŽST Čerčany.</t>
  </si>
  <si>
    <t>26</t>
  </si>
  <si>
    <t>75B519</t>
  </si>
  <si>
    <t>SKŘÍŇ TECHNOLOGICKÝCH POČÍTAČŮ - ÚPRAVA</t>
  </si>
  <si>
    <t>Úprava skříně s technologií ESA v ŽST Čerčany</t>
  </si>
  <si>
    <t>27</t>
  </si>
  <si>
    <t>75B979</t>
  </si>
  <si>
    <t>SW PRACOVIŠTĚ DISPEČERA DOZ - ÚPRAVA</t>
  </si>
  <si>
    <t>Úprava SW CDP Praha, sál č. 3A a výcvikový sál.</t>
  </si>
  <si>
    <t>28</t>
  </si>
  <si>
    <t>75B999</t>
  </si>
  <si>
    <t>SW PRO DOZ JEDNÉ STANICE - ÚPRAVA</t>
  </si>
  <si>
    <t>Úprava SW pro DOZ Čerčany</t>
  </si>
  <si>
    <t>75D277</t>
  </si>
  <si>
    <t>ZAŘÍZENÍ (PZZ) PRO NEVIDOMÉ - MONTÁŽ</t>
  </si>
  <si>
    <t>Zařízení pro nevidomé. Výstražníky "A" a "C1"</t>
  </si>
  <si>
    <t>29</t>
  </si>
  <si>
    <t>75D271</t>
  </si>
  <si>
    <t>ZAŘÍZENÍ (PZZ) PRO NEVIDOMÉ - DODÁVKA</t>
  </si>
  <si>
    <t>30</t>
  </si>
  <si>
    <t>46511</t>
  </si>
  <si>
    <t>DLAŽBY Z DÍLCŮ BETONOVÝCH</t>
  </si>
  <si>
    <t>M3</t>
  </si>
  <si>
    <t>Dlažba kolem technologického objektu a před záv. Stojan</t>
  </si>
  <si>
    <t>31</t>
  </si>
  <si>
    <t>75E197</t>
  </si>
  <si>
    <t>PŘÍPRAVA A CELKOVÉ ZKOUŠKY PŘEJEZDOVÉHO ZABEZPEČOVACÍHO ZAŘÍZENÍ PRO JEDNU KOLEJ</t>
  </si>
  <si>
    <t>Přezkoušení technologie PZS 64,026</t>
  </si>
  <si>
    <t>32</t>
  </si>
  <si>
    <t>75E1C7</t>
  </si>
  <si>
    <t>PROTOKOL UTZ</t>
  </si>
  <si>
    <t>Protokol pro technologii PZS 64,026</t>
  </si>
  <si>
    <t>33</t>
  </si>
  <si>
    <t>74F323</t>
  </si>
  <si>
    <t>Úprava PZ ŽST Čerčany</t>
  </si>
  <si>
    <t>34</t>
  </si>
  <si>
    <t>747213</t>
  </si>
  <si>
    <t>CELKOVÁ PROHLÍDKA, ZKOUŠENÍ, MĚŘENÍ A VYHOTOVENÍ VÝCHOZÍ REVIZNÍ ZPRÁVY, PRO OBJEM IN PŘES 500 DO 1000 TIS. KČ</t>
  </si>
  <si>
    <t>Prohlídka, přezkoušení, měření vyhotovení výchozí rev. zprávy PZS 64,026 a SSP</t>
  </si>
  <si>
    <t>35</t>
  </si>
  <si>
    <t>747214</t>
  </si>
  <si>
    <t>CELKOVÁ PROHLÍDKA, ZKOUŠENÍ, MĚŘENÍ A VYHOTOVENÍ VÝCHOZÍ REVIZNÍ ZPRÁVY, PRO OBJEM IN - PŘÍPLATEK ZA KAŽDÝCH DALŠÍCH I ZAPOČATÝCH 500 TIS. K</t>
  </si>
  <si>
    <t>36</t>
  </si>
  <si>
    <t>743F22</t>
  </si>
  <si>
    <t>SKŘÍŇ ELEKTROMĚROVÁ V KOMPAKTNÍM PILÍŘI PRO PŘÍMÉ MĚŘENÍ DO 80 A DVOUSAZBOVÉ VČETNĚ VÝSTROJE</t>
  </si>
  <si>
    <t>Nový rozváděč RE</t>
  </si>
  <si>
    <t>37</t>
  </si>
  <si>
    <t>743E23</t>
  </si>
  <si>
    <t>SKŘÍŇ ROZPOJOVACÍ POJISTKOVÁ DO 400 A, DO 240 MM2, V KOMPAKTNÍM PILÍŘI S</t>
  </si>
  <si>
    <t>POJISTKOVÝMI SPODKY SE 7-10 SADAMI JISTÍCÍCH PRVKŮ</t>
  </si>
  <si>
    <t>Nová přípojková skříň</t>
  </si>
  <si>
    <t>38</t>
  </si>
  <si>
    <t>744633</t>
  </si>
  <si>
    <t>JISTIČ TŘÍPÓLOVÝ (10 KA) OD 13 DO 20 A</t>
  </si>
  <si>
    <t>Jistič pro RO</t>
  </si>
  <si>
    <t>39</t>
  </si>
  <si>
    <t>744634</t>
  </si>
  <si>
    <t>JISTIČ TŘÍPÓLOVÝ (10 KA) OD 25 DO 40 A</t>
  </si>
  <si>
    <t>Jistič pro RE1</t>
  </si>
  <si>
    <t>40</t>
  </si>
  <si>
    <t>744O14</t>
  </si>
  <si>
    <t>ELEKTROMĚR</t>
  </si>
  <si>
    <t>OTKP</t>
  </si>
  <si>
    <t>Elektroměr do RE</t>
  </si>
  <si>
    <t>41</t>
  </si>
  <si>
    <t>744Q22</t>
  </si>
  <si>
    <t>SVODIČ PŘEPĚTÍ TYP 1+2 (TŘÍDA B+C) 3-4 PÓLOVÝ</t>
  </si>
  <si>
    <t>Svodič přepětí rozváděče SSP</t>
  </si>
  <si>
    <t>42</t>
  </si>
  <si>
    <t>75IG31</t>
  </si>
  <si>
    <t>ZEMNICÍ DESKA FEZN 2000 X 250 X 3 MM</t>
  </si>
  <si>
    <t>Pro uzemnění rozváděče PZS 64,026</t>
  </si>
  <si>
    <t>43</t>
  </si>
  <si>
    <t>75IG3X</t>
  </si>
  <si>
    <t>ZEMNICÍ DESKA FEZN 2000 X 250 X 3 MM - MONTÁŽ</t>
  </si>
  <si>
    <t>44</t>
  </si>
  <si>
    <t>747413</t>
  </si>
  <si>
    <t>MĚŘENÍ ZEMNÍCH ODPORŮ - ZEMNICÍ SÍTĚ DÉLKY PÁSKU DO 100 M</t>
  </si>
  <si>
    <t>Měření uzemnění rozváděče PZS 64,026</t>
  </si>
  <si>
    <t>45</t>
  </si>
  <si>
    <t>75IG21</t>
  </si>
  <si>
    <t>SVORKA ROZPOJOVACÍ ZKUŠEBNÍ</t>
  </si>
  <si>
    <t>46</t>
  </si>
  <si>
    <t>75IG2X</t>
  </si>
  <si>
    <t>SVORKA ROZPOJOVACÍ ZKUŠEBNÍ - MONTÁŽ</t>
  </si>
  <si>
    <t>47</t>
  </si>
  <si>
    <t>75IG61</t>
  </si>
  <si>
    <t>VEDENÍ UZEMŇOVACÍ V ZEMI Z FEZN DRÁTU DO 120 MM2</t>
  </si>
  <si>
    <t>M</t>
  </si>
  <si>
    <t>Zemnění rozváděče PZS 64,026</t>
  </si>
  <si>
    <t>48</t>
  </si>
  <si>
    <t>75IG6X</t>
  </si>
  <si>
    <t>VEDENÍ UZEMŇOVACÍ V ZEMI Z FEZN DRÁTU DO 120 MM2 - MONTÁŽ</t>
  </si>
  <si>
    <t>49</t>
  </si>
  <si>
    <t>741B11</t>
  </si>
  <si>
    <t>ZEMNÍCÍ TYČ FEZN DÉLKY DO 2 M</t>
  </si>
  <si>
    <t>50</t>
  </si>
  <si>
    <t>11120</t>
  </si>
  <si>
    <t>ODSTRANĚNÍ KŘOVIN</t>
  </si>
  <si>
    <t>M2</t>
  </si>
  <si>
    <t>Odstranění náletových dřevin, křoví pro výkop</t>
  </si>
  <si>
    <t>51</t>
  </si>
  <si>
    <t>14173</t>
  </si>
  <si>
    <t>PROTLAČOVÁNÍ POTRUBÍ Z PLAST HMOT DN DO 200MM</t>
  </si>
  <si>
    <t>Protlak pod kolejí a komunikací</t>
  </si>
  <si>
    <t>52</t>
  </si>
  <si>
    <t>702112</t>
  </si>
  <si>
    <t>KABELOVÝ ŽLAB ZEMNÍ VČETNĚ KRYTU SVĚTLÉ ŠÍŘKY PŘES 120 DO 250 MM</t>
  </si>
  <si>
    <t>Pro kabelizaci k záv. stojanům a výstražníkům PZS 64,026, pro napájecí kabel</t>
  </si>
  <si>
    <t>53</t>
  </si>
  <si>
    <t>18130</t>
  </si>
  <si>
    <t>ÚPRAVA PLÁNĚ BEZ ZHUTNĚNÍ</t>
  </si>
  <si>
    <t>Úprava po dokončení prací</t>
  </si>
  <si>
    <t>54</t>
  </si>
  <si>
    <t>742P14</t>
  </si>
  <si>
    <t>ZATAŽENÍ KABELU DO CHRÁNIČKY - KABEL PŘES 4 KG/M</t>
  </si>
  <si>
    <t>Zatažení kabelizace do protlaků</t>
  </si>
  <si>
    <t>55</t>
  </si>
  <si>
    <t>742H12</t>
  </si>
  <si>
    <t>KABEL NN ČTYŘ- A PĚTIŽÍLOVÝ CU S PLASTOVOU IZOLACÍ OD 4 DO 16 MM2</t>
  </si>
  <si>
    <t>Kabelové schéma, tabulka kabelů.</t>
  </si>
  <si>
    <t>56</t>
  </si>
  <si>
    <t>75I321</t>
  </si>
  <si>
    <t>KABEL ZEMNÍ DVOUPLÁŠŤOVÝ BEZ PANCÍŘE PRŮMĚRU ŽÍLY 0,8 MM DO 5XN</t>
  </si>
  <si>
    <t>KMČTYŘKA</t>
  </si>
  <si>
    <t>57</t>
  </si>
  <si>
    <t>75I22X</t>
  </si>
  <si>
    <t>KABEL ZEMNÍ DVOUPLÁŠŤOVÝ BEZ PANCÍŘE PRŮMĚRU ŽÍLY 0,8 MM - MONTÁŽ</t>
  </si>
  <si>
    <t>58</t>
  </si>
  <si>
    <t>75A131</t>
  </si>
  <si>
    <t>KABEL METALICKÝ DVOUPLÁŠŤOVÝ DO 12 PÁRŮ - DODÁVKA</t>
  </si>
  <si>
    <t>KMPÁR</t>
  </si>
  <si>
    <t>59</t>
  </si>
  <si>
    <t>75A217</t>
  </si>
  <si>
    <t>ZATAŽENÍ A SPOJKOVÁNÍ KABELŮ DO 12 PÁRŮ - MONTÁŽ</t>
  </si>
  <si>
    <t>60</t>
  </si>
  <si>
    <t>75A141</t>
  </si>
  <si>
    <t>KABEL METALICKÝ DVOUPLÁŠŤOVÝ PŘES 12 PÁRŮ - DODÁVKA</t>
  </si>
  <si>
    <t>61</t>
  </si>
  <si>
    <t>75A227</t>
  </si>
  <si>
    <t>ZATAŽENÍ A SPOJKOVÁNÍ KABELŮ PŘES 12 PÁRŮ - MONTÁŽ</t>
  </si>
  <si>
    <t>62</t>
  </si>
  <si>
    <t>75IH41</t>
  </si>
  <si>
    <t>UKONČENÍ KABELU FORMA KABELOVÁ DÉLKY PŘES 0,5 M DO 5XN</t>
  </si>
  <si>
    <t>63</t>
  </si>
  <si>
    <t>75A311</t>
  </si>
  <si>
    <t>KABELOVÁ FORMA (UKONČENÍ KABELŮ) PRO KABELY ZABEZPEČOVACÍ DO 12 PÁRŮ</t>
  </si>
  <si>
    <t>64</t>
  </si>
  <si>
    <t>75A312</t>
  </si>
  <si>
    <t>KABELOVÁ FORMA (UKONČENÍ KABELŮ) PRO KABELY ZABEZPEČOVACÍ PŘES 12 PÁRŮ</t>
  </si>
  <si>
    <t>65</t>
  </si>
  <si>
    <t>742L11</t>
  </si>
  <si>
    <t>UKONČENÍ DVOU AŽ PĚTIŽÍLOVÉHO KABELU V ROZVADĚČI NEBO NA PŘÍSTROJI DO 2,5 MM2</t>
  </si>
  <si>
    <t>66</t>
  </si>
  <si>
    <t>742L12</t>
  </si>
  <si>
    <t>UKONČENÍ DVOU AŽ PĚTIŽÍLOVÉHO KABELU V ROZVADĚČI NEBO NA PŘÍSTROJI OD 4 DO 16 MM2</t>
  </si>
  <si>
    <t>67</t>
  </si>
  <si>
    <t>747521</t>
  </si>
  <si>
    <t>ZKOUŠKY VODIČŮ A KABELŮ OVLÁDACÍCH OD 5 DO 12 ŽIL</t>
  </si>
  <si>
    <t>68</t>
  </si>
  <si>
    <t>747522</t>
  </si>
  <si>
    <t>ZKOUŠKY VODIČŮ A KABELŮ OVLÁDACÍCH PŘES 12 DO 24 ŽIL</t>
  </si>
  <si>
    <t>69</t>
  </si>
  <si>
    <t>747523</t>
  </si>
  <si>
    <t>ZKOUŠKY VODIČŮ A KABELŮ OVLÁDACÍCH PŘES 24 DO 48 ŽIL</t>
  </si>
  <si>
    <t>70</t>
  </si>
  <si>
    <t>75IH91</t>
  </si>
  <si>
    <t>UKONČENÍ KABELU ŠTÍTEK KABELOVÝ</t>
  </si>
  <si>
    <t>Kabelové štítky pro všechny kabely</t>
  </si>
  <si>
    <t>71</t>
  </si>
  <si>
    <t>75IH9X</t>
  </si>
  <si>
    <t>UKONČENÍ KABELU ŠTÍTEK KABELOVÝ - MONTÁŽ</t>
  </si>
  <si>
    <t>72</t>
  </si>
  <si>
    <t>747411</t>
  </si>
  <si>
    <t>MĚŘENÍ ZEMNÍCH ODPORŮ - ZEMNIČE PRVNÍHO NEBO SAMOSTATNÉHO</t>
  </si>
  <si>
    <t>Měření zemniče</t>
  </si>
  <si>
    <t>73</t>
  </si>
  <si>
    <t>13273</t>
  </si>
  <si>
    <t>HLOUBENÍ RÝH ŠÍŘ DO 2M PAŽ I NEPAŽ TŘ. I</t>
  </si>
  <si>
    <t>Hloubení 2385m délky, 0,5m šířky a 0,8m hloubky; hloubení pro základové patky technologického objektu, závorových stojanů.</t>
  </si>
  <si>
    <t>74</t>
  </si>
  <si>
    <t>17411</t>
  </si>
  <si>
    <t>ZÁSYP JAM A RÝH ZEMINOU SE ZHUTNĚNÍM</t>
  </si>
  <si>
    <t>Zásyp 2385m délky, 0,5m šířky a 0,8m hloubky</t>
  </si>
  <si>
    <t>75</t>
  </si>
  <si>
    <t>702312</t>
  </si>
  <si>
    <t>ZAKRYTÍ KABELŮ VÝSTRAŽNOU FÓLIÍ ŠÍŘKY PŘES 20 DO 40 CM</t>
  </si>
  <si>
    <t>Zakrytí trasy 2385m</t>
  </si>
  <si>
    <t>76</t>
  </si>
  <si>
    <t>21461H</t>
  </si>
  <si>
    <t>SEPARAČNÍ GEOTEXTILIE DO 1000G/M2</t>
  </si>
  <si>
    <t>Geotextilie pro ochranu kolejového svršku.</t>
  </si>
  <si>
    <t>77</t>
  </si>
  <si>
    <t>702422</t>
  </si>
  <si>
    <t>KABELOVÝ PROSTUP DO OBJEKTU PŘES ZÁKLAD BETONOVÝ SVĚTLÉ ŠÍŘKY PŘES 100 DO 200 MM</t>
  </si>
  <si>
    <t>Prostup do technologického objektu</t>
  </si>
  <si>
    <t>78</t>
  </si>
  <si>
    <t>701005</t>
  </si>
  <si>
    <t>VYHLEDÁVACÍ MARKER ZEMNÍ S MOŽNOSTÍ ZÁPISU</t>
  </si>
  <si>
    <t>Markery pro označení</t>
  </si>
  <si>
    <t>79</t>
  </si>
  <si>
    <t>703755</t>
  </si>
  <si>
    <t>PROTIPOŽÁRNÍ UCPÁVKA PROSTUPU KABELOVÉHO PR. DO 200MM, DO EI 90 MIN.</t>
  </si>
  <si>
    <t>80</t>
  </si>
  <si>
    <t>75I912</t>
  </si>
  <si>
    <t>OPTOTRUBKA HDPE PRŮMĚRU PŘES 40 MM</t>
  </si>
  <si>
    <t>81</t>
  </si>
  <si>
    <t>75I91X</t>
  </si>
  <si>
    <t>OPTOTRUBKA HDPE - MONTÁŽ</t>
  </si>
  <si>
    <t>82</t>
  </si>
  <si>
    <t>75I961</t>
  </si>
  <si>
    <t>OPTOTRUBKA - HERMETIZACE ÚSEKU DO 2000 M</t>
  </si>
  <si>
    <t>ÚSEK</t>
  </si>
  <si>
    <t>83</t>
  </si>
  <si>
    <t>75I962</t>
  </si>
  <si>
    <t>OPTOTRUBKA - KALIBRACE</t>
  </si>
  <si>
    <t>84</t>
  </si>
  <si>
    <t>744226</t>
  </si>
  <si>
    <t>KABELOVÁ SKŘÍŇ VENKOVNÍ PRÁZDNÁ PLASTOVÁ VESTAVNÁ, MIN. IP 44, 1070-1500 X 810-1500 MM</t>
  </si>
  <si>
    <t>85</t>
  </si>
  <si>
    <t>86</t>
  </si>
  <si>
    <t>914163</t>
  </si>
  <si>
    <t>DOPRAVNÍ ZNAČKY ZÁKLADNÍ VELIKOSTI HLINÍKOVÉ FÓLIE TŘ 1 - DEMONTÁŽ</t>
  </si>
  <si>
    <t>Stávající dopravní značky A30</t>
  </si>
  <si>
    <t>87</t>
  </si>
  <si>
    <t>914281</t>
  </si>
  <si>
    <t>DOPRAV ZNAČKY ZVĚTŠ VEL HLINÍK FÓLIE TŘ 3 - DOD A MONT</t>
  </si>
  <si>
    <t>Nové dopravní značky A29</t>
  </si>
  <si>
    <t>88</t>
  </si>
  <si>
    <t>75ID11</t>
  </si>
  <si>
    <t>PLASTOVÁ ZEMNÍ KOMORA PRO ULOŽENÍ REZERVY - DODÁVKA</t>
  </si>
  <si>
    <t>Dle kab. schematu KK1-KK5</t>
  </si>
  <si>
    <t>89</t>
  </si>
  <si>
    <t>75ID1X</t>
  </si>
  <si>
    <t>PLASTOVÁ ZEMNÍ KOMORA PRO ULOŽENÍ REZERVY - MONTÁŽ</t>
  </si>
  <si>
    <t>90</t>
  </si>
  <si>
    <t>742G11</t>
  </si>
  <si>
    <t>KABEL NN DVOU- A TŘÍŽÍLOVÝ CU S PLASTOVOU IZOLACÍ DO 2,5 MM2</t>
  </si>
  <si>
    <t>Dle kab. schematu</t>
  </si>
  <si>
    <t>91</t>
  </si>
  <si>
    <t>13173</t>
  </si>
  <si>
    <t>HLOUBENÍ JAM ZAPAŽ I NEPAŽ TŘ I</t>
  </si>
  <si>
    <t>Výkopy pro základy výstražníků a patky TO</t>
  </si>
  <si>
    <t>92</t>
  </si>
  <si>
    <t>02943</t>
  </si>
  <si>
    <t>OSTATNÍ POŽADAVKY - VYPRACOVÁNÍ RDS</t>
  </si>
  <si>
    <t>KPL</t>
  </si>
  <si>
    <t>[bez vazby na CS]</t>
  </si>
  <si>
    <t>Kompletní vypracování RDS</t>
  </si>
  <si>
    <t>zahrnuje veškeré náklady spojené s objednatelem požadovanými pracemi</t>
  </si>
  <si>
    <t>D.2</t>
  </si>
  <si>
    <t>Železniční svršek a spodek</t>
  </si>
  <si>
    <t xml:space="preserve">  SO 01-10-01</t>
  </si>
  <si>
    <t>Přejezd P5804, železniční svršek</t>
  </si>
  <si>
    <t>SO 01-10-01</t>
  </si>
  <si>
    <t>0</t>
  </si>
  <si>
    <t>Všeobecné podmínky</t>
  </si>
  <si>
    <t>15520</t>
  </si>
  <si>
    <t>POPLATKY ZA LIKVIDACŮ ODPADŮ NEBEZPEČNÝCH - 17 02 04* ŽELEZNIČNÍ PRAŽCE DŘEVĚNÉ</t>
  </si>
  <si>
    <t>T</t>
  </si>
  <si>
    <t>OTSKP 2023</t>
  </si>
  <si>
    <t>50*0,085</t>
  </si>
  <si>
    <t>1. Položka obsahuje:   
– veškeré poplatky provozovateli skládky, recyklační linky nebo jiného zařízení na zpracování nebo likvidaci odpadů související s převzetím, uložením, zpracováním nebo likvidací odpadu   
2. Položka neobsahuje:   
– náklady spojené s dopravou odpadu z místa stavby na místo převzetí provozovatelem skládky, recyklační linky nebo jiného zařízení na zpracování nebo likvidaci odpadů   
3. Způsob měření:   
Tunou se rozumí hmotnost odpadu vytříděného v souladu se zákonem č. 185/2001 Sb., o nakládání s odpady, v platném znění.</t>
  </si>
  <si>
    <t>015150</t>
  </si>
  <si>
    <t>POPLATKY ZA LIKVIDACŮ ODPADŮ NEKONTAMINOVANÝCH - 17 05 08 ŠTĚRK Z KOLEJIŠTĚ (ODPAD PO RECYKLACI)</t>
  </si>
  <si>
    <t>60*1,8</t>
  </si>
  <si>
    <t>015250</t>
  </si>
  <si>
    <t>POPLATKY ZA LIKVIDACŮ ODPADŮ NEKONTAMINOVANÝCH - 17 02 03 POLYETYLÉNOVÉ PODLOŽKY (ŽEL. SVRŠEK)</t>
  </si>
  <si>
    <t>z km 64,002 - 64,032</t>
  </si>
  <si>
    <t>100*0,15/1000</t>
  </si>
  <si>
    <t>015260</t>
  </si>
  <si>
    <t>POPLATKY ZA LIKVIDACŮ ODPADŮ NEKONTAMINOVANÝCH - 07 02 99 PRYŽOVÉ PODLOŽKY (ŽEL. SVRŠEK)</t>
  </si>
  <si>
    <t>100*0,163/1000</t>
  </si>
  <si>
    <t>Komunikace</t>
  </si>
  <si>
    <t>512550</t>
  </si>
  <si>
    <t>KOLEJOVÉ LOŽE - ZŘÍZENÍ Z KAMENIVA HRUBÉHO DRCENÉHO (ŠTĚRK)</t>
  </si>
  <si>
    <t>V km 64,002 - 64,032</t>
  </si>
  <si>
    <t>(30*2)*0,6</t>
  </si>
  <si>
    <t>1. Položka obsahuje:   
– dodávku, dopravu a uložení kameniva předepsané specifikace a frakce v požadované míře zhutnění   
2. Položka neobsahuje:   
X   
3. Způsob měření:   
Měří se objem kolejového lože v projektovaném profilu.</t>
  </si>
  <si>
    <t>513550</t>
  </si>
  <si>
    <t>KOLEJOVÉ LOŽE - DOPLNĚNÍ Z KAMENIVA HRUBÉHO DRCENÉHO (ŠTĚRK)</t>
  </si>
  <si>
    <t>km 63,869 - 64,090</t>
  </si>
  <si>
    <t>24+99 m3 (3xSa na stáv úseky)</t>
  </si>
  <si>
    <t>528352</t>
  </si>
  <si>
    <t>KOLEJ 49 E1, ROZD. "U", BEZSTYKOVÁ, PR. BET. BEZPODKLADNICOVÝ, UP. PRUŽNÉ</t>
  </si>
  <si>
    <t>v km 64,002 - 64,032</t>
  </si>
  <si>
    <t>30m dle TZ</t>
  </si>
  <si>
    <t>1. Položka obsahuje:   
– defektoskopické zkoušky kolejnic, jsou-li vyžadovány   
– dodávku uvedeného typu kolejnic, pražců (popř. mostnic), upevňovadel a drobného kolejiva v uvedeném rozdělení koleje pro normální rozchod kolejí (1435 mm)   
– montáž kolejových polí ze součástí železničního svršku uvedených typů na montážní základně, popř. přímo na staveništi nebo strojní linkou   
– dopravu smontovaných kolejových polí nebo součástí z montážní základny na místo určení, pokud si to zvolená technologie pokládky vyžaduje   
– zřízení koleje pomocí kolejových polí za použití vhodného kladecího prostředku   
– sespojkování kolejových polí bez jejich svaření   
– směrovou a výškovou úpravu koleje do předepsané polohy včetně stabilizace kolejového lože   
– očištění a naolejování spojkových a svěrkových šroubů před zahájením provozu   
– pomocné a dokončovací práce   
– případné ztížení práce při překážách na jedné nebo obou stranách, v tunelu i při   
rekonstrukcích   
2. Položka neobsahuje:   
– zřízení kolejového lože   
– svařování kolejnic do bezstykové koleje   
– broušení koleje   
– případnou dodávku a montáž pražcových kotev   
– následnou úpravu směrového a výškového uspořádání koleje   
3. Způsob měření:   
Měří se délka koleje ve smyslu ČSN 73 6360, tj. v ose koleje.</t>
  </si>
  <si>
    <t>542312</t>
  </si>
  <si>
    <t>NÁSLEDNÁ ÚPRAVA SMĚROVÉHO A VÝŠKOVÉHO USPOŘÁDÁNÍ KOLEJE - PRAŽCE BETONOVÉ</t>
  </si>
  <si>
    <t>Propracování GPK km 63,869 - 64,090</t>
  </si>
  <si>
    <t>221 m</t>
  </si>
  <si>
    <t>Položka obsahuje:   
- geodetické měření koleje pro následnou směrovou a výškovou úpravu koleje do předepsané   
polohy   
- následnou směrovou a výškovou úpravu koleje do předepsané polohy   
- kontrolní geodetické měření koleje a posouzení odchylek od předepsané polohy vzhledem k příslušným technickým normám   
Způsob měření:   
- Měří se délka koleje ve smyslu ČSN 73 6360, tj. v ose koleje.</t>
  </si>
  <si>
    <t>545121</t>
  </si>
  <si>
    <t>SVAR KOLEJNIC (STEJNÉHO TVARU) 49 E1, T JEDNOTLIVĚ</t>
  </si>
  <si>
    <t>4 ks</t>
  </si>
  <si>
    <t>Jednotlivým svarem se rozumí svar, který splňuje některé z následujících kriterií:   
–  počet svarů v jednom objektu je menší než 20 ks   
–  při vevařování lepených izolovaných styků a dilatačních zařízení do kolejí   
–  závěrný svar při zřizování bezstykové koleje ve smyslu předpisu S3/2 Svar, který nesplňuje ani jedno z výše uvedených kriterií, je svar průběžný   
1. Položka obsahuje:   
– úpravu koleje nebo výhybky, tj. povolení upevňovadel do vzdálenosti předepsané   
předpisem S3/2, jejich případná ojedinělá výměna, úprava dilatačních spar, vyrovnání kolejnic výškové a směrové, podbití stykových pražců, demontáž spojek a jejich odvoz na určené místo nebo do šrotu, případné obroušení nutných ploch apod., tak, aby mohl být vyhotoven svar, utažení upevňovadel   
–  úpravu kolejového lože pro nasazení formy, zpětnou úprava do profilu   
– svaření kolejnic nebo části výhybek, opracování a obroušení svaru   
– úprava koleje nebo výhybkové konstrukce do stavu před svařováním   
– příplatky za ztížené podmínky při práci v koleji, např. překážky po stranách koleje, práci v   
tunelu ap.   
2. Položka neobsahuje:   
– případné řezání koleje   
3. Způsob měření:   
Udává se počet kusů kompletní konstrukce nebo práce.</t>
  </si>
  <si>
    <t>549311</t>
  </si>
  <si>
    <t>ZRUŠENÍ A ZNOVUZŘÍZENÍ BEZSTYKOVÉ KOLEJE NA NEDEMONTOVANÝCH ÚSECÍCH V KOLEJI</t>
  </si>
  <si>
    <t>150</t>
  </si>
  <si>
    <t>1. Položka obsahuje:   
– povolení upevňovadel, úprava dilatačních spár a následné utažení upevňovadel   
– montážní přípravky na zajištění podmínek daných předpisem SŽDC S 3/2, zejména dodržení upínací teploty   
– směrovou a výškovou úpravu koleje   
– podbíjení pražců, vyrovnání nivelety koleje nebo výhybkové konstrukce do 50 mm při zapojování na novostavbu (přechodový úsek)   
– příplatky za ztížené podmínky při práci v koleji, např. překážky po stranách koleje, práci v   
tunelu ap.   
2. Položka neobsahuje:   
– případné doplnění kolejového lože   
– svary   
3. Způsob měření:   
Měří se délka koleje ve smyslu ČSN 73 6360, tj. v ose koleje.</t>
  </si>
  <si>
    <t>549510</t>
  </si>
  <si>
    <t>ŘEZÁNÍ KOLEJNIC BEZ OHLEDU NA TVAR</t>
  </si>
  <si>
    <t>1. Položka obsahuje:         
 – veškeré práce a materiály spojené s řezáním kolejnic         
 – příplatky za ztížené podmínky při práci v koleji, např. překážky po stranách koleje, práci v tunelu apod.         
2. Položka neobsahuje:         
 X         
3. Způsob měření:         
Udává se počet kusů kompletní konstrukce nebo práce.</t>
  </si>
  <si>
    <t>Ostatní konstrukce a práce</t>
  </si>
  <si>
    <t>921930</t>
  </si>
  <si>
    <t>ANTIKOROZNÍ PROVEDENÍ UPEVŇOVADEL A JINÉHO DROBNÉHO KOLEJIVA</t>
  </si>
  <si>
    <t>V místě přejezdu</t>
  </si>
  <si>
    <t>Položka je příplatkovou jakožto materiálový rozdíl oproti standardnímu upevnění. Samostatně ji tedy nelze použít.)   
1. Položka obsahuje:   
– antikorozní provedení určených částí upevnění žárovým zinkováním nebo jiným vhodným způsobem ve výrobním závodu   
– příplatky za ztížené podmínky vyskytující se při zřízení kolejových vah, např. za překážky na straně koleje apod.   
2. Položka neobsahuje:   
– dodávku materiálu, je součástí položek zřízení koleje nebo přejezdu   
3. Způsob měření:   
Měří se metr délkový.</t>
  </si>
  <si>
    <t>965124</t>
  </si>
  <si>
    <t>DEMONTÁŽ KOLEJE NA DŘEVĚNÝCH PRAŽCÍCH ROZEBRÁNÍM DO SOUČÁSTÍ</t>
  </si>
  <si>
    <t>km 64,002 - 64,032</t>
  </si>
  <si>
    <t>30 m</t>
  </si>
  <si>
    <t>1. Položka obsahuje:   
– uvolnění kolejového roštu z kolejového lože   
– odstranění kolejnicových propojek, uzemnění a jiného vybavení   
– případné rozřezání kolejového roštu   
– úplné rozebrání koleje v místě demontáže do jednotlivých součástí a jejich hrubé očištění   
– naložení vybouraného materiálu na dopravní prostředek   
– příplatky za ztížené podmínky při práci v kolejišti, např. za překážky na straně koleje apod.   
2. Položka neobsahuje:   
– odvoz vybouraného materiálu na montážní základnu nebo na likvidaci   
– poplatky za likvidaci odpadů, nacení se položkami ze ssd 0   
3. Způsob měření:   
Měří se délka koleje ve smyslu ČSN 73 6360, tj. v ose koleje.</t>
  </si>
  <si>
    <t>965125</t>
  </si>
  <si>
    <t>DEMONTÁŽ KOLEJE NA DŘEVĚNÝCH PRAŽCÍCH - ODVOZ ROZEBRANÝCH SOUČÁSTÍ NA MONTÁŽNÍ ZÁKLADNU</t>
  </si>
  <si>
    <t>tkm</t>
  </si>
  <si>
    <t>Odvoz šrotu na sklad TO</t>
  </si>
  <si>
    <t>4,14*20 km</t>
  </si>
  <si>
    <t>1. Položka obsahuje:   
– odvoz jakýmkoliv dopravním prostředkem a složení   
– případné překládky na trase   
2. Položka neobsahuje:   
– naložení vybouraného materiálu na dopravní prostředek (je zahrnuto ve zdrojové položce)   
– poplatky za likvidaci odpadů, nacení se položkami ze ssd 0   
3. Způsob měření:   
Výměra je sumou součinů tun vybouraného materiálu v původním stavu a k nim příslušných   
jednotlivých odvozových vzdáleností v kilometrech.</t>
  </si>
  <si>
    <t>965126</t>
  </si>
  <si>
    <t>DEMONTÁŽ KOLEJE NA DŘEVĚNÝCH PRAŽCÍCH - ODVOZ ROZEBRANÝCH SOUČÁSTÍ (Z MÍSTA DEMONTÁŽE NEBO Z MONTÁŽNÍ ZÁKLADNY) K LIKVIDACI</t>
  </si>
  <si>
    <t>Odvoz dřevěných pražců a podložek na skládku</t>
  </si>
  <si>
    <t>4,28*80 km</t>
  </si>
  <si>
    <t>965010</t>
  </si>
  <si>
    <t>ODSTRANĚNÍ KOLEJOVÉHO LOŽE A DRÁŽNÍCH STEZEK</t>
  </si>
  <si>
    <t>30*2</t>
  </si>
  <si>
    <t>1. Položka obsahuje:   
– odstranění kolejového lože ručně nebo mechanizací, a to po nebo bez sejmutí kolejového roštu   
– příplatky za ztížené podmínky při práci v kolejišti, např. za překážky na straně koleje apod.   
– naložení vybouraného materiálu na dopravní prostředek   
2. Položka neobsahuje:   
– odvoz vybouraného materiálu do skladu nebo na likvidaci   
– poplatky za likvidaci odpadů, nacení se položkami ze ssd 0   
3. Způsob měření:   
Měří se metry krychlové odtěženého kolejového lože v ulehlém (původním) stavu.</t>
  </si>
  <si>
    <t>965021</t>
  </si>
  <si>
    <t>ODSTRANĚNÍ KOLEJOVÉHO LOŽE A DRÁŽNÍCH STEZEK - ODVOZ NA SKLÁDKU</t>
  </si>
  <si>
    <t>M3KM</t>
  </si>
  <si>
    <t>60*30</t>
  </si>
  <si>
    <t>1. Položka obsahuje:   
– odvoz jakýmkoliv dopravním prostředkem a složení   
– případné překládky na trase   
2. Položka neobsahuje:   
– naložení vybouraného materiálu na dopravní prostředek (je zahrnuto ve zdrojové položce)   
– poplatky za likvidaci odpadů, nacení se položkami ze ssd 0   
3. Způsob měření:   
Výměra je součtem součinů metrů krychlových vytěženého v rostlém (původním) stavu nebo   
vybouraného materiálu a jednotlivých vzdáleností v kilometrech.</t>
  </si>
  <si>
    <t xml:space="preserve">  SO 01-13-01</t>
  </si>
  <si>
    <t>Přejezd P5804, železniční přejezd</t>
  </si>
  <si>
    <t>SO 01-13-01</t>
  </si>
  <si>
    <t>03710</t>
  </si>
  <si>
    <t>POMOC PRÁCE ZAJIŠŤ NEBO ZŘÍZ OBJÍŽĎKY A PŘÍSTUP CESTY</t>
  </si>
  <si>
    <t>Náklady související s DIO</t>
  </si>
  <si>
    <t>zahrnuje objednatelem povolené náklady na požadovaná zařízení zhotovitele</t>
  </si>
  <si>
    <t>015140</t>
  </si>
  <si>
    <t>POPLATKY ZA LIKVIDACŮ ODPADŮ NEKONTAMINOVANÝCH - 17 01 01 BETON Z DEMOLIC OBJEKTŮ, ZÁKLADŮ TV</t>
  </si>
  <si>
    <t>Betonové panely</t>
  </si>
  <si>
    <t>6.525</t>
  </si>
  <si>
    <t>015111</t>
  </si>
  <si>
    <t>POPLATKY ZA LIKVIDACŮ ODPADŮ NEKONTAMINOVANÝCH - 17 05 04 VYTĚŽENÉ ZEMINY A HORNINY - I. TŘÍDA TĚŽITELNOSTI</t>
  </si>
  <si>
    <t>Z výkopu pro skladbu vozovky a z.z.</t>
  </si>
  <si>
    <t>(5,04+9,906)*1,8</t>
  </si>
  <si>
    <t>015130</t>
  </si>
  <si>
    <t>POPLATKY ZA LIKVIDACŮ ODPADŮ NEKONTAMINOVANÝCH - 17 03 02 VYBOURANÝ ASFALTOVÝ BETON BEZ DEHTU</t>
  </si>
  <si>
    <t>Asfaltobeton</t>
  </si>
  <si>
    <t>(33,02*0,15)+(69,38*0,04)*2,2</t>
  </si>
  <si>
    <t>Zemní práce</t>
  </si>
  <si>
    <t>18110</t>
  </si>
  <si>
    <t>ÚPRAVA PLÁNĚ SE ZHUTNĚNÍM V HORNINĚ TŘ. I</t>
  </si>
  <si>
    <t>Huntění zemní pláně pod konstrukcí vozovky</t>
  </si>
  <si>
    <t>(2,3*6,5)+(2,1*6,2)</t>
  </si>
  <si>
    <t>položka zahrnuje úpravu pláně včetně vyrovnání výškových rozdílů. Míru zhutnění určuje   
projekt.</t>
  </si>
  <si>
    <t>Výkop pro z.z. vč. základu</t>
  </si>
  <si>
    <t>2*(8,4*0,3)</t>
  </si>
  <si>
    <t>položka zahrnuje:   
- vodorovná a svislá doprava, přemístění, přeložení, manipulace s výkopkem   
- kompletní provedení vykopávky nezapažené i zapažené   
- ošetření výkopiště po celou dobu práce v něm vč. klimatických opatření   
- ztížení vykopávek v blízkosti podzemního vedení, konstrukcí a objektů vč. jejich dočasného zajištění   
- ztížení pod vodou, v okolí výbušnin, ve stísněných prostorech a pod.   
- příplatek za lepivost   
- těžení po vrstvách, pásech a po jiných nutných částech (figurách)   
- čerpání vody vč. čerpacích jímek, potrubí a pohotovostní čerpací soupravy (viz ustanovení k   
pol. 1151,2)   
- potřebné snížení hladiny podzemní vody   
- těžení a rozpojování jednotlivých balvanů   
- vytahování a nošení výkopku   
- svahování a přesvah. svahů do konečného tvaru, výměna hornin v podloží a v pláni   
znehodnocené klimatickými vlivy   
- ruční vykopávky, odstranění kořenů a napadávek   
- pažení, vzepření a rozepření vč. přepažování (vyjma štětových stěn)   
- úpravu, ochranu a očištění dna, základové spáry, stěn a svahů   
- odvedení nebo obvedení vody v okolí výkopiště a ve výkopišti   
- třídění výkopku   
- veškeré pomocné konstrukce umožňující provedení vykopávky (příjezdy, sjezdy, nájezdy, lešení, podpěr. konstr., přemostění, zpevněné plochy, zakrytí a pod.)   
- nezahrnuje uložení zeminy (na skládku, do násypu) ani poplatky za skládku, vykazují se v   
položce č.0141**</t>
  </si>
  <si>
    <t>13273B</t>
  </si>
  <si>
    <t>HLOUBENÍ RÝH ŠÍŘ DO 2M PAŽ I NEPAŽ TŘ. I - DOPRAVA</t>
  </si>
  <si>
    <t>Odvoz na skládku</t>
  </si>
  <si>
    <t>(5,04*1,8)*20</t>
  </si>
  <si>
    <t>Položka zahrnuje samostatnou dopravu zeminy. Množství se určí jako součin kubatutry [m3] a požadované vzdálenosti [km].</t>
  </si>
  <si>
    <t>113328</t>
  </si>
  <si>
    <t>ODSTRAN PODKL ZPEVNĚNÝCH PLOCH Z KAMENIVA NESTMEL, ODVOZ DO 20KM</t>
  </si>
  <si>
    <t>Odstranění podkladu vozovky</t>
  </si>
  <si>
    <t>((2,6*6,5)+(2,6*6,2))*0,3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</si>
  <si>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  
jednotkové ceny bourání – tento fakt musí být uveden v doplňujícím textu k položce).</t>
  </si>
  <si>
    <t>113742</t>
  </si>
  <si>
    <t>FRÉZOVÁNÍ ZPEVNĚNÝCH PLOCH ASFALTOVÝCH TL. DO 40MM</t>
  </si>
  <si>
    <t>Odstranění asfaltobetonové vozovky v místě napojení na stváv stav</t>
  </si>
  <si>
    <t>69,38 m2</t>
  </si>
  <si>
    <t>113748</t>
  </si>
  <si>
    <t>FRÉZOVÁNÍ ZPEVNĚNÝCH PLOCH ASFALTOVÝCH TL. DO 150MM</t>
  </si>
  <si>
    <t>Odstranění asfaltobetonové vozovky</t>
  </si>
  <si>
    <t>33,02 m2</t>
  </si>
  <si>
    <t>11372B</t>
  </si>
  <si>
    <t>FRÉZOVÁNÍ ZPEVNĚNÝCH PLOCH ASFALTOVÝCH - DOPRAVA</t>
  </si>
  <si>
    <t>Odvoz výzisku na skládku</t>
  </si>
  <si>
    <t>(33,02*0,15)+(69,38*0,04)*2,2*20km</t>
  </si>
  <si>
    <t>Položka zahrnuje samostatnou dopravu suti a vybouraných hmot. Množství se určí jako součin hmotnosti [t] a požadované vzdálenosti [km].</t>
  </si>
  <si>
    <t>56333</t>
  </si>
  <si>
    <t>VOZOVKOVÉ VRSTVY ZE ŠTĚRKODRTI TL. DO 150MM</t>
  </si>
  <si>
    <t>2 x vrsta ze štěrkodrti</t>
  </si>
  <si>
    <t>2*29,21m2</t>
  </si>
  <si>
    <t>- dodání kameniva předepsané kvality a zrnitosti   
- rozprostření a zhutnění vrstvy v předepsané tloušťce   
- zřízení vrstvy bez rozlišení šířky, pokládání vrstvy po etapách   
- nezahrnuje postřiky, nátěry</t>
  </si>
  <si>
    <t>572113</t>
  </si>
  <si>
    <t>INFILTRAČNÍ POSTŘIK Z EMULZE DO 0,5KG/M2</t>
  </si>
  <si>
    <t>100,506 m2</t>
  </si>
  <si>
    <t>dodání všech předepsaných materiálů pro postřiky v předepsaném množství   
- provedení dle předepsaného technologického předpisu   
- zřízení vrstvy bez rozlišení šířky, pokládání vrstvy po etapách   
- úpravu napojení, ukončení</t>
  </si>
  <si>
    <t>572214</t>
  </si>
  <si>
    <t>SPOJOVACÍ POSTŘIK Z MODIFIK EMULZE DO 0,5KG/M2</t>
  </si>
  <si>
    <t>2*29,21 m2</t>
  </si>
  <si>
    <t>574E46</t>
  </si>
  <si>
    <t>ASFALTOVÝ BETON PRO PODKLADNÍ VRSTVY ACP 16+, 16S TL. 50MM</t>
  </si>
  <si>
    <t>14,95+14,26 m2</t>
  </si>
  <si>
    <t>dodání směsi v požadované kvalitě   
- očištění podkladu   
- uložení směsi dle předepsaného technologického předpisu, zhutnění vrstvy v předepsané tloušťce   
- zřízení vrstvy bez rozlišení šířky, pokládání vrstvy po etapách, včetně pracovních spar a spojů   
- úpravu napojení, ukončení podél obrubníků, dilatačních zařízení, odvodňovacích proužků, odvodňovačů, vpustí, šachet a pod.   
- nezahrnuje postřiky, nátěry   
- nezahrnuje těsnění podél obrubníků, dilatačních zařízení, odvodňovacích proužků, odvodňovačů, vpustí, šachet a pod.</t>
  </si>
  <si>
    <t>574C56</t>
  </si>
  <si>
    <t>ASFALTOVÝ BETON PRO LOŽNÍ VRSTVY ACL 16+, 16S TL. 60MM</t>
  </si>
  <si>
    <t>574A33</t>
  </si>
  <si>
    <t>ASFALTOVÝ BETON PRO OBRUSNÉ VRSTVY ACO 11 TL. 40MM</t>
  </si>
  <si>
    <t>38,906+61,600</t>
  </si>
  <si>
    <t>577A2</t>
  </si>
  <si>
    <t>VÝSPRAVA TRHLIN ASFALTOVOU ZÁLIVKOU MODIFIK</t>
  </si>
  <si>
    <t>V místech styku asfaltového povrchu se stávající komunikací a se závěrnými zídkami</t>
  </si>
  <si>
    <t>5,6+5,36+6,25+6,5</t>
  </si>
  <si>
    <t>1. Položka obsahuje:  vyfrézování drážky šířky do 20mm hloubky do 40mm   
- vyčištění   
- nátěr   
- výplň předepsanou zálivkovou hmotou</t>
  </si>
  <si>
    <t>919114</t>
  </si>
  <si>
    <t>ŘEZÁNÍ ASFALTOVÉHO KRYTU VOZOVEK TL DO 200MM</t>
  </si>
  <si>
    <t>Řezání stávající vozovky</t>
  </si>
  <si>
    <t>5,6+5,36</t>
  </si>
  <si>
    <t>položka zahrnuje řezání vozovkové vrstvy v předepsané tloušťce, včetně spotřeby vody</t>
  </si>
  <si>
    <t>921112</t>
  </si>
  <si>
    <t>ŽELEZNIČNÍ PŘEJEZD CELOPRYŽOVÝ NA BETONOVÝCH PRAŽCÍCH</t>
  </si>
  <si>
    <t>Přejezdová konstrukce vč. z.z. a betonového základu</t>
  </si>
  <si>
    <t>25,872 m2</t>
  </si>
  <si>
    <t>1. Položka obsahuje:   
– úpravu a hutnění podloží přejezdové konstrukce   
– dodávku přejezdové konstrukce s veškerými prvky a částmi daného typu přejezdové   
konstrukce včetně závěrných zídek a jejich betonového základu dle odpovídajících vzorových listů a TKP   
– montáž přejezdové konstrukce z dílů a součástí na místě při přerušení železničního a silničního provozu   
– speciální montážní nářadí, závěsné zařízení   
– ochranné náběhy, koncové i mezilehlé zarážky, podélnou fixaci atd.   
– příplatky za ztížené podmínky vyskytující se při zřízení přejezdu, např. za překážky na straně koleje ap.   
2. Položka neobsahuje:   
– zřízení, pronájem a odstranění dopravního značení objízdné trasy   
– úpravy koleje (např. posun pražců, doplnění kolejového lože, směrová a výšková úprava)   
– silniční panely v přechodu těles a prefabrikované základy pod závěrnými zídkami   
– prahovou vpusť   
3. Způsob měření:   
Měří se půdorysná plocha (pojízdná nebo pochozí) vlastní přejezdové konstrukce tvořené daným systémem. kolejnice a žlábky se z plochy neodečítají. Do plochy se nezapočítávají ochranné klíny, prahové vpusti apod.</t>
  </si>
  <si>
    <t>965311</t>
  </si>
  <si>
    <t>ROZEBRÁNÍ PŘEJEZDU, PŘECHODU Z DÍLCŮ</t>
  </si>
  <si>
    <t>6*2,9m</t>
  </si>
  <si>
    <t>1. Položka obsahuje:   
– rozebrání železničního přejezdu nebo přechodu do součástí včetně hrubého očištění   
– naložení vybouraného materiálu na dopravní prostředek   
– příplatky za ztížené podmínky při práci v kolejišti, např. za překážky na straně koleje apod.   
2. Položka neobsahuje:   
– náklady na zřízení a odstranění dopravního značení objízdné trasy   
– odvoz vybouraného materiálu do skladu nebo na likvidaci   
– poplatky za likvidaci odpadů, nacení se položkami ze ssd 0   
3. Způsob měření:   
Měří se půdorysná plocha (pojízdná nebo pochozí) vlastní přejezdové konstrukce tvořené daným systémem. kolejnice a žlábky se z plochy neodečítají. Do plochy se nezapočítávají ochranné klíny, prahové vpusti apod.</t>
  </si>
  <si>
    <t>965312</t>
  </si>
  <si>
    <t>ROZEBRÁNÍ PŘEJEZDU, PŘECHODU Z DÍLCŮ - ODVOZ (NA LIKVIDACI ODPADŮ NEBO JINÉ URČENÉ MÍSTO)</t>
  </si>
  <si>
    <t>Odvoz ŽB panelů na skládku</t>
  </si>
  <si>
    <t>6,525*20 km</t>
  </si>
  <si>
    <t>D.9.8</t>
  </si>
  <si>
    <t>Všeobecný objekt stavby</t>
  </si>
  <si>
    <t xml:space="preserve">  SO 98-98</t>
  </si>
  <si>
    <t>Všeobecný objekt</t>
  </si>
  <si>
    <t>SO 98-98</t>
  </si>
  <si>
    <t>9.8</t>
  </si>
  <si>
    <t>všeob</t>
  </si>
  <si>
    <t>všeob 01</t>
  </si>
  <si>
    <t>Dokumentace skutečného provedení stavby, geodetická část</t>
  </si>
  <si>
    <t>Vypracování vybrané části dokumentace skutečného provedení (DSPS)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</si>
  <si>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</si>
  <si>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geodetické části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 Zhotovitel bude postupovat dle požadavků na obsahovou náležitost této části DSPS, která je uvedená v interním předpisu Objednatele - SŽ SM011 Dokumentace staveb Správy železnic, státní organizace. Položka zahrnuje odevzdání dokumentace v předepsaném počtu v listinné i elektronické formě uvedeném v ZTP a VTP.</t>
  </si>
  <si>
    <t>všeob 02</t>
  </si>
  <si>
    <t>Dokumentace skutečného provedení stavby, technická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</si>
  <si>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</si>
  <si>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všeob 03</t>
  </si>
  <si>
    <t>Dokumentace skutečného provedení stavby, dokladová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</si>
  <si>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doložení dokladů a podkladů pro předání stavby a její kolaudace v předepsané formě a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</si>
  <si>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všeob 04</t>
  </si>
  <si>
    <t>Exkurze na stavbě</t>
  </si>
  <si>
    <t>Zajištění exkurze dle SoD na realizaci stavby</t>
  </si>
  <si>
    <t>Kompletní zajištění exkurze</t>
  </si>
  <si>
    <t>všeob 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</si>
  <si>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</si>
  <si>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</si>
  <si>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</si>
  <si>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všeob 06</t>
  </si>
  <si>
    <t>Osvědčení o bezpečnosti před uvedením do provozu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</si>
  <si>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</si>
  <si>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všeob 07</t>
  </si>
  <si>
    <t>Nájemné</t>
  </si>
  <si>
    <t>Nájemné hrazené zhotovitelem</t>
  </si>
  <si>
    <t>Veškeré náklady spojeny s úhradou nájemného po dobu výstavby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</si>
</sst>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Relationship Id="rId8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0+C10+C12+C15</f>
      </c>
    </row>
    <row r="7" spans="2:3" ht="12.75" customHeight="1">
      <c r="B7" s="8" t="s">
        <v>7</v>
      </c>
      <c s="10">
        <f>0+E10+E12+E15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</f>
      </c>
      <c s="14">
        <f>C10*0.21</f>
      </c>
      <c s="14">
        <f>0+E11</f>
      </c>
      <c s="13">
        <f>0+F11</f>
      </c>
    </row>
    <row r="11" spans="1:6" ht="12.75">
      <c r="A11" s="11" t="s">
        <v>16</v>
      </c>
      <c s="12" t="s">
        <v>17</v>
      </c>
      <c s="14">
        <f>'PS 01-01-31'!K8+'PS 01-01-31'!M8</f>
      </c>
      <c s="14">
        <f>C11*0.21</f>
      </c>
      <c s="14">
        <f>C11+D11</f>
      </c>
      <c s="13">
        <f>'PS 01-01-31'!T7</f>
      </c>
    </row>
    <row r="12" spans="1:6" ht="12.75">
      <c r="A12" s="11" t="s">
        <v>392</v>
      </c>
      <c s="12" t="s">
        <v>393</v>
      </c>
      <c s="14">
        <f>0+C13+C14</f>
      </c>
      <c s="14">
        <f>C12*0.21</f>
      </c>
      <c s="14">
        <f>0+E13+E14</f>
      </c>
      <c s="13">
        <f>0+F13+F14</f>
      </c>
    </row>
    <row r="13" spans="1:6" ht="12.75">
      <c r="A13" s="11" t="s">
        <v>394</v>
      </c>
      <c s="12" t="s">
        <v>395</v>
      </c>
      <c s="14">
        <f>'SO 01-10-01'!K8+'SO 01-10-01'!M8</f>
      </c>
      <c s="14">
        <f>C13*0.21</f>
      </c>
      <c s="14">
        <f>C13+D13</f>
      </c>
      <c s="13">
        <f>'SO 01-10-01'!T7</f>
      </c>
    </row>
    <row r="14" spans="1:6" ht="12.75">
      <c r="A14" s="11" t="s">
        <v>475</v>
      </c>
      <c s="12" t="s">
        <v>476</v>
      </c>
      <c s="14">
        <f>'SO 01-13-01'!K8+'SO 01-13-01'!M8</f>
      </c>
      <c s="14">
        <f>C14*0.21</f>
      </c>
      <c s="14">
        <f>C14+D14</f>
      </c>
      <c s="13">
        <f>'SO 01-13-01'!T7</f>
      </c>
    </row>
    <row r="15" spans="1:6" ht="12.75">
      <c r="A15" s="11" t="s">
        <v>570</v>
      </c>
      <c s="12" t="s">
        <v>571</v>
      </c>
      <c s="14">
        <f>0+C16</f>
      </c>
      <c s="14">
        <f>C15*0.21</f>
      </c>
      <c s="14">
        <f>0+E16</f>
      </c>
      <c s="13">
        <f>0+F16</f>
      </c>
    </row>
    <row r="16" spans="1:6" ht="12.75">
      <c r="A16" s="11" t="s">
        <v>572</v>
      </c>
      <c s="12" t="s">
        <v>573</v>
      </c>
      <c s="14">
        <f>'SO 98-98'!K8+'SO 98-98'!M8</f>
      </c>
      <c s="14">
        <f>C16*0.21</f>
      </c>
      <c s="14">
        <f>C16+D16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8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COUNTIFS(L8:L378,"=0",A8:A378,"P")+COUNTIFS(L8:L378,"",A8:A378,"P")+SUM(Q8:Q378)</f>
      </c>
    </row>
    <row r="8" spans="1:13" ht="12.75">
      <c r="A8" t="s">
        <v>44</v>
      </c>
      <c r="C8" s="28" t="s">
        <v>45</v>
      </c>
      <c r="E8" s="30" t="s">
        <v>17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17</v>
      </c>
      <c r="J9" s="32">
        <f>0</f>
      </c>
      <c s="32">
        <f>0</f>
      </c>
      <c s="32">
        <f>0+L10+L14+L18+L22+L26+L30+L34+L38+L42+L46+L50+L54+L58+L62+L66+L70+L74+L78+L82+L86+L90+L94+L98+L102+L106+L110+L114+L118+L122+L126+L130+L134+L138+L142+L146+L150+L154+L158+L162+L166+L170+L174+L178+L182+L186+L190+L194+L198+L202+L206+L210+L214+L218+L222+L226+L230+L234+L238+L242+L246+L250+L254+L258+L262+L266+L270+L274+L278+L282+L286+L290+L294+L298+L302+L306+L310+L314+L318+L322+L326+L330+L334+L338+L342+L346+L350+L354+L358+L362+L366+L370+L374+L378</f>
      </c>
      <c s="32">
        <f>0+M10+M14+M18+M22+M26+M30+M34+M38+M42+M46+M50+M54+M58+M62+M66+M70+M74+M78+M82+M86+M90+M94+M98+M102+M106+M110+M114+M118+M122+M126+M130+M134+M138+M142+M146+M150+M154+M158+M162+M166+M170+M174+M178+M182+M186+M190+M194+M198+M202+M206+M210+M214+M218+M222+M226+M230+M234+M238+M242+M246+M250+M254+M258+M262+M266+M270+M274+M278+M282+M286+M290+M294+M298+M302+M306+M310+M314+M318+M322+M326+M330+M334+M338+M342+M346+M350+M354+M358+M362+M366+M370+M374+M378</f>
      </c>
    </row>
    <row r="10" spans="1:16" ht="25.5">
      <c r="A10" t="s">
        <v>48</v>
      </c>
      <c s="34" t="s">
        <v>47</v>
      </c>
      <c s="34" t="s">
        <v>49</v>
      </c>
      <c s="35" t="s">
        <v>50</v>
      </c>
      <c s="6" t="s">
        <v>51</v>
      </c>
      <c s="36" t="s">
        <v>52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53</v>
      </c>
      <c>
        <f>(M10*21)/100</f>
      </c>
      <c t="s">
        <v>27</v>
      </c>
    </row>
    <row r="11" spans="1:5" ht="12.75">
      <c r="A11" s="35" t="s">
        <v>54</v>
      </c>
      <c r="E11" s="39" t="s">
        <v>50</v>
      </c>
    </row>
    <row r="12" spans="1:5" ht="12.75">
      <c r="A12" s="35" t="s">
        <v>55</v>
      </c>
      <c r="E12" s="40" t="s">
        <v>56</v>
      </c>
    </row>
    <row r="13" spans="1:5" ht="12.75">
      <c r="A13" t="s">
        <v>57</v>
      </c>
      <c r="E13" s="39" t="s">
        <v>58</v>
      </c>
    </row>
    <row r="14" spans="1:16" ht="12.75">
      <c r="A14" t="s">
        <v>48</v>
      </c>
      <c s="34" t="s">
        <v>27</v>
      </c>
      <c s="34" t="s">
        <v>59</v>
      </c>
      <c s="35" t="s">
        <v>50</v>
      </c>
      <c s="6" t="s">
        <v>60</v>
      </c>
      <c s="36" t="s">
        <v>52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53</v>
      </c>
      <c>
        <f>(M14*21)/100</f>
      </c>
      <c t="s">
        <v>27</v>
      </c>
    </row>
    <row r="15" spans="1:5" ht="12.75">
      <c r="A15" s="35" t="s">
        <v>54</v>
      </c>
      <c r="E15" s="39" t="s">
        <v>50</v>
      </c>
    </row>
    <row r="16" spans="1:5" ht="12.75">
      <c r="A16" s="35" t="s">
        <v>55</v>
      </c>
      <c r="E16" s="40" t="s">
        <v>56</v>
      </c>
    </row>
    <row r="17" spans="1:5" ht="12.75">
      <c r="A17" t="s">
        <v>57</v>
      </c>
      <c r="E17" s="39" t="s">
        <v>58</v>
      </c>
    </row>
    <row r="18" spans="1:16" ht="12.75">
      <c r="A18" t="s">
        <v>48</v>
      </c>
      <c s="34" t="s">
        <v>26</v>
      </c>
      <c s="34" t="s">
        <v>61</v>
      </c>
      <c s="35" t="s">
        <v>50</v>
      </c>
      <c s="6" t="s">
        <v>62</v>
      </c>
      <c s="36" t="s">
        <v>52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53</v>
      </c>
      <c>
        <f>(M18*21)/100</f>
      </c>
      <c t="s">
        <v>27</v>
      </c>
    </row>
    <row r="19" spans="1:5" ht="12.75">
      <c r="A19" s="35" t="s">
        <v>54</v>
      </c>
      <c r="E19" s="39" t="s">
        <v>50</v>
      </c>
    </row>
    <row r="20" spans="1:5" ht="12.75">
      <c r="A20" s="35" t="s">
        <v>55</v>
      </c>
      <c r="E20" s="40" t="s">
        <v>63</v>
      </c>
    </row>
    <row r="21" spans="1:5" ht="12.75">
      <c r="A21" t="s">
        <v>57</v>
      </c>
      <c r="E21" s="39" t="s">
        <v>64</v>
      </c>
    </row>
    <row r="22" spans="1:16" ht="12.75">
      <c r="A22" t="s">
        <v>48</v>
      </c>
      <c s="34" t="s">
        <v>65</v>
      </c>
      <c s="34" t="s">
        <v>66</v>
      </c>
      <c s="35" t="s">
        <v>50</v>
      </c>
      <c s="6" t="s">
        <v>67</v>
      </c>
      <c s="36" t="s">
        <v>52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53</v>
      </c>
      <c>
        <f>(M22*21)/100</f>
      </c>
      <c t="s">
        <v>27</v>
      </c>
    </row>
    <row r="23" spans="1:5" ht="12.75">
      <c r="A23" s="35" t="s">
        <v>54</v>
      </c>
      <c r="E23" s="39" t="s">
        <v>50</v>
      </c>
    </row>
    <row r="24" spans="1:5" ht="12.75">
      <c r="A24" s="35" t="s">
        <v>55</v>
      </c>
      <c r="E24" s="40" t="s">
        <v>68</v>
      </c>
    </row>
    <row r="25" spans="1:5" ht="12.75">
      <c r="A25" t="s">
        <v>57</v>
      </c>
      <c r="E25" s="39" t="s">
        <v>58</v>
      </c>
    </row>
    <row r="26" spans="1:16" ht="12.75">
      <c r="A26" t="s">
        <v>48</v>
      </c>
      <c s="34" t="s">
        <v>69</v>
      </c>
      <c s="34" t="s">
        <v>70</v>
      </c>
      <c s="35" t="s">
        <v>50</v>
      </c>
      <c s="6" t="s">
        <v>71</v>
      </c>
      <c s="36" t="s">
        <v>52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53</v>
      </c>
      <c>
        <f>(M26*21)/100</f>
      </c>
      <c t="s">
        <v>27</v>
      </c>
    </row>
    <row r="27" spans="1:5" ht="12.75">
      <c r="A27" s="35" t="s">
        <v>54</v>
      </c>
      <c r="E27" s="39" t="s">
        <v>50</v>
      </c>
    </row>
    <row r="28" spans="1:5" ht="12.75">
      <c r="A28" s="35" t="s">
        <v>55</v>
      </c>
      <c r="E28" s="40" t="s">
        <v>68</v>
      </c>
    </row>
    <row r="29" spans="1:5" ht="12.75">
      <c r="A29" t="s">
        <v>57</v>
      </c>
      <c r="E29" s="39" t="s">
        <v>58</v>
      </c>
    </row>
    <row r="30" spans="1:16" ht="12.75">
      <c r="A30" t="s">
        <v>48</v>
      </c>
      <c s="34" t="s">
        <v>72</v>
      </c>
      <c s="34" t="s">
        <v>73</v>
      </c>
      <c s="35" t="s">
        <v>50</v>
      </c>
      <c s="6" t="s">
        <v>74</v>
      </c>
      <c s="36" t="s">
        <v>52</v>
      </c>
      <c s="37">
        <v>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53</v>
      </c>
      <c>
        <f>(M30*21)/100</f>
      </c>
      <c t="s">
        <v>27</v>
      </c>
    </row>
    <row r="31" spans="1:5" ht="12.75">
      <c r="A31" s="35" t="s">
        <v>54</v>
      </c>
      <c r="E31" s="39" t="s">
        <v>50</v>
      </c>
    </row>
    <row r="32" spans="1:5" ht="12.75">
      <c r="A32" s="35" t="s">
        <v>55</v>
      </c>
      <c r="E32" s="40" t="s">
        <v>75</v>
      </c>
    </row>
    <row r="33" spans="1:5" ht="12.75">
      <c r="A33" t="s">
        <v>57</v>
      </c>
      <c r="E33" s="39" t="s">
        <v>58</v>
      </c>
    </row>
    <row r="34" spans="1:16" ht="12.75">
      <c r="A34" t="s">
        <v>48</v>
      </c>
      <c s="34" t="s">
        <v>76</v>
      </c>
      <c s="34" t="s">
        <v>77</v>
      </c>
      <c s="35" t="s">
        <v>50</v>
      </c>
      <c s="6" t="s">
        <v>78</v>
      </c>
      <c s="36" t="s">
        <v>52</v>
      </c>
      <c s="37">
        <v>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53</v>
      </c>
      <c>
        <f>(M34*21)/100</f>
      </c>
      <c t="s">
        <v>27</v>
      </c>
    </row>
    <row r="35" spans="1:5" ht="12.75">
      <c r="A35" s="35" t="s">
        <v>54</v>
      </c>
      <c r="E35" s="39" t="s">
        <v>50</v>
      </c>
    </row>
    <row r="36" spans="1:5" ht="12.75">
      <c r="A36" s="35" t="s">
        <v>55</v>
      </c>
      <c r="E36" s="40" t="s">
        <v>75</v>
      </c>
    </row>
    <row r="37" spans="1:5" ht="12.75">
      <c r="A37" t="s">
        <v>57</v>
      </c>
      <c r="E37" s="39" t="s">
        <v>58</v>
      </c>
    </row>
    <row r="38" spans="1:16" ht="25.5">
      <c r="A38" t="s">
        <v>48</v>
      </c>
      <c s="34" t="s">
        <v>79</v>
      </c>
      <c s="34" t="s">
        <v>80</v>
      </c>
      <c s="35" t="s">
        <v>50</v>
      </c>
      <c s="6" t="s">
        <v>81</v>
      </c>
      <c s="36" t="s">
        <v>52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53</v>
      </c>
      <c>
        <f>(M38*21)/100</f>
      </c>
      <c t="s">
        <v>27</v>
      </c>
    </row>
    <row r="39" spans="1:5" ht="12.75">
      <c r="A39" s="35" t="s">
        <v>54</v>
      </c>
      <c r="E39" s="39" t="s">
        <v>50</v>
      </c>
    </row>
    <row r="40" spans="1:5" ht="12.75">
      <c r="A40" s="35" t="s">
        <v>55</v>
      </c>
      <c r="E40" s="40" t="s">
        <v>82</v>
      </c>
    </row>
    <row r="41" spans="1:5" ht="12.75">
      <c r="A41" t="s">
        <v>57</v>
      </c>
      <c r="E41" s="39" t="s">
        <v>58</v>
      </c>
    </row>
    <row r="42" spans="1:16" ht="25.5">
      <c r="A42" t="s">
        <v>48</v>
      </c>
      <c s="34" t="s">
        <v>83</v>
      </c>
      <c s="34" t="s">
        <v>84</v>
      </c>
      <c s="35" t="s">
        <v>50</v>
      </c>
      <c s="6" t="s">
        <v>85</v>
      </c>
      <c s="36" t="s">
        <v>52</v>
      </c>
      <c s="37">
        <v>1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53</v>
      </c>
      <c>
        <f>(M42*21)/100</f>
      </c>
      <c t="s">
        <v>27</v>
      </c>
    </row>
    <row r="43" spans="1:5" ht="12.75">
      <c r="A43" s="35" t="s">
        <v>54</v>
      </c>
      <c r="E43" s="39" t="s">
        <v>50</v>
      </c>
    </row>
    <row r="44" spans="1:5" ht="12.75">
      <c r="A44" s="35" t="s">
        <v>55</v>
      </c>
      <c r="E44" s="40" t="s">
        <v>82</v>
      </c>
    </row>
    <row r="45" spans="1:5" ht="12.75">
      <c r="A45" t="s">
        <v>57</v>
      </c>
      <c r="E45" s="39" t="s">
        <v>58</v>
      </c>
    </row>
    <row r="46" spans="1:16" ht="12.75">
      <c r="A46" t="s">
        <v>48</v>
      </c>
      <c s="34" t="s">
        <v>86</v>
      </c>
      <c s="34" t="s">
        <v>87</v>
      </c>
      <c s="35" t="s">
        <v>50</v>
      </c>
      <c s="6" t="s">
        <v>88</v>
      </c>
      <c s="36" t="s">
        <v>52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53</v>
      </c>
      <c>
        <f>(M46*21)/100</f>
      </c>
      <c t="s">
        <v>27</v>
      </c>
    </row>
    <row r="47" spans="1:5" ht="12.75">
      <c r="A47" s="35" t="s">
        <v>54</v>
      </c>
      <c r="E47" s="39" t="s">
        <v>50</v>
      </c>
    </row>
    <row r="48" spans="1:5" ht="12.75">
      <c r="A48" s="35" t="s">
        <v>55</v>
      </c>
      <c r="E48" s="40" t="s">
        <v>89</v>
      </c>
    </row>
    <row r="49" spans="1:5" ht="12.75">
      <c r="A49" t="s">
        <v>57</v>
      </c>
      <c r="E49" s="39" t="s">
        <v>58</v>
      </c>
    </row>
    <row r="50" spans="1:16" ht="12.75">
      <c r="A50" t="s">
        <v>48</v>
      </c>
      <c s="34" t="s">
        <v>90</v>
      </c>
      <c s="34" t="s">
        <v>91</v>
      </c>
      <c s="35" t="s">
        <v>50</v>
      </c>
      <c s="6" t="s">
        <v>92</v>
      </c>
      <c s="36" t="s">
        <v>52</v>
      </c>
      <c s="37">
        <v>1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53</v>
      </c>
      <c>
        <f>(M50*21)/100</f>
      </c>
      <c t="s">
        <v>27</v>
      </c>
    </row>
    <row r="51" spans="1:5" ht="12.75">
      <c r="A51" s="35" t="s">
        <v>54</v>
      </c>
      <c r="E51" s="39" t="s">
        <v>50</v>
      </c>
    </row>
    <row r="52" spans="1:5" ht="12.75">
      <c r="A52" s="35" t="s">
        <v>55</v>
      </c>
      <c r="E52" s="40" t="s">
        <v>89</v>
      </c>
    </row>
    <row r="53" spans="1:5" ht="12.75">
      <c r="A53" t="s">
        <v>57</v>
      </c>
      <c r="E53" s="39" t="s">
        <v>58</v>
      </c>
    </row>
    <row r="54" spans="1:16" ht="12.75">
      <c r="A54" t="s">
        <v>48</v>
      </c>
      <c s="34" t="s">
        <v>93</v>
      </c>
      <c s="34" t="s">
        <v>94</v>
      </c>
      <c s="35" t="s">
        <v>50</v>
      </c>
      <c s="6" t="s">
        <v>95</v>
      </c>
      <c s="36" t="s">
        <v>52</v>
      </c>
      <c s="37">
        <v>1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53</v>
      </c>
      <c>
        <f>(M54*21)/100</f>
      </c>
      <c t="s">
        <v>27</v>
      </c>
    </row>
    <row r="55" spans="1:5" ht="12.75">
      <c r="A55" s="35" t="s">
        <v>54</v>
      </c>
      <c r="E55" s="39" t="s">
        <v>50</v>
      </c>
    </row>
    <row r="56" spans="1:5" ht="12.75">
      <c r="A56" s="35" t="s">
        <v>55</v>
      </c>
      <c r="E56" s="40" t="s">
        <v>96</v>
      </c>
    </row>
    <row r="57" spans="1:5" ht="12.75">
      <c r="A57" t="s">
        <v>57</v>
      </c>
      <c r="E57" s="39" t="s">
        <v>58</v>
      </c>
    </row>
    <row r="58" spans="1:16" ht="25.5">
      <c r="A58" t="s">
        <v>48</v>
      </c>
      <c s="34" t="s">
        <v>97</v>
      </c>
      <c s="34" t="s">
        <v>98</v>
      </c>
      <c s="35" t="s">
        <v>50</v>
      </c>
      <c s="6" t="s">
        <v>99</v>
      </c>
      <c s="36" t="s">
        <v>52</v>
      </c>
      <c s="37">
        <v>1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53</v>
      </c>
      <c>
        <f>(M58*21)/100</f>
      </c>
      <c t="s">
        <v>27</v>
      </c>
    </row>
    <row r="59" spans="1:5" ht="12.75">
      <c r="A59" s="35" t="s">
        <v>54</v>
      </c>
      <c r="E59" s="39" t="s">
        <v>50</v>
      </c>
    </row>
    <row r="60" spans="1:5" ht="12.75">
      <c r="A60" s="35" t="s">
        <v>55</v>
      </c>
      <c r="E60" s="40" t="s">
        <v>100</v>
      </c>
    </row>
    <row r="61" spans="1:5" ht="12.75">
      <c r="A61" t="s">
        <v>57</v>
      </c>
      <c r="E61" s="39" t="s">
        <v>58</v>
      </c>
    </row>
    <row r="62" spans="1:16" ht="25.5">
      <c r="A62" t="s">
        <v>48</v>
      </c>
      <c s="34" t="s">
        <v>101</v>
      </c>
      <c s="34" t="s">
        <v>102</v>
      </c>
      <c s="35" t="s">
        <v>50</v>
      </c>
      <c s="6" t="s">
        <v>103</v>
      </c>
      <c s="36" t="s">
        <v>52</v>
      </c>
      <c s="37">
        <v>1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53</v>
      </c>
      <c>
        <f>(M62*21)/100</f>
      </c>
      <c t="s">
        <v>27</v>
      </c>
    </row>
    <row r="63" spans="1:5" ht="12.75">
      <c r="A63" s="35" t="s">
        <v>54</v>
      </c>
      <c r="E63" s="39" t="s">
        <v>50</v>
      </c>
    </row>
    <row r="64" spans="1:5" ht="12.75">
      <c r="A64" s="35" t="s">
        <v>55</v>
      </c>
      <c r="E64" s="40" t="s">
        <v>100</v>
      </c>
    </row>
    <row r="65" spans="1:5" ht="12.75">
      <c r="A65" t="s">
        <v>57</v>
      </c>
      <c r="E65" s="39" t="s">
        <v>58</v>
      </c>
    </row>
    <row r="66" spans="1:16" ht="12.75">
      <c r="A66" t="s">
        <v>48</v>
      </c>
      <c s="34" t="s">
        <v>104</v>
      </c>
      <c s="34" t="s">
        <v>105</v>
      </c>
      <c s="35" t="s">
        <v>50</v>
      </c>
      <c s="6" t="s">
        <v>106</v>
      </c>
      <c s="36" t="s">
        <v>52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53</v>
      </c>
      <c>
        <f>(M66*21)/100</f>
      </c>
      <c t="s">
        <v>27</v>
      </c>
    </row>
    <row r="67" spans="1:5" ht="12.75">
      <c r="A67" s="35" t="s">
        <v>54</v>
      </c>
      <c r="E67" s="39" t="s">
        <v>50</v>
      </c>
    </row>
    <row r="68" spans="1:5" ht="12.75">
      <c r="A68" s="35" t="s">
        <v>55</v>
      </c>
      <c r="E68" s="40" t="s">
        <v>107</v>
      </c>
    </row>
    <row r="69" spans="1:5" ht="12.75">
      <c r="A69" t="s">
        <v>57</v>
      </c>
      <c r="E69" s="39" t="s">
        <v>58</v>
      </c>
    </row>
    <row r="70" spans="1:16" ht="12.75">
      <c r="A70" t="s">
        <v>48</v>
      </c>
      <c s="34" t="s">
        <v>108</v>
      </c>
      <c s="34" t="s">
        <v>109</v>
      </c>
      <c s="35" t="s">
        <v>50</v>
      </c>
      <c s="6" t="s">
        <v>110</v>
      </c>
      <c s="36" t="s">
        <v>52</v>
      </c>
      <c s="37">
        <v>1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53</v>
      </c>
      <c>
        <f>(M70*21)/100</f>
      </c>
      <c t="s">
        <v>27</v>
      </c>
    </row>
    <row r="71" spans="1:5" ht="12.75">
      <c r="A71" s="35" t="s">
        <v>54</v>
      </c>
      <c r="E71" s="39" t="s">
        <v>50</v>
      </c>
    </row>
    <row r="72" spans="1:5" ht="12.75">
      <c r="A72" s="35" t="s">
        <v>55</v>
      </c>
      <c r="E72" s="40" t="s">
        <v>107</v>
      </c>
    </row>
    <row r="73" spans="1:5" ht="12.75">
      <c r="A73" t="s">
        <v>57</v>
      </c>
      <c r="E73" s="39" t="s">
        <v>58</v>
      </c>
    </row>
    <row r="74" spans="1:16" ht="12.75">
      <c r="A74" t="s">
        <v>48</v>
      </c>
      <c s="34" t="s">
        <v>111</v>
      </c>
      <c s="34" t="s">
        <v>112</v>
      </c>
      <c s="35" t="s">
        <v>50</v>
      </c>
      <c s="6" t="s">
        <v>113</v>
      </c>
      <c s="36" t="s">
        <v>52</v>
      </c>
      <c s="37">
        <v>4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53</v>
      </c>
      <c>
        <f>(M74*21)/100</f>
      </c>
      <c t="s">
        <v>27</v>
      </c>
    </row>
    <row r="75" spans="1:5" ht="12.75">
      <c r="A75" s="35" t="s">
        <v>54</v>
      </c>
      <c r="E75" s="39" t="s">
        <v>50</v>
      </c>
    </row>
    <row r="76" spans="1:5" ht="12.75">
      <c r="A76" s="35" t="s">
        <v>55</v>
      </c>
      <c r="E76" s="40" t="s">
        <v>114</v>
      </c>
    </row>
    <row r="77" spans="1:5" ht="12.75">
      <c r="A77" t="s">
        <v>57</v>
      </c>
      <c r="E77" s="39" t="s">
        <v>58</v>
      </c>
    </row>
    <row r="78" spans="1:16" ht="12.75">
      <c r="A78" t="s">
        <v>48</v>
      </c>
      <c s="34" t="s">
        <v>115</v>
      </c>
      <c s="34" t="s">
        <v>116</v>
      </c>
      <c s="35" t="s">
        <v>50</v>
      </c>
      <c s="6" t="s">
        <v>117</v>
      </c>
      <c s="36" t="s">
        <v>52</v>
      </c>
      <c s="37">
        <v>4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53</v>
      </c>
      <c>
        <f>(M78*21)/100</f>
      </c>
      <c t="s">
        <v>27</v>
      </c>
    </row>
    <row r="79" spans="1:5" ht="12.75">
      <c r="A79" s="35" t="s">
        <v>54</v>
      </c>
      <c r="E79" s="39" t="s">
        <v>50</v>
      </c>
    </row>
    <row r="80" spans="1:5" ht="12.75">
      <c r="A80" s="35" t="s">
        <v>55</v>
      </c>
      <c r="E80" s="40" t="s">
        <v>114</v>
      </c>
    </row>
    <row r="81" spans="1:5" ht="12.75">
      <c r="A81" t="s">
        <v>57</v>
      </c>
      <c r="E81" s="39" t="s">
        <v>58</v>
      </c>
    </row>
    <row r="82" spans="1:16" ht="12.75">
      <c r="A82" t="s">
        <v>48</v>
      </c>
      <c s="34" t="s">
        <v>118</v>
      </c>
      <c s="34" t="s">
        <v>119</v>
      </c>
      <c s="35" t="s">
        <v>50</v>
      </c>
      <c s="6" t="s">
        <v>120</v>
      </c>
      <c s="36" t="s">
        <v>52</v>
      </c>
      <c s="37">
        <v>1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53</v>
      </c>
      <c>
        <f>(M82*21)/100</f>
      </c>
      <c t="s">
        <v>27</v>
      </c>
    </row>
    <row r="83" spans="1:5" ht="12.75">
      <c r="A83" s="35" t="s">
        <v>54</v>
      </c>
      <c r="E83" s="39" t="s">
        <v>50</v>
      </c>
    </row>
    <row r="84" spans="1:5" ht="12.75">
      <c r="A84" s="35" t="s">
        <v>55</v>
      </c>
      <c r="E84" s="40" t="s">
        <v>121</v>
      </c>
    </row>
    <row r="85" spans="1:5" ht="12.75">
      <c r="A85" t="s">
        <v>57</v>
      </c>
      <c r="E85" s="39" t="s">
        <v>58</v>
      </c>
    </row>
    <row r="86" spans="1:16" ht="12.75">
      <c r="A86" t="s">
        <v>48</v>
      </c>
      <c s="34" t="s">
        <v>122</v>
      </c>
      <c s="34" t="s">
        <v>123</v>
      </c>
      <c s="35" t="s">
        <v>50</v>
      </c>
      <c s="6" t="s">
        <v>124</v>
      </c>
      <c s="36" t="s">
        <v>52</v>
      </c>
      <c s="37">
        <v>1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53</v>
      </c>
      <c>
        <f>(M86*21)/100</f>
      </c>
      <c t="s">
        <v>27</v>
      </c>
    </row>
    <row r="87" spans="1:5" ht="12.75">
      <c r="A87" s="35" t="s">
        <v>54</v>
      </c>
      <c r="E87" s="39" t="s">
        <v>50</v>
      </c>
    </row>
    <row r="88" spans="1:5" ht="12.75">
      <c r="A88" s="35" t="s">
        <v>55</v>
      </c>
      <c r="E88" s="40" t="s">
        <v>121</v>
      </c>
    </row>
    <row r="89" spans="1:5" ht="12.75">
      <c r="A89" t="s">
        <v>57</v>
      </c>
      <c r="E89" s="39" t="s">
        <v>58</v>
      </c>
    </row>
    <row r="90" spans="1:16" ht="12.75">
      <c r="A90" t="s">
        <v>48</v>
      </c>
      <c s="34" t="s">
        <v>125</v>
      </c>
      <c s="34" t="s">
        <v>126</v>
      </c>
      <c s="35" t="s">
        <v>50</v>
      </c>
      <c s="6" t="s">
        <v>127</v>
      </c>
      <c s="36" t="s">
        <v>52</v>
      </c>
      <c s="37">
        <v>2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53</v>
      </c>
      <c>
        <f>(M90*21)/100</f>
      </c>
      <c t="s">
        <v>27</v>
      </c>
    </row>
    <row r="91" spans="1:5" ht="12.75">
      <c r="A91" s="35" t="s">
        <v>54</v>
      </c>
      <c r="E91" s="39" t="s">
        <v>50</v>
      </c>
    </row>
    <row r="92" spans="1:5" ht="12.75">
      <c r="A92" s="35" t="s">
        <v>55</v>
      </c>
      <c r="E92" s="40" t="s">
        <v>128</v>
      </c>
    </row>
    <row r="93" spans="1:5" ht="12.75">
      <c r="A93" t="s">
        <v>57</v>
      </c>
      <c r="E93" s="39" t="s">
        <v>58</v>
      </c>
    </row>
    <row r="94" spans="1:16" ht="12.75">
      <c r="A94" t="s">
        <v>48</v>
      </c>
      <c s="34" t="s">
        <v>129</v>
      </c>
      <c s="34" t="s">
        <v>130</v>
      </c>
      <c s="35" t="s">
        <v>50</v>
      </c>
      <c s="6" t="s">
        <v>131</v>
      </c>
      <c s="36" t="s">
        <v>52</v>
      </c>
      <c s="37">
        <v>2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53</v>
      </c>
      <c>
        <f>(M94*21)/100</f>
      </c>
      <c t="s">
        <v>27</v>
      </c>
    </row>
    <row r="95" spans="1:5" ht="12.75">
      <c r="A95" s="35" t="s">
        <v>54</v>
      </c>
      <c r="E95" s="39" t="s">
        <v>50</v>
      </c>
    </row>
    <row r="96" spans="1:5" ht="12.75">
      <c r="A96" s="35" t="s">
        <v>55</v>
      </c>
      <c r="E96" s="40" t="s">
        <v>128</v>
      </c>
    </row>
    <row r="97" spans="1:5" ht="12.75">
      <c r="A97" t="s">
        <v>57</v>
      </c>
      <c r="E97" s="39" t="s">
        <v>58</v>
      </c>
    </row>
    <row r="98" spans="1:16" ht="12.75">
      <c r="A98" t="s">
        <v>48</v>
      </c>
      <c s="34" t="s">
        <v>132</v>
      </c>
      <c s="34" t="s">
        <v>133</v>
      </c>
      <c s="35" t="s">
        <v>50</v>
      </c>
      <c s="6" t="s">
        <v>134</v>
      </c>
      <c s="36" t="s">
        <v>52</v>
      </c>
      <c s="37">
        <v>1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53</v>
      </c>
      <c>
        <f>(M98*21)/100</f>
      </c>
      <c t="s">
        <v>27</v>
      </c>
    </row>
    <row r="99" spans="1:5" ht="12.75">
      <c r="A99" s="35" t="s">
        <v>54</v>
      </c>
      <c r="E99" s="39" t="s">
        <v>50</v>
      </c>
    </row>
    <row r="100" spans="1:5" ht="12.75">
      <c r="A100" s="35" t="s">
        <v>55</v>
      </c>
      <c r="E100" s="40" t="s">
        <v>135</v>
      </c>
    </row>
    <row r="101" spans="1:5" ht="12.75">
      <c r="A101" t="s">
        <v>57</v>
      </c>
      <c r="E101" s="39" t="s">
        <v>58</v>
      </c>
    </row>
    <row r="102" spans="1:16" ht="12.75">
      <c r="A102" t="s">
        <v>48</v>
      </c>
      <c s="34" t="s">
        <v>136</v>
      </c>
      <c s="34" t="s">
        <v>137</v>
      </c>
      <c s="35" t="s">
        <v>50</v>
      </c>
      <c s="6" t="s">
        <v>138</v>
      </c>
      <c s="36" t="s">
        <v>52</v>
      </c>
      <c s="37">
        <v>1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53</v>
      </c>
      <c>
        <f>(M102*21)/100</f>
      </c>
      <c t="s">
        <v>27</v>
      </c>
    </row>
    <row r="103" spans="1:5" ht="12.75">
      <c r="A103" s="35" t="s">
        <v>54</v>
      </c>
      <c r="E103" s="39" t="s">
        <v>50</v>
      </c>
    </row>
    <row r="104" spans="1:5" ht="12.75">
      <c r="A104" s="35" t="s">
        <v>55</v>
      </c>
      <c r="E104" s="40" t="s">
        <v>135</v>
      </c>
    </row>
    <row r="105" spans="1:5" ht="12.75">
      <c r="A105" t="s">
        <v>57</v>
      </c>
      <c r="E105" s="39" t="s">
        <v>58</v>
      </c>
    </row>
    <row r="106" spans="1:16" ht="25.5">
      <c r="A106" t="s">
        <v>48</v>
      </c>
      <c s="34" t="s">
        <v>139</v>
      </c>
      <c s="34" t="s">
        <v>140</v>
      </c>
      <c s="35" t="s">
        <v>50</v>
      </c>
      <c s="6" t="s">
        <v>141</v>
      </c>
      <c s="36" t="s">
        <v>52</v>
      </c>
      <c s="37">
        <v>0.5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53</v>
      </c>
      <c>
        <f>(M106*21)/100</f>
      </c>
      <c t="s">
        <v>27</v>
      </c>
    </row>
    <row r="107" spans="1:5" ht="12.75">
      <c r="A107" s="35" t="s">
        <v>54</v>
      </c>
      <c r="E107" s="39" t="s">
        <v>50</v>
      </c>
    </row>
    <row r="108" spans="1:5" ht="12.75">
      <c r="A108" s="35" t="s">
        <v>55</v>
      </c>
      <c r="E108" s="40" t="s">
        <v>142</v>
      </c>
    </row>
    <row r="109" spans="1:5" ht="12.75">
      <c r="A109" t="s">
        <v>57</v>
      </c>
      <c r="E109" s="39" t="s">
        <v>58</v>
      </c>
    </row>
    <row r="110" spans="1:16" ht="12.75">
      <c r="A110" t="s">
        <v>48</v>
      </c>
      <c s="34" t="s">
        <v>143</v>
      </c>
      <c s="34" t="s">
        <v>144</v>
      </c>
      <c s="35" t="s">
        <v>50</v>
      </c>
      <c s="6" t="s">
        <v>145</v>
      </c>
      <c s="36" t="s">
        <v>52</v>
      </c>
      <c s="37">
        <v>0.5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53</v>
      </c>
      <c>
        <f>(M110*21)/100</f>
      </c>
      <c t="s">
        <v>27</v>
      </c>
    </row>
    <row r="111" spans="1:5" ht="12.75">
      <c r="A111" s="35" t="s">
        <v>54</v>
      </c>
      <c r="E111" s="39" t="s">
        <v>50</v>
      </c>
    </row>
    <row r="112" spans="1:5" ht="12.75">
      <c r="A112" s="35" t="s">
        <v>55</v>
      </c>
      <c r="E112" s="40" t="s">
        <v>146</v>
      </c>
    </row>
    <row r="113" spans="1:5" ht="12.75">
      <c r="A113" t="s">
        <v>57</v>
      </c>
      <c r="E113" s="39" t="s">
        <v>58</v>
      </c>
    </row>
    <row r="114" spans="1:16" ht="12.75">
      <c r="A114" t="s">
        <v>48</v>
      </c>
      <c s="34" t="s">
        <v>147</v>
      </c>
      <c s="34" t="s">
        <v>148</v>
      </c>
      <c s="35" t="s">
        <v>50</v>
      </c>
      <c s="6" t="s">
        <v>149</v>
      </c>
      <c s="36" t="s">
        <v>52</v>
      </c>
      <c s="37">
        <v>1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53</v>
      </c>
      <c>
        <f>(M114*21)/100</f>
      </c>
      <c t="s">
        <v>27</v>
      </c>
    </row>
    <row r="115" spans="1:5" ht="12.75">
      <c r="A115" s="35" t="s">
        <v>54</v>
      </c>
      <c r="E115" s="39" t="s">
        <v>50</v>
      </c>
    </row>
    <row r="116" spans="1:5" ht="12.75">
      <c r="A116" s="35" t="s">
        <v>55</v>
      </c>
      <c r="E116" s="40" t="s">
        <v>150</v>
      </c>
    </row>
    <row r="117" spans="1:5" ht="12.75">
      <c r="A117" t="s">
        <v>57</v>
      </c>
      <c r="E117" s="39" t="s">
        <v>58</v>
      </c>
    </row>
    <row r="118" spans="1:16" ht="12.75">
      <c r="A118" t="s">
        <v>48</v>
      </c>
      <c s="34" t="s">
        <v>151</v>
      </c>
      <c s="34" t="s">
        <v>152</v>
      </c>
      <c s="35" t="s">
        <v>50</v>
      </c>
      <c s="6" t="s">
        <v>153</v>
      </c>
      <c s="36" t="s">
        <v>52</v>
      </c>
      <c s="37">
        <v>1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53</v>
      </c>
      <c>
        <f>(M118*21)/100</f>
      </c>
      <c t="s">
        <v>27</v>
      </c>
    </row>
    <row r="119" spans="1:5" ht="12.75">
      <c r="A119" s="35" t="s">
        <v>54</v>
      </c>
      <c r="E119" s="39" t="s">
        <v>50</v>
      </c>
    </row>
    <row r="120" spans="1:5" ht="12.75">
      <c r="A120" s="35" t="s">
        <v>55</v>
      </c>
      <c r="E120" s="40" t="s">
        <v>154</v>
      </c>
    </row>
    <row r="121" spans="1:5" ht="12.75">
      <c r="A121" t="s">
        <v>57</v>
      </c>
      <c r="E121" s="39" t="s">
        <v>58</v>
      </c>
    </row>
    <row r="122" spans="1:16" ht="12.75">
      <c r="A122" t="s">
        <v>48</v>
      </c>
      <c s="34" t="s">
        <v>151</v>
      </c>
      <c s="34" t="s">
        <v>155</v>
      </c>
      <c s="35" t="s">
        <v>50</v>
      </c>
      <c s="6" t="s">
        <v>156</v>
      </c>
      <c s="36" t="s">
        <v>52</v>
      </c>
      <c s="37">
        <v>2</v>
      </c>
      <c s="36">
        <v>0</v>
      </c>
      <c s="36">
        <f>ROUND(G122*H122,6)</f>
      </c>
      <c r="L122" s="38">
        <v>0</v>
      </c>
      <c s="32">
        <f>ROUND(ROUND(L122,2)*ROUND(G122,3),2)</f>
      </c>
      <c s="36" t="s">
        <v>53</v>
      </c>
      <c>
        <f>(M122*21)/100</f>
      </c>
      <c t="s">
        <v>27</v>
      </c>
    </row>
    <row r="123" spans="1:5" ht="12.75">
      <c r="A123" s="35" t="s">
        <v>54</v>
      </c>
      <c r="E123" s="39" t="s">
        <v>50</v>
      </c>
    </row>
    <row r="124" spans="1:5" ht="12.75">
      <c r="A124" s="35" t="s">
        <v>55</v>
      </c>
      <c r="E124" s="40" t="s">
        <v>157</v>
      </c>
    </row>
    <row r="125" spans="1:5" ht="12.75">
      <c r="A125" t="s">
        <v>57</v>
      </c>
      <c r="E125" s="39" t="s">
        <v>58</v>
      </c>
    </row>
    <row r="126" spans="1:16" ht="12.75">
      <c r="A126" t="s">
        <v>48</v>
      </c>
      <c s="34" t="s">
        <v>158</v>
      </c>
      <c s="34" t="s">
        <v>159</v>
      </c>
      <c s="35" t="s">
        <v>50</v>
      </c>
      <c s="6" t="s">
        <v>160</v>
      </c>
      <c s="36" t="s">
        <v>52</v>
      </c>
      <c s="37">
        <v>2</v>
      </c>
      <c s="36">
        <v>0</v>
      </c>
      <c s="36">
        <f>ROUND(G126*H126,6)</f>
      </c>
      <c r="L126" s="38">
        <v>0</v>
      </c>
      <c s="32">
        <f>ROUND(ROUND(L126,2)*ROUND(G126,3),2)</f>
      </c>
      <c s="36" t="s">
        <v>53</v>
      </c>
      <c>
        <f>(M126*21)/100</f>
      </c>
      <c t="s">
        <v>27</v>
      </c>
    </row>
    <row r="127" spans="1:5" ht="12.75">
      <c r="A127" s="35" t="s">
        <v>54</v>
      </c>
      <c r="E127" s="39" t="s">
        <v>50</v>
      </c>
    </row>
    <row r="128" spans="1:5" ht="12.75">
      <c r="A128" s="35" t="s">
        <v>55</v>
      </c>
      <c r="E128" s="40" t="s">
        <v>157</v>
      </c>
    </row>
    <row r="129" spans="1:5" ht="12.75">
      <c r="A129" t="s">
        <v>57</v>
      </c>
      <c r="E129" s="39" t="s">
        <v>58</v>
      </c>
    </row>
    <row r="130" spans="1:16" ht="12.75">
      <c r="A130" t="s">
        <v>48</v>
      </c>
      <c s="34" t="s">
        <v>161</v>
      </c>
      <c s="34" t="s">
        <v>162</v>
      </c>
      <c s="35" t="s">
        <v>50</v>
      </c>
      <c s="6" t="s">
        <v>163</v>
      </c>
      <c s="36" t="s">
        <v>164</v>
      </c>
      <c s="37">
        <v>3</v>
      </c>
      <c s="36">
        <v>0</v>
      </c>
      <c s="36">
        <f>ROUND(G130*H130,6)</f>
      </c>
      <c r="L130" s="38">
        <v>0</v>
      </c>
      <c s="32">
        <f>ROUND(ROUND(L130,2)*ROUND(G130,3),2)</f>
      </c>
      <c s="36" t="s">
        <v>53</v>
      </c>
      <c>
        <f>(M130*21)/100</f>
      </c>
      <c t="s">
        <v>27</v>
      </c>
    </row>
    <row r="131" spans="1:5" ht="12.75">
      <c r="A131" s="35" t="s">
        <v>54</v>
      </c>
      <c r="E131" s="39" t="s">
        <v>50</v>
      </c>
    </row>
    <row r="132" spans="1:5" ht="12.75">
      <c r="A132" s="35" t="s">
        <v>55</v>
      </c>
      <c r="E132" s="40" t="s">
        <v>165</v>
      </c>
    </row>
    <row r="133" spans="1:5" ht="12.75">
      <c r="A133" t="s">
        <v>57</v>
      </c>
      <c r="E133" s="39" t="s">
        <v>58</v>
      </c>
    </row>
    <row r="134" spans="1:16" ht="25.5">
      <c r="A134" t="s">
        <v>48</v>
      </c>
      <c s="34" t="s">
        <v>166</v>
      </c>
      <c s="34" t="s">
        <v>167</v>
      </c>
      <c s="35" t="s">
        <v>50</v>
      </c>
      <c s="6" t="s">
        <v>168</v>
      </c>
      <c s="36" t="s">
        <v>52</v>
      </c>
      <c s="37">
        <v>1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53</v>
      </c>
      <c>
        <f>(M134*21)/100</f>
      </c>
      <c t="s">
        <v>27</v>
      </c>
    </row>
    <row r="135" spans="1:5" ht="12.75">
      <c r="A135" s="35" t="s">
        <v>54</v>
      </c>
      <c r="E135" s="39" t="s">
        <v>50</v>
      </c>
    </row>
    <row r="136" spans="1:5" ht="12.75">
      <c r="A136" s="35" t="s">
        <v>55</v>
      </c>
      <c r="E136" s="40" t="s">
        <v>169</v>
      </c>
    </row>
    <row r="137" spans="1:5" ht="12.75">
      <c r="A137" t="s">
        <v>57</v>
      </c>
      <c r="E137" s="39" t="s">
        <v>58</v>
      </c>
    </row>
    <row r="138" spans="1:16" ht="12.75">
      <c r="A138" t="s">
        <v>48</v>
      </c>
      <c s="34" t="s">
        <v>170</v>
      </c>
      <c s="34" t="s">
        <v>171</v>
      </c>
      <c s="35" t="s">
        <v>50</v>
      </c>
      <c s="6" t="s">
        <v>172</v>
      </c>
      <c s="36" t="s">
        <v>52</v>
      </c>
      <c s="37">
        <v>1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53</v>
      </c>
      <c>
        <f>(M138*21)/100</f>
      </c>
      <c t="s">
        <v>27</v>
      </c>
    </row>
    <row r="139" spans="1:5" ht="12.75">
      <c r="A139" s="35" t="s">
        <v>54</v>
      </c>
      <c r="E139" s="39" t="s">
        <v>50</v>
      </c>
    </row>
    <row r="140" spans="1:5" ht="12.75">
      <c r="A140" s="35" t="s">
        <v>55</v>
      </c>
      <c r="E140" s="40" t="s">
        <v>173</v>
      </c>
    </row>
    <row r="141" spans="1:5" ht="12.75">
      <c r="A141" t="s">
        <v>57</v>
      </c>
      <c r="E141" s="39" t="s">
        <v>58</v>
      </c>
    </row>
    <row r="142" spans="1:16" ht="12.75">
      <c r="A142" t="s">
        <v>48</v>
      </c>
      <c s="34" t="s">
        <v>174</v>
      </c>
      <c s="34" t="s">
        <v>175</v>
      </c>
      <c s="35" t="s">
        <v>50</v>
      </c>
      <c s="6" t="s">
        <v>172</v>
      </c>
      <c s="36" t="s">
        <v>52</v>
      </c>
      <c s="37">
        <v>1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53</v>
      </c>
      <c>
        <f>(M142*21)/100</f>
      </c>
      <c t="s">
        <v>27</v>
      </c>
    </row>
    <row r="143" spans="1:5" ht="12.75">
      <c r="A143" s="35" t="s">
        <v>54</v>
      </c>
      <c r="E143" s="39" t="s">
        <v>50</v>
      </c>
    </row>
    <row r="144" spans="1:5" ht="12.75">
      <c r="A144" s="35" t="s">
        <v>55</v>
      </c>
      <c r="E144" s="40" t="s">
        <v>176</v>
      </c>
    </row>
    <row r="145" spans="1:5" ht="12.75">
      <c r="A145" t="s">
        <v>57</v>
      </c>
      <c r="E145" s="39" t="s">
        <v>58</v>
      </c>
    </row>
    <row r="146" spans="1:16" ht="25.5">
      <c r="A146" t="s">
        <v>48</v>
      </c>
      <c s="34" t="s">
        <v>177</v>
      </c>
      <c s="34" t="s">
        <v>178</v>
      </c>
      <c s="35" t="s">
        <v>50</v>
      </c>
      <c s="6" t="s">
        <v>179</v>
      </c>
      <c s="36" t="s">
        <v>52</v>
      </c>
      <c s="37">
        <v>1</v>
      </c>
      <c s="36">
        <v>0</v>
      </c>
      <c s="36">
        <f>ROUND(G146*H146,6)</f>
      </c>
      <c r="L146" s="38">
        <v>0</v>
      </c>
      <c s="32">
        <f>ROUND(ROUND(L146,2)*ROUND(G146,3),2)</f>
      </c>
      <c s="36" t="s">
        <v>53</v>
      </c>
      <c>
        <f>(M146*21)/100</f>
      </c>
      <c t="s">
        <v>27</v>
      </c>
    </row>
    <row r="147" spans="1:5" ht="12.75">
      <c r="A147" s="35" t="s">
        <v>54</v>
      </c>
      <c r="E147" s="39" t="s">
        <v>50</v>
      </c>
    </row>
    <row r="148" spans="1:5" ht="12.75">
      <c r="A148" s="35" t="s">
        <v>55</v>
      </c>
      <c r="E148" s="40" t="s">
        <v>180</v>
      </c>
    </row>
    <row r="149" spans="1:5" ht="12.75">
      <c r="A149" t="s">
        <v>57</v>
      </c>
      <c r="E149" s="39" t="s">
        <v>58</v>
      </c>
    </row>
    <row r="150" spans="1:16" ht="38.25">
      <c r="A150" t="s">
        <v>48</v>
      </c>
      <c s="34" t="s">
        <v>181</v>
      </c>
      <c s="34" t="s">
        <v>182</v>
      </c>
      <c s="35" t="s">
        <v>50</v>
      </c>
      <c s="6" t="s">
        <v>183</v>
      </c>
      <c s="36" t="s">
        <v>52</v>
      </c>
      <c s="37">
        <v>28</v>
      </c>
      <c s="36">
        <v>0</v>
      </c>
      <c s="36">
        <f>ROUND(G150*H150,6)</f>
      </c>
      <c r="L150" s="38">
        <v>0</v>
      </c>
      <c s="32">
        <f>ROUND(ROUND(L150,2)*ROUND(G150,3),2)</f>
      </c>
      <c s="36" t="s">
        <v>53</v>
      </c>
      <c>
        <f>(M150*21)/100</f>
      </c>
      <c t="s">
        <v>27</v>
      </c>
    </row>
    <row r="151" spans="1:5" ht="12.75">
      <c r="A151" s="35" t="s">
        <v>54</v>
      </c>
      <c r="E151" s="39" t="s">
        <v>50</v>
      </c>
    </row>
    <row r="152" spans="1:5" ht="12.75">
      <c r="A152" s="35" t="s">
        <v>55</v>
      </c>
      <c r="E152" s="40" t="s">
        <v>180</v>
      </c>
    </row>
    <row r="153" spans="1:5" ht="12.75">
      <c r="A153" t="s">
        <v>57</v>
      </c>
      <c r="E153" s="39" t="s">
        <v>58</v>
      </c>
    </row>
    <row r="154" spans="1:16" ht="25.5">
      <c r="A154" t="s">
        <v>48</v>
      </c>
      <c s="34" t="s">
        <v>184</v>
      </c>
      <c s="34" t="s">
        <v>185</v>
      </c>
      <c s="35" t="s">
        <v>50</v>
      </c>
      <c s="6" t="s">
        <v>186</v>
      </c>
      <c s="36" t="s">
        <v>52</v>
      </c>
      <c s="37">
        <v>1</v>
      </c>
      <c s="36">
        <v>0</v>
      </c>
      <c s="36">
        <f>ROUND(G154*H154,6)</f>
      </c>
      <c r="L154" s="38">
        <v>0</v>
      </c>
      <c s="32">
        <f>ROUND(ROUND(L154,2)*ROUND(G154,3),2)</f>
      </c>
      <c s="36" t="s">
        <v>53</v>
      </c>
      <c>
        <f>(M154*21)/100</f>
      </c>
      <c t="s">
        <v>27</v>
      </c>
    </row>
    <row r="155" spans="1:5" ht="12.75">
      <c r="A155" s="35" t="s">
        <v>54</v>
      </c>
      <c r="E155" s="39" t="s">
        <v>50</v>
      </c>
    </row>
    <row r="156" spans="1:5" ht="12.75">
      <c r="A156" s="35" t="s">
        <v>55</v>
      </c>
      <c r="E156" s="40" t="s">
        <v>187</v>
      </c>
    </row>
    <row r="157" spans="1:5" ht="12.75">
      <c r="A157" t="s">
        <v>57</v>
      </c>
      <c r="E157" s="39" t="s">
        <v>58</v>
      </c>
    </row>
    <row r="158" spans="1:16" ht="25.5">
      <c r="A158" t="s">
        <v>48</v>
      </c>
      <c s="34" t="s">
        <v>188</v>
      </c>
      <c s="34" t="s">
        <v>189</v>
      </c>
      <c s="35" t="s">
        <v>50</v>
      </c>
      <c s="6" t="s">
        <v>190</v>
      </c>
      <c s="36" t="s">
        <v>52</v>
      </c>
      <c s="37">
        <v>1</v>
      </c>
      <c s="36">
        <v>0</v>
      </c>
      <c s="36">
        <f>ROUND(G158*H158,6)</f>
      </c>
      <c r="L158" s="38">
        <v>0</v>
      </c>
      <c s="32">
        <f>ROUND(ROUND(L158,2)*ROUND(G158,3),2)</f>
      </c>
      <c s="36" t="s">
        <v>53</v>
      </c>
      <c>
        <f>(M158*21)/100</f>
      </c>
      <c t="s">
        <v>27</v>
      </c>
    </row>
    <row r="159" spans="1:5" ht="12.75">
      <c r="A159" s="35" t="s">
        <v>54</v>
      </c>
      <c r="E159" s="39" t="s">
        <v>191</v>
      </c>
    </row>
    <row r="160" spans="1:5" ht="12.75">
      <c r="A160" s="35" t="s">
        <v>55</v>
      </c>
      <c r="E160" s="40" t="s">
        <v>192</v>
      </c>
    </row>
    <row r="161" spans="1:5" ht="12.75">
      <c r="A161" t="s">
        <v>57</v>
      </c>
      <c r="E161" s="39" t="s">
        <v>58</v>
      </c>
    </row>
    <row r="162" spans="1:16" ht="12.75">
      <c r="A162" t="s">
        <v>48</v>
      </c>
      <c s="34" t="s">
        <v>193</v>
      </c>
      <c s="34" t="s">
        <v>194</v>
      </c>
      <c s="35" t="s">
        <v>50</v>
      </c>
      <c s="6" t="s">
        <v>195</v>
      </c>
      <c s="36" t="s">
        <v>52</v>
      </c>
      <c s="37">
        <v>1</v>
      </c>
      <c s="36">
        <v>0</v>
      </c>
      <c s="36">
        <f>ROUND(G162*H162,6)</f>
      </c>
      <c r="L162" s="38">
        <v>0</v>
      </c>
      <c s="32">
        <f>ROUND(ROUND(L162,2)*ROUND(G162,3),2)</f>
      </c>
      <c s="36" t="s">
        <v>53</v>
      </c>
      <c>
        <f>(M162*21)/100</f>
      </c>
      <c t="s">
        <v>27</v>
      </c>
    </row>
    <row r="163" spans="1:5" ht="12.75">
      <c r="A163" s="35" t="s">
        <v>54</v>
      </c>
      <c r="E163" s="39" t="s">
        <v>50</v>
      </c>
    </row>
    <row r="164" spans="1:5" ht="12.75">
      <c r="A164" s="35" t="s">
        <v>55</v>
      </c>
      <c r="E164" s="40" t="s">
        <v>196</v>
      </c>
    </row>
    <row r="165" spans="1:5" ht="12.75">
      <c r="A165" t="s">
        <v>57</v>
      </c>
      <c r="E165" s="39" t="s">
        <v>58</v>
      </c>
    </row>
    <row r="166" spans="1:16" ht="12.75">
      <c r="A166" t="s">
        <v>48</v>
      </c>
      <c s="34" t="s">
        <v>197</v>
      </c>
      <c s="34" t="s">
        <v>198</v>
      </c>
      <c s="35" t="s">
        <v>50</v>
      </c>
      <c s="6" t="s">
        <v>199</v>
      </c>
      <c s="36" t="s">
        <v>52</v>
      </c>
      <c s="37">
        <v>1</v>
      </c>
      <c s="36">
        <v>0</v>
      </c>
      <c s="36">
        <f>ROUND(G166*H166,6)</f>
      </c>
      <c r="L166" s="38">
        <v>0</v>
      </c>
      <c s="32">
        <f>ROUND(ROUND(L166,2)*ROUND(G166,3),2)</f>
      </c>
      <c s="36" t="s">
        <v>53</v>
      </c>
      <c>
        <f>(M166*21)/100</f>
      </c>
      <c t="s">
        <v>27</v>
      </c>
    </row>
    <row r="167" spans="1:5" ht="12.75">
      <c r="A167" s="35" t="s">
        <v>54</v>
      </c>
      <c r="E167" s="39" t="s">
        <v>50</v>
      </c>
    </row>
    <row r="168" spans="1:5" ht="12.75">
      <c r="A168" s="35" t="s">
        <v>55</v>
      </c>
      <c r="E168" s="40" t="s">
        <v>200</v>
      </c>
    </row>
    <row r="169" spans="1:5" ht="12.75">
      <c r="A169" t="s">
        <v>57</v>
      </c>
      <c r="E169" s="39" t="s">
        <v>58</v>
      </c>
    </row>
    <row r="170" spans="1:16" ht="12.75">
      <c r="A170" t="s">
        <v>48</v>
      </c>
      <c s="34" t="s">
        <v>201</v>
      </c>
      <c s="34" t="s">
        <v>202</v>
      </c>
      <c s="35" t="s">
        <v>50</v>
      </c>
      <c s="6" t="s">
        <v>203</v>
      </c>
      <c s="36" t="s">
        <v>52</v>
      </c>
      <c s="37">
        <v>1</v>
      </c>
      <c s="36">
        <v>0</v>
      </c>
      <c s="36">
        <f>ROUND(G170*H170,6)</f>
      </c>
      <c r="L170" s="38">
        <v>0</v>
      </c>
      <c s="32">
        <f>ROUND(ROUND(L170,2)*ROUND(G170,3),2)</f>
      </c>
      <c s="36" t="s">
        <v>204</v>
      </c>
      <c>
        <f>(M170*21)/100</f>
      </c>
      <c t="s">
        <v>27</v>
      </c>
    </row>
    <row r="171" spans="1:5" ht="12.75">
      <c r="A171" s="35" t="s">
        <v>54</v>
      </c>
      <c r="E171" s="39" t="s">
        <v>50</v>
      </c>
    </row>
    <row r="172" spans="1:5" ht="12.75">
      <c r="A172" s="35" t="s">
        <v>55</v>
      </c>
      <c r="E172" s="40" t="s">
        <v>205</v>
      </c>
    </row>
    <row r="173" spans="1:5" ht="12.75">
      <c r="A173" t="s">
        <v>57</v>
      </c>
      <c r="E173" s="39" t="s">
        <v>58</v>
      </c>
    </row>
    <row r="174" spans="1:16" ht="12.75">
      <c r="A174" t="s">
        <v>48</v>
      </c>
      <c s="34" t="s">
        <v>206</v>
      </c>
      <c s="34" t="s">
        <v>207</v>
      </c>
      <c s="35" t="s">
        <v>50</v>
      </c>
      <c s="6" t="s">
        <v>208</v>
      </c>
      <c s="36" t="s">
        <v>52</v>
      </c>
      <c s="37">
        <v>1</v>
      </c>
      <c s="36">
        <v>0</v>
      </c>
      <c s="36">
        <f>ROUND(G174*H174,6)</f>
      </c>
      <c r="L174" s="38">
        <v>0</v>
      </c>
      <c s="32">
        <f>ROUND(ROUND(L174,2)*ROUND(G174,3),2)</f>
      </c>
      <c s="36" t="s">
        <v>53</v>
      </c>
      <c>
        <f>(M174*21)/100</f>
      </c>
      <c t="s">
        <v>27</v>
      </c>
    </row>
    <row r="175" spans="1:5" ht="12.75">
      <c r="A175" s="35" t="s">
        <v>54</v>
      </c>
      <c r="E175" s="39" t="s">
        <v>50</v>
      </c>
    </row>
    <row r="176" spans="1:5" ht="12.75">
      <c r="A176" s="35" t="s">
        <v>55</v>
      </c>
      <c r="E176" s="40" t="s">
        <v>209</v>
      </c>
    </row>
    <row r="177" spans="1:5" ht="12.75">
      <c r="A177" t="s">
        <v>57</v>
      </c>
      <c r="E177" s="39" t="s">
        <v>58</v>
      </c>
    </row>
    <row r="178" spans="1:16" ht="12.75">
      <c r="A178" t="s">
        <v>48</v>
      </c>
      <c s="34" t="s">
        <v>210</v>
      </c>
      <c s="34" t="s">
        <v>211</v>
      </c>
      <c s="35" t="s">
        <v>50</v>
      </c>
      <c s="6" t="s">
        <v>212</v>
      </c>
      <c s="36" t="s">
        <v>52</v>
      </c>
      <c s="37">
        <v>1</v>
      </c>
      <c s="36">
        <v>0</v>
      </c>
      <c s="36">
        <f>ROUND(G178*H178,6)</f>
      </c>
      <c r="L178" s="38">
        <v>0</v>
      </c>
      <c s="32">
        <f>ROUND(ROUND(L178,2)*ROUND(G178,3),2)</f>
      </c>
      <c s="36" t="s">
        <v>53</v>
      </c>
      <c>
        <f>(M178*21)/100</f>
      </c>
      <c t="s">
        <v>27</v>
      </c>
    </row>
    <row r="179" spans="1:5" ht="12.75">
      <c r="A179" s="35" t="s">
        <v>54</v>
      </c>
      <c r="E179" s="39" t="s">
        <v>50</v>
      </c>
    </row>
    <row r="180" spans="1:5" ht="12.75">
      <c r="A180" s="35" t="s">
        <v>55</v>
      </c>
      <c r="E180" s="40" t="s">
        <v>213</v>
      </c>
    </row>
    <row r="181" spans="1:5" ht="12.75">
      <c r="A181" t="s">
        <v>57</v>
      </c>
      <c r="E181" s="39" t="s">
        <v>58</v>
      </c>
    </row>
    <row r="182" spans="1:16" ht="12.75">
      <c r="A182" t="s">
        <v>48</v>
      </c>
      <c s="34" t="s">
        <v>214</v>
      </c>
      <c s="34" t="s">
        <v>215</v>
      </c>
      <c s="35" t="s">
        <v>50</v>
      </c>
      <c s="6" t="s">
        <v>216</v>
      </c>
      <c s="36" t="s">
        <v>52</v>
      </c>
      <c s="37">
        <v>1</v>
      </c>
      <c s="36">
        <v>0</v>
      </c>
      <c s="36">
        <f>ROUND(G182*H182,6)</f>
      </c>
      <c r="L182" s="38">
        <v>0</v>
      </c>
      <c s="32">
        <f>ROUND(ROUND(L182,2)*ROUND(G182,3),2)</f>
      </c>
      <c s="36" t="s">
        <v>53</v>
      </c>
      <c>
        <f>(M182*21)/100</f>
      </c>
      <c t="s">
        <v>27</v>
      </c>
    </row>
    <row r="183" spans="1:5" ht="12.75">
      <c r="A183" s="35" t="s">
        <v>54</v>
      </c>
      <c r="E183" s="39" t="s">
        <v>50</v>
      </c>
    </row>
    <row r="184" spans="1:5" ht="12.75">
      <c r="A184" s="35" t="s">
        <v>55</v>
      </c>
      <c r="E184" s="40" t="s">
        <v>213</v>
      </c>
    </row>
    <row r="185" spans="1:5" ht="12.75">
      <c r="A185" t="s">
        <v>57</v>
      </c>
      <c r="E185" s="39" t="s">
        <v>58</v>
      </c>
    </row>
    <row r="186" spans="1:16" ht="12.75">
      <c r="A186" t="s">
        <v>48</v>
      </c>
      <c s="34" t="s">
        <v>217</v>
      </c>
      <c s="34" t="s">
        <v>218</v>
      </c>
      <c s="35" t="s">
        <v>50</v>
      </c>
      <c s="6" t="s">
        <v>219</v>
      </c>
      <c s="36" t="s">
        <v>52</v>
      </c>
      <c s="37">
        <v>1</v>
      </c>
      <c s="36">
        <v>0</v>
      </c>
      <c s="36">
        <f>ROUND(G186*H186,6)</f>
      </c>
      <c r="L186" s="38">
        <v>0</v>
      </c>
      <c s="32">
        <f>ROUND(ROUND(L186,2)*ROUND(G186,3),2)</f>
      </c>
      <c s="36" t="s">
        <v>53</v>
      </c>
      <c>
        <f>(M186*21)/100</f>
      </c>
      <c t="s">
        <v>27</v>
      </c>
    </row>
    <row r="187" spans="1:5" ht="12.75">
      <c r="A187" s="35" t="s">
        <v>54</v>
      </c>
      <c r="E187" s="39" t="s">
        <v>50</v>
      </c>
    </row>
    <row r="188" spans="1:5" ht="12.75">
      <c r="A188" s="35" t="s">
        <v>55</v>
      </c>
      <c r="E188" s="40" t="s">
        <v>220</v>
      </c>
    </row>
    <row r="189" spans="1:5" ht="12.75">
      <c r="A189" t="s">
        <v>57</v>
      </c>
      <c r="E189" s="39" t="s">
        <v>58</v>
      </c>
    </row>
    <row r="190" spans="1:16" ht="12.75">
      <c r="A190" t="s">
        <v>48</v>
      </c>
      <c s="34" t="s">
        <v>221</v>
      </c>
      <c s="34" t="s">
        <v>222</v>
      </c>
      <c s="35" t="s">
        <v>50</v>
      </c>
      <c s="6" t="s">
        <v>223</v>
      </c>
      <c s="36" t="s">
        <v>52</v>
      </c>
      <c s="37">
        <v>1</v>
      </c>
      <c s="36">
        <v>0</v>
      </c>
      <c s="36">
        <f>ROUND(G190*H190,6)</f>
      </c>
      <c r="L190" s="38">
        <v>0</v>
      </c>
      <c s="32">
        <f>ROUND(ROUND(L190,2)*ROUND(G190,3),2)</f>
      </c>
      <c s="36" t="s">
        <v>53</v>
      </c>
      <c>
        <f>(M190*21)/100</f>
      </c>
      <c t="s">
        <v>27</v>
      </c>
    </row>
    <row r="191" spans="1:5" ht="12.75">
      <c r="A191" s="35" t="s">
        <v>54</v>
      </c>
      <c r="E191" s="39" t="s">
        <v>50</v>
      </c>
    </row>
    <row r="192" spans="1:5" ht="12.75">
      <c r="A192" s="35" t="s">
        <v>55</v>
      </c>
      <c r="E192" s="40" t="s">
        <v>213</v>
      </c>
    </row>
    <row r="193" spans="1:5" ht="12.75">
      <c r="A193" t="s">
        <v>57</v>
      </c>
      <c r="E193" s="39" t="s">
        <v>58</v>
      </c>
    </row>
    <row r="194" spans="1:16" ht="12.75">
      <c r="A194" t="s">
        <v>48</v>
      </c>
      <c s="34" t="s">
        <v>224</v>
      </c>
      <c s="34" t="s">
        <v>225</v>
      </c>
      <c s="35" t="s">
        <v>50</v>
      </c>
      <c s="6" t="s">
        <v>226</v>
      </c>
      <c s="36" t="s">
        <v>52</v>
      </c>
      <c s="37">
        <v>1</v>
      </c>
      <c s="36">
        <v>0</v>
      </c>
      <c s="36">
        <f>ROUND(G194*H194,6)</f>
      </c>
      <c r="L194" s="38">
        <v>0</v>
      </c>
      <c s="32">
        <f>ROUND(ROUND(L194,2)*ROUND(G194,3),2)</f>
      </c>
      <c s="36" t="s">
        <v>53</v>
      </c>
      <c>
        <f>(M194*21)/100</f>
      </c>
      <c t="s">
        <v>27</v>
      </c>
    </row>
    <row r="195" spans="1:5" ht="12.75">
      <c r="A195" s="35" t="s">
        <v>54</v>
      </c>
      <c r="E195" s="39" t="s">
        <v>50</v>
      </c>
    </row>
    <row r="196" spans="1:5" ht="12.75">
      <c r="A196" s="35" t="s">
        <v>55</v>
      </c>
      <c r="E196" s="40" t="s">
        <v>213</v>
      </c>
    </row>
    <row r="197" spans="1:5" ht="12.75">
      <c r="A197" t="s">
        <v>57</v>
      </c>
      <c r="E197" s="39" t="s">
        <v>58</v>
      </c>
    </row>
    <row r="198" spans="1:16" ht="12.75">
      <c r="A198" t="s">
        <v>48</v>
      </c>
      <c s="34" t="s">
        <v>227</v>
      </c>
      <c s="34" t="s">
        <v>228</v>
      </c>
      <c s="35" t="s">
        <v>50</v>
      </c>
      <c s="6" t="s">
        <v>229</v>
      </c>
      <c s="36" t="s">
        <v>230</v>
      </c>
      <c s="37">
        <v>30</v>
      </c>
      <c s="36">
        <v>0</v>
      </c>
      <c s="36">
        <f>ROUND(G198*H198,6)</f>
      </c>
      <c r="L198" s="38">
        <v>0</v>
      </c>
      <c s="32">
        <f>ROUND(ROUND(L198,2)*ROUND(G198,3),2)</f>
      </c>
      <c s="36" t="s">
        <v>53</v>
      </c>
      <c>
        <f>(M198*21)/100</f>
      </c>
      <c t="s">
        <v>27</v>
      </c>
    </row>
    <row r="199" spans="1:5" ht="12.75">
      <c r="A199" s="35" t="s">
        <v>54</v>
      </c>
      <c r="E199" s="39" t="s">
        <v>50</v>
      </c>
    </row>
    <row r="200" spans="1:5" ht="12.75">
      <c r="A200" s="35" t="s">
        <v>55</v>
      </c>
      <c r="E200" s="40" t="s">
        <v>231</v>
      </c>
    </row>
    <row r="201" spans="1:5" ht="12.75">
      <c r="A201" t="s">
        <v>57</v>
      </c>
      <c r="E201" s="39" t="s">
        <v>58</v>
      </c>
    </row>
    <row r="202" spans="1:16" ht="12.75">
      <c r="A202" t="s">
        <v>48</v>
      </c>
      <c s="34" t="s">
        <v>232</v>
      </c>
      <c s="34" t="s">
        <v>233</v>
      </c>
      <c s="35" t="s">
        <v>50</v>
      </c>
      <c s="6" t="s">
        <v>234</v>
      </c>
      <c s="36" t="s">
        <v>230</v>
      </c>
      <c s="37">
        <v>30</v>
      </c>
      <c s="36">
        <v>0</v>
      </c>
      <c s="36">
        <f>ROUND(G202*H202,6)</f>
      </c>
      <c r="L202" s="38">
        <v>0</v>
      </c>
      <c s="32">
        <f>ROUND(ROUND(L202,2)*ROUND(G202,3),2)</f>
      </c>
      <c s="36" t="s">
        <v>53</v>
      </c>
      <c>
        <f>(M202*21)/100</f>
      </c>
      <c t="s">
        <v>27</v>
      </c>
    </row>
    <row r="203" spans="1:5" ht="12.75">
      <c r="A203" s="35" t="s">
        <v>54</v>
      </c>
      <c r="E203" s="39" t="s">
        <v>50</v>
      </c>
    </row>
    <row r="204" spans="1:5" ht="12.75">
      <c r="A204" s="35" t="s">
        <v>55</v>
      </c>
      <c r="E204" s="40" t="s">
        <v>231</v>
      </c>
    </row>
    <row r="205" spans="1:5" ht="12.75">
      <c r="A205" t="s">
        <v>57</v>
      </c>
      <c r="E205" s="39" t="s">
        <v>58</v>
      </c>
    </row>
    <row r="206" spans="1:16" ht="12.75">
      <c r="A206" t="s">
        <v>48</v>
      </c>
      <c s="34" t="s">
        <v>235</v>
      </c>
      <c s="34" t="s">
        <v>236</v>
      </c>
      <c s="35" t="s">
        <v>50</v>
      </c>
      <c s="6" t="s">
        <v>237</v>
      </c>
      <c s="36" t="s">
        <v>52</v>
      </c>
      <c s="37">
        <v>3</v>
      </c>
      <c s="36">
        <v>0</v>
      </c>
      <c s="36">
        <f>ROUND(G206*H206,6)</f>
      </c>
      <c r="L206" s="38">
        <v>0</v>
      </c>
      <c s="32">
        <f>ROUND(ROUND(L206,2)*ROUND(G206,3),2)</f>
      </c>
      <c s="36" t="s">
        <v>53</v>
      </c>
      <c>
        <f>(M206*21)/100</f>
      </c>
      <c t="s">
        <v>27</v>
      </c>
    </row>
    <row r="207" spans="1:5" ht="12.75">
      <c r="A207" s="35" t="s">
        <v>54</v>
      </c>
      <c r="E207" s="39" t="s">
        <v>50</v>
      </c>
    </row>
    <row r="208" spans="1:5" ht="12.75">
      <c r="A208" s="35" t="s">
        <v>55</v>
      </c>
      <c r="E208" s="40" t="s">
        <v>231</v>
      </c>
    </row>
    <row r="209" spans="1:5" ht="12.75">
      <c r="A209" t="s">
        <v>57</v>
      </c>
      <c r="E209" s="39" t="s">
        <v>58</v>
      </c>
    </row>
    <row r="210" spans="1:16" ht="12.75">
      <c r="A210" t="s">
        <v>48</v>
      </c>
      <c s="34" t="s">
        <v>238</v>
      </c>
      <c s="34" t="s">
        <v>239</v>
      </c>
      <c s="35" t="s">
        <v>50</v>
      </c>
      <c s="6" t="s">
        <v>240</v>
      </c>
      <c s="36" t="s">
        <v>241</v>
      </c>
      <c s="37">
        <v>100</v>
      </c>
      <c s="36">
        <v>0</v>
      </c>
      <c s="36">
        <f>ROUND(G210*H210,6)</f>
      </c>
      <c r="L210" s="38">
        <v>0</v>
      </c>
      <c s="32">
        <f>ROUND(ROUND(L210,2)*ROUND(G210,3),2)</f>
      </c>
      <c s="36" t="s">
        <v>53</v>
      </c>
      <c>
        <f>(M210*21)/100</f>
      </c>
      <c t="s">
        <v>27</v>
      </c>
    </row>
    <row r="211" spans="1:5" ht="12.75">
      <c r="A211" s="35" t="s">
        <v>54</v>
      </c>
      <c r="E211" s="39" t="s">
        <v>50</v>
      </c>
    </row>
    <row r="212" spans="1:5" ht="12.75">
      <c r="A212" s="35" t="s">
        <v>55</v>
      </c>
      <c r="E212" s="40" t="s">
        <v>242</v>
      </c>
    </row>
    <row r="213" spans="1:5" ht="12.75">
      <c r="A213" t="s">
        <v>57</v>
      </c>
      <c r="E213" s="39" t="s">
        <v>58</v>
      </c>
    </row>
    <row r="214" spans="1:16" ht="12.75">
      <c r="A214" t="s">
        <v>48</v>
      </c>
      <c s="34" t="s">
        <v>243</v>
      </c>
      <c s="34" t="s">
        <v>244</v>
      </c>
      <c s="35" t="s">
        <v>50</v>
      </c>
      <c s="6" t="s">
        <v>245</v>
      </c>
      <c s="36" t="s">
        <v>230</v>
      </c>
      <c s="37">
        <v>178.5</v>
      </c>
      <c s="36">
        <v>0</v>
      </c>
      <c s="36">
        <f>ROUND(G214*H214,6)</f>
      </c>
      <c r="L214" s="38">
        <v>0</v>
      </c>
      <c s="32">
        <f>ROUND(ROUND(L214,2)*ROUND(G214,3),2)</f>
      </c>
      <c s="36" t="s">
        <v>53</v>
      </c>
      <c>
        <f>(M214*21)/100</f>
      </c>
      <c t="s">
        <v>27</v>
      </c>
    </row>
    <row r="215" spans="1:5" ht="12.75">
      <c r="A215" s="35" t="s">
        <v>54</v>
      </c>
      <c r="E215" s="39" t="s">
        <v>50</v>
      </c>
    </row>
    <row r="216" spans="1:5" ht="12.75">
      <c r="A216" s="35" t="s">
        <v>55</v>
      </c>
      <c r="E216" s="40" t="s">
        <v>246</v>
      </c>
    </row>
    <row r="217" spans="1:5" ht="12.75">
      <c r="A217" t="s">
        <v>57</v>
      </c>
      <c r="E217" s="39" t="s">
        <v>58</v>
      </c>
    </row>
    <row r="218" spans="1:16" ht="12.75">
      <c r="A218" t="s">
        <v>48</v>
      </c>
      <c s="34" t="s">
        <v>247</v>
      </c>
      <c s="34" t="s">
        <v>248</v>
      </c>
      <c s="35" t="s">
        <v>50</v>
      </c>
      <c s="6" t="s">
        <v>249</v>
      </c>
      <c s="36" t="s">
        <v>230</v>
      </c>
      <c s="37">
        <v>100</v>
      </c>
      <c s="36">
        <v>0</v>
      </c>
      <c s="36">
        <f>ROUND(G218*H218,6)</f>
      </c>
      <c r="L218" s="38">
        <v>0</v>
      </c>
      <c s="32">
        <f>ROUND(ROUND(L218,2)*ROUND(G218,3),2)</f>
      </c>
      <c s="36" t="s">
        <v>53</v>
      </c>
      <c>
        <f>(M218*21)/100</f>
      </c>
      <c t="s">
        <v>27</v>
      </c>
    </row>
    <row r="219" spans="1:5" ht="12.75">
      <c r="A219" s="35" t="s">
        <v>54</v>
      </c>
      <c r="E219" s="39" t="s">
        <v>50</v>
      </c>
    </row>
    <row r="220" spans="1:5" ht="12.75">
      <c r="A220" s="35" t="s">
        <v>55</v>
      </c>
      <c r="E220" s="40" t="s">
        <v>250</v>
      </c>
    </row>
    <row r="221" spans="1:5" ht="12.75">
      <c r="A221" t="s">
        <v>57</v>
      </c>
      <c r="E221" s="39" t="s">
        <v>58</v>
      </c>
    </row>
    <row r="222" spans="1:16" ht="12.75">
      <c r="A222" t="s">
        <v>48</v>
      </c>
      <c s="34" t="s">
        <v>251</v>
      </c>
      <c s="34" t="s">
        <v>252</v>
      </c>
      <c s="35" t="s">
        <v>50</v>
      </c>
      <c s="6" t="s">
        <v>253</v>
      </c>
      <c s="36" t="s">
        <v>241</v>
      </c>
      <c s="37">
        <v>60</v>
      </c>
      <c s="36">
        <v>0</v>
      </c>
      <c s="36">
        <f>ROUND(G222*H222,6)</f>
      </c>
      <c r="L222" s="38">
        <v>0</v>
      </c>
      <c s="32">
        <f>ROUND(ROUND(L222,2)*ROUND(G222,3),2)</f>
      </c>
      <c s="36" t="s">
        <v>53</v>
      </c>
      <c>
        <f>(M222*21)/100</f>
      </c>
      <c t="s">
        <v>27</v>
      </c>
    </row>
    <row r="223" spans="1:5" ht="12.75">
      <c r="A223" s="35" t="s">
        <v>54</v>
      </c>
      <c r="E223" s="39" t="s">
        <v>50</v>
      </c>
    </row>
    <row r="224" spans="1:5" ht="12.75">
      <c r="A224" s="35" t="s">
        <v>55</v>
      </c>
      <c r="E224" s="40" t="s">
        <v>254</v>
      </c>
    </row>
    <row r="225" spans="1:5" ht="12.75">
      <c r="A225" t="s">
        <v>57</v>
      </c>
      <c r="E225" s="39" t="s">
        <v>58</v>
      </c>
    </row>
    <row r="226" spans="1:16" ht="12.75">
      <c r="A226" t="s">
        <v>48</v>
      </c>
      <c s="34" t="s">
        <v>255</v>
      </c>
      <c s="34" t="s">
        <v>256</v>
      </c>
      <c s="35" t="s">
        <v>50</v>
      </c>
      <c s="6" t="s">
        <v>257</v>
      </c>
      <c s="36" t="s">
        <v>230</v>
      </c>
      <c s="37">
        <v>178.5</v>
      </c>
      <c s="36">
        <v>0</v>
      </c>
      <c s="36">
        <f>ROUND(G226*H226,6)</f>
      </c>
      <c r="L226" s="38">
        <v>0</v>
      </c>
      <c s="32">
        <f>ROUND(ROUND(L226,2)*ROUND(G226,3),2)</f>
      </c>
      <c s="36" t="s">
        <v>53</v>
      </c>
      <c>
        <f>(M226*21)/100</f>
      </c>
      <c t="s">
        <v>27</v>
      </c>
    </row>
    <row r="227" spans="1:5" ht="12.75">
      <c r="A227" s="35" t="s">
        <v>54</v>
      </c>
      <c r="E227" s="39" t="s">
        <v>50</v>
      </c>
    </row>
    <row r="228" spans="1:5" ht="12.75">
      <c r="A228" s="35" t="s">
        <v>55</v>
      </c>
      <c r="E228" s="40" t="s">
        <v>258</v>
      </c>
    </row>
    <row r="229" spans="1:5" ht="12.75">
      <c r="A229" t="s">
        <v>57</v>
      </c>
      <c r="E229" s="39" t="s">
        <v>58</v>
      </c>
    </row>
    <row r="230" spans="1:16" ht="12.75">
      <c r="A230" t="s">
        <v>48</v>
      </c>
      <c s="34" t="s">
        <v>259</v>
      </c>
      <c s="34" t="s">
        <v>260</v>
      </c>
      <c s="35" t="s">
        <v>50</v>
      </c>
      <c s="6" t="s">
        <v>261</v>
      </c>
      <c s="36" t="s">
        <v>230</v>
      </c>
      <c s="37">
        <v>115</v>
      </c>
      <c s="36">
        <v>0</v>
      </c>
      <c s="36">
        <f>ROUND(G230*H230,6)</f>
      </c>
      <c r="L230" s="38">
        <v>0</v>
      </c>
      <c s="32">
        <f>ROUND(ROUND(L230,2)*ROUND(G230,3),2)</f>
      </c>
      <c s="36" t="s">
        <v>53</v>
      </c>
      <c>
        <f>(M230*21)/100</f>
      </c>
      <c t="s">
        <v>27</v>
      </c>
    </row>
    <row r="231" spans="1:5" ht="12.75">
      <c r="A231" s="35" t="s">
        <v>54</v>
      </c>
      <c r="E231" s="39" t="s">
        <v>50</v>
      </c>
    </row>
    <row r="232" spans="1:5" ht="12.75">
      <c r="A232" s="35" t="s">
        <v>55</v>
      </c>
      <c r="E232" s="40" t="s">
        <v>262</v>
      </c>
    </row>
    <row r="233" spans="1:5" ht="12.75">
      <c r="A233" t="s">
        <v>57</v>
      </c>
      <c r="E233" s="39" t="s">
        <v>58</v>
      </c>
    </row>
    <row r="234" spans="1:16" ht="12.75">
      <c r="A234" t="s">
        <v>48</v>
      </c>
      <c s="34" t="s">
        <v>263</v>
      </c>
      <c s="34" t="s">
        <v>264</v>
      </c>
      <c s="35" t="s">
        <v>50</v>
      </c>
      <c s="6" t="s">
        <v>265</v>
      </c>
      <c s="36" t="s">
        <v>266</v>
      </c>
      <c s="37">
        <v>9.82</v>
      </c>
      <c s="36">
        <v>0</v>
      </c>
      <c s="36">
        <f>ROUND(G234*H234,6)</f>
      </c>
      <c r="L234" s="38">
        <v>0</v>
      </c>
      <c s="32">
        <f>ROUND(ROUND(L234,2)*ROUND(G234,3),2)</f>
      </c>
      <c s="36" t="s">
        <v>53</v>
      </c>
      <c>
        <f>(M234*21)/100</f>
      </c>
      <c t="s">
        <v>27</v>
      </c>
    </row>
    <row r="235" spans="1:5" ht="12.75">
      <c r="A235" s="35" t="s">
        <v>54</v>
      </c>
      <c r="E235" s="39" t="s">
        <v>50</v>
      </c>
    </row>
    <row r="236" spans="1:5" ht="12.75">
      <c r="A236" s="35" t="s">
        <v>55</v>
      </c>
      <c r="E236" s="40" t="s">
        <v>262</v>
      </c>
    </row>
    <row r="237" spans="1:5" ht="12.75">
      <c r="A237" t="s">
        <v>57</v>
      </c>
      <c r="E237" s="39" t="s">
        <v>58</v>
      </c>
    </row>
    <row r="238" spans="1:16" ht="25.5">
      <c r="A238" t="s">
        <v>48</v>
      </c>
      <c s="34" t="s">
        <v>267</v>
      </c>
      <c s="34" t="s">
        <v>268</v>
      </c>
      <c s="35" t="s">
        <v>50</v>
      </c>
      <c s="6" t="s">
        <v>269</v>
      </c>
      <c s="36" t="s">
        <v>230</v>
      </c>
      <c s="37">
        <v>3270</v>
      </c>
      <c s="36">
        <v>0</v>
      </c>
      <c s="36">
        <f>ROUND(G238*H238,6)</f>
      </c>
      <c r="L238" s="38">
        <v>0</v>
      </c>
      <c s="32">
        <f>ROUND(ROUND(L238,2)*ROUND(G238,3),2)</f>
      </c>
      <c s="36" t="s">
        <v>53</v>
      </c>
      <c>
        <f>(M238*21)/100</f>
      </c>
      <c t="s">
        <v>27</v>
      </c>
    </row>
    <row r="239" spans="1:5" ht="12.75">
      <c r="A239" s="35" t="s">
        <v>54</v>
      </c>
      <c r="E239" s="39" t="s">
        <v>50</v>
      </c>
    </row>
    <row r="240" spans="1:5" ht="12.75">
      <c r="A240" s="35" t="s">
        <v>55</v>
      </c>
      <c r="E240" s="40" t="s">
        <v>262</v>
      </c>
    </row>
    <row r="241" spans="1:5" ht="12.75">
      <c r="A241" t="s">
        <v>57</v>
      </c>
      <c r="E241" s="39" t="s">
        <v>58</v>
      </c>
    </row>
    <row r="242" spans="1:16" ht="12.75">
      <c r="A242" t="s">
        <v>48</v>
      </c>
      <c s="34" t="s">
        <v>270</v>
      </c>
      <c s="34" t="s">
        <v>271</v>
      </c>
      <c s="35" t="s">
        <v>50</v>
      </c>
      <c s="6" t="s">
        <v>272</v>
      </c>
      <c s="36" t="s">
        <v>273</v>
      </c>
      <c s="37">
        <v>0.935</v>
      </c>
      <c s="36">
        <v>0</v>
      </c>
      <c s="36">
        <f>ROUND(G242*H242,6)</f>
      </c>
      <c r="L242" s="38">
        <v>0</v>
      </c>
      <c s="32">
        <f>ROUND(ROUND(L242,2)*ROUND(G242,3),2)</f>
      </c>
      <c s="36" t="s">
        <v>53</v>
      </c>
      <c>
        <f>(M242*21)/100</f>
      </c>
      <c t="s">
        <v>27</v>
      </c>
    </row>
    <row r="243" spans="1:5" ht="12.75">
      <c r="A243" s="35" t="s">
        <v>54</v>
      </c>
      <c r="E243" s="39" t="s">
        <v>50</v>
      </c>
    </row>
    <row r="244" spans="1:5" ht="12.75">
      <c r="A244" s="35" t="s">
        <v>55</v>
      </c>
      <c r="E244" s="40" t="s">
        <v>262</v>
      </c>
    </row>
    <row r="245" spans="1:5" ht="12.75">
      <c r="A245" t="s">
        <v>57</v>
      </c>
      <c r="E245" s="39" t="s">
        <v>58</v>
      </c>
    </row>
    <row r="246" spans="1:16" ht="12.75">
      <c r="A246" t="s">
        <v>48</v>
      </c>
      <c s="34" t="s">
        <v>274</v>
      </c>
      <c s="34" t="s">
        <v>275</v>
      </c>
      <c s="35" t="s">
        <v>50</v>
      </c>
      <c s="6" t="s">
        <v>276</v>
      </c>
      <c s="36" t="s">
        <v>273</v>
      </c>
      <c s="37">
        <v>0.935</v>
      </c>
      <c s="36">
        <v>0</v>
      </c>
      <c s="36">
        <f>ROUND(G246*H246,6)</f>
      </c>
      <c r="L246" s="38">
        <v>0</v>
      </c>
      <c s="32">
        <f>ROUND(ROUND(L246,2)*ROUND(G246,3),2)</f>
      </c>
      <c s="36" t="s">
        <v>53</v>
      </c>
      <c>
        <f>(M246*21)/100</f>
      </c>
      <c t="s">
        <v>27</v>
      </c>
    </row>
    <row r="247" spans="1:5" ht="12.75">
      <c r="A247" s="35" t="s">
        <v>54</v>
      </c>
      <c r="E247" s="39" t="s">
        <v>50</v>
      </c>
    </row>
    <row r="248" spans="1:5" ht="12.75">
      <c r="A248" s="35" t="s">
        <v>55</v>
      </c>
      <c r="E248" s="40" t="s">
        <v>262</v>
      </c>
    </row>
    <row r="249" spans="1:5" ht="12.75">
      <c r="A249" t="s">
        <v>57</v>
      </c>
      <c r="E249" s="39" t="s">
        <v>58</v>
      </c>
    </row>
    <row r="250" spans="1:16" ht="12.75">
      <c r="A250" t="s">
        <v>48</v>
      </c>
      <c s="34" t="s">
        <v>277</v>
      </c>
      <c s="34" t="s">
        <v>278</v>
      </c>
      <c s="35" t="s">
        <v>50</v>
      </c>
      <c s="6" t="s">
        <v>279</v>
      </c>
      <c s="36" t="s">
        <v>273</v>
      </c>
      <c s="37">
        <v>40.323</v>
      </c>
      <c s="36">
        <v>0</v>
      </c>
      <c s="36">
        <f>ROUND(G250*H250,6)</f>
      </c>
      <c r="L250" s="38">
        <v>0</v>
      </c>
      <c s="32">
        <f>ROUND(ROUND(L250,2)*ROUND(G250,3),2)</f>
      </c>
      <c s="36" t="s">
        <v>53</v>
      </c>
      <c>
        <f>(M250*21)/100</f>
      </c>
      <c t="s">
        <v>27</v>
      </c>
    </row>
    <row r="251" spans="1:5" ht="12.75">
      <c r="A251" s="35" t="s">
        <v>54</v>
      </c>
      <c r="E251" s="39" t="s">
        <v>50</v>
      </c>
    </row>
    <row r="252" spans="1:5" ht="12.75">
      <c r="A252" s="35" t="s">
        <v>55</v>
      </c>
      <c r="E252" s="40" t="s">
        <v>262</v>
      </c>
    </row>
    <row r="253" spans="1:5" ht="12.75">
      <c r="A253" t="s">
        <v>57</v>
      </c>
      <c r="E253" s="39" t="s">
        <v>58</v>
      </c>
    </row>
    <row r="254" spans="1:16" ht="12.75">
      <c r="A254" t="s">
        <v>48</v>
      </c>
      <c s="34" t="s">
        <v>280</v>
      </c>
      <c s="34" t="s">
        <v>281</v>
      </c>
      <c s="35" t="s">
        <v>50</v>
      </c>
      <c s="6" t="s">
        <v>282</v>
      </c>
      <c s="36" t="s">
        <v>273</v>
      </c>
      <c s="37">
        <v>40.32</v>
      </c>
      <c s="36">
        <v>0</v>
      </c>
      <c s="36">
        <f>ROUND(G254*H254,6)</f>
      </c>
      <c r="L254" s="38">
        <v>0</v>
      </c>
      <c s="32">
        <f>ROUND(ROUND(L254,2)*ROUND(G254,3),2)</f>
      </c>
      <c s="36" t="s">
        <v>53</v>
      </c>
      <c>
        <f>(M254*21)/100</f>
      </c>
      <c t="s">
        <v>27</v>
      </c>
    </row>
    <row r="255" spans="1:5" ht="12.75">
      <c r="A255" s="35" t="s">
        <v>54</v>
      </c>
      <c r="E255" s="39" t="s">
        <v>50</v>
      </c>
    </row>
    <row r="256" spans="1:5" ht="12.75">
      <c r="A256" s="35" t="s">
        <v>55</v>
      </c>
      <c r="E256" s="40" t="s">
        <v>262</v>
      </c>
    </row>
    <row r="257" spans="1:5" ht="12.75">
      <c r="A257" t="s">
        <v>57</v>
      </c>
      <c r="E257" s="39" t="s">
        <v>58</v>
      </c>
    </row>
    <row r="258" spans="1:16" ht="12.75">
      <c r="A258" t="s">
        <v>48</v>
      </c>
      <c s="34" t="s">
        <v>283</v>
      </c>
      <c s="34" t="s">
        <v>284</v>
      </c>
      <c s="35" t="s">
        <v>50</v>
      </c>
      <c s="6" t="s">
        <v>285</v>
      </c>
      <c s="36" t="s">
        <v>52</v>
      </c>
      <c s="37">
        <v>12</v>
      </c>
      <c s="36">
        <v>0</v>
      </c>
      <c s="36">
        <f>ROUND(G258*H258,6)</f>
      </c>
      <c r="L258" s="38">
        <v>0</v>
      </c>
      <c s="32">
        <f>ROUND(ROUND(L258,2)*ROUND(G258,3),2)</f>
      </c>
      <c s="36" t="s">
        <v>53</v>
      </c>
      <c>
        <f>(M258*21)/100</f>
      </c>
      <c t="s">
        <v>27</v>
      </c>
    </row>
    <row r="259" spans="1:5" ht="12.75">
      <c r="A259" s="35" t="s">
        <v>54</v>
      </c>
      <c r="E259" s="39" t="s">
        <v>50</v>
      </c>
    </row>
    <row r="260" spans="1:5" ht="12.75">
      <c r="A260" s="35" t="s">
        <v>55</v>
      </c>
      <c r="E260" s="40" t="s">
        <v>262</v>
      </c>
    </row>
    <row r="261" spans="1:5" ht="12.75">
      <c r="A261" t="s">
        <v>57</v>
      </c>
      <c r="E261" s="39" t="s">
        <v>58</v>
      </c>
    </row>
    <row r="262" spans="1:16" ht="25.5">
      <c r="A262" t="s">
        <v>48</v>
      </c>
      <c s="34" t="s">
        <v>286</v>
      </c>
      <c s="34" t="s">
        <v>287</v>
      </c>
      <c s="35" t="s">
        <v>50</v>
      </c>
      <c s="6" t="s">
        <v>288</v>
      </c>
      <c s="36" t="s">
        <v>52</v>
      </c>
      <c s="37">
        <v>10</v>
      </c>
      <c s="36">
        <v>0</v>
      </c>
      <c s="36">
        <f>ROUND(G262*H262,6)</f>
      </c>
      <c r="L262" s="38">
        <v>0</v>
      </c>
      <c s="32">
        <f>ROUND(ROUND(L262,2)*ROUND(G262,3),2)</f>
      </c>
      <c s="36" t="s">
        <v>53</v>
      </c>
      <c>
        <f>(M262*21)/100</f>
      </c>
      <c t="s">
        <v>27</v>
      </c>
    </row>
    <row r="263" spans="1:5" ht="12.75">
      <c r="A263" s="35" t="s">
        <v>54</v>
      </c>
      <c r="E263" s="39" t="s">
        <v>50</v>
      </c>
    </row>
    <row r="264" spans="1:5" ht="12.75">
      <c r="A264" s="35" t="s">
        <v>55</v>
      </c>
      <c r="E264" s="40" t="s">
        <v>262</v>
      </c>
    </row>
    <row r="265" spans="1:5" ht="12.75">
      <c r="A265" t="s">
        <v>57</v>
      </c>
      <c r="E265" s="39" t="s">
        <v>58</v>
      </c>
    </row>
    <row r="266" spans="1:16" ht="25.5">
      <c r="A266" t="s">
        <v>48</v>
      </c>
      <c s="34" t="s">
        <v>289</v>
      </c>
      <c s="34" t="s">
        <v>290</v>
      </c>
      <c s="35" t="s">
        <v>50</v>
      </c>
      <c s="6" t="s">
        <v>291</v>
      </c>
      <c s="36" t="s">
        <v>52</v>
      </c>
      <c s="37">
        <v>14</v>
      </c>
      <c s="36">
        <v>0</v>
      </c>
      <c s="36">
        <f>ROUND(G266*H266,6)</f>
      </c>
      <c r="L266" s="38">
        <v>0</v>
      </c>
      <c s="32">
        <f>ROUND(ROUND(L266,2)*ROUND(G266,3),2)</f>
      </c>
      <c s="36" t="s">
        <v>53</v>
      </c>
      <c>
        <f>(M266*21)/100</f>
      </c>
      <c t="s">
        <v>27</v>
      </c>
    </row>
    <row r="267" spans="1:5" ht="12.75">
      <c r="A267" s="35" t="s">
        <v>54</v>
      </c>
      <c r="E267" s="39" t="s">
        <v>50</v>
      </c>
    </row>
    <row r="268" spans="1:5" ht="12.75">
      <c r="A268" s="35" t="s">
        <v>55</v>
      </c>
      <c r="E268" s="40" t="s">
        <v>262</v>
      </c>
    </row>
    <row r="269" spans="1:5" ht="12.75">
      <c r="A269" t="s">
        <v>57</v>
      </c>
      <c r="E269" s="39" t="s">
        <v>58</v>
      </c>
    </row>
    <row r="270" spans="1:16" ht="25.5">
      <c r="A270" t="s">
        <v>48</v>
      </c>
      <c s="34" t="s">
        <v>292</v>
      </c>
      <c s="34" t="s">
        <v>293</v>
      </c>
      <c s="35" t="s">
        <v>50</v>
      </c>
      <c s="6" t="s">
        <v>294</v>
      </c>
      <c s="36" t="s">
        <v>52</v>
      </c>
      <c s="37">
        <v>4</v>
      </c>
      <c s="36">
        <v>0</v>
      </c>
      <c s="36">
        <f>ROUND(G270*H270,6)</f>
      </c>
      <c r="L270" s="38">
        <v>0</v>
      </c>
      <c s="32">
        <f>ROUND(ROUND(L270,2)*ROUND(G270,3),2)</f>
      </c>
      <c s="36" t="s">
        <v>53</v>
      </c>
      <c>
        <f>(M270*21)/100</f>
      </c>
      <c t="s">
        <v>27</v>
      </c>
    </row>
    <row r="271" spans="1:5" ht="12.75">
      <c r="A271" s="35" t="s">
        <v>54</v>
      </c>
      <c r="E271" s="39" t="s">
        <v>50</v>
      </c>
    </row>
    <row r="272" spans="1:5" ht="12.75">
      <c r="A272" s="35" t="s">
        <v>55</v>
      </c>
      <c r="E272" s="40" t="s">
        <v>262</v>
      </c>
    </row>
    <row r="273" spans="1:5" ht="12.75">
      <c r="A273" t="s">
        <v>57</v>
      </c>
      <c r="E273" s="39" t="s">
        <v>58</v>
      </c>
    </row>
    <row r="274" spans="1:16" ht="25.5">
      <c r="A274" t="s">
        <v>48</v>
      </c>
      <c s="34" t="s">
        <v>295</v>
      </c>
      <c s="34" t="s">
        <v>296</v>
      </c>
      <c s="35" t="s">
        <v>50</v>
      </c>
      <c s="6" t="s">
        <v>297</v>
      </c>
      <c s="36" t="s">
        <v>52</v>
      </c>
      <c s="37">
        <v>6</v>
      </c>
      <c s="36">
        <v>0</v>
      </c>
      <c s="36">
        <f>ROUND(G274*H274,6)</f>
      </c>
      <c r="L274" s="38">
        <v>0</v>
      </c>
      <c s="32">
        <f>ROUND(ROUND(L274,2)*ROUND(G274,3),2)</f>
      </c>
      <c s="36" t="s">
        <v>53</v>
      </c>
      <c>
        <f>(M274*21)/100</f>
      </c>
      <c t="s">
        <v>27</v>
      </c>
    </row>
    <row r="275" spans="1:5" ht="12.75">
      <c r="A275" s="35" t="s">
        <v>54</v>
      </c>
      <c r="E275" s="39" t="s">
        <v>50</v>
      </c>
    </row>
    <row r="276" spans="1:5" ht="12.75">
      <c r="A276" s="35" t="s">
        <v>55</v>
      </c>
      <c r="E276" s="40" t="s">
        <v>262</v>
      </c>
    </row>
    <row r="277" spans="1:5" ht="12.75">
      <c r="A277" t="s">
        <v>57</v>
      </c>
      <c r="E277" s="39" t="s">
        <v>58</v>
      </c>
    </row>
    <row r="278" spans="1:16" ht="12.75">
      <c r="A278" t="s">
        <v>48</v>
      </c>
      <c s="34" t="s">
        <v>298</v>
      </c>
      <c s="34" t="s">
        <v>299</v>
      </c>
      <c s="35" t="s">
        <v>50</v>
      </c>
      <c s="6" t="s">
        <v>300</v>
      </c>
      <c s="36" t="s">
        <v>52</v>
      </c>
      <c s="37">
        <v>7</v>
      </c>
      <c s="36">
        <v>0</v>
      </c>
      <c s="36">
        <f>ROUND(G278*H278,6)</f>
      </c>
      <c r="L278" s="38">
        <v>0</v>
      </c>
      <c s="32">
        <f>ROUND(ROUND(L278,2)*ROUND(G278,3),2)</f>
      </c>
      <c s="36" t="s">
        <v>53</v>
      </c>
      <c>
        <f>(M278*21)/100</f>
      </c>
      <c t="s">
        <v>27</v>
      </c>
    </row>
    <row r="279" spans="1:5" ht="12.75">
      <c r="A279" s="35" t="s">
        <v>54</v>
      </c>
      <c r="E279" s="39" t="s">
        <v>50</v>
      </c>
    </row>
    <row r="280" spans="1:5" ht="12.75">
      <c r="A280" s="35" t="s">
        <v>55</v>
      </c>
      <c r="E280" s="40" t="s">
        <v>262</v>
      </c>
    </row>
    <row r="281" spans="1:5" ht="12.75">
      <c r="A281" t="s">
        <v>57</v>
      </c>
      <c r="E281" s="39" t="s">
        <v>58</v>
      </c>
    </row>
    <row r="282" spans="1:16" ht="12.75">
      <c r="A282" t="s">
        <v>48</v>
      </c>
      <c s="34" t="s">
        <v>301</v>
      </c>
      <c s="34" t="s">
        <v>302</v>
      </c>
      <c s="35" t="s">
        <v>50</v>
      </c>
      <c s="6" t="s">
        <v>303</v>
      </c>
      <c s="36" t="s">
        <v>52</v>
      </c>
      <c s="37">
        <v>3</v>
      </c>
      <c s="36">
        <v>0</v>
      </c>
      <c s="36">
        <f>ROUND(G282*H282,6)</f>
      </c>
      <c r="L282" s="38">
        <v>0</v>
      </c>
      <c s="32">
        <f>ROUND(ROUND(L282,2)*ROUND(G282,3),2)</f>
      </c>
      <c s="36" t="s">
        <v>53</v>
      </c>
      <c>
        <f>(M282*21)/100</f>
      </c>
      <c t="s">
        <v>27</v>
      </c>
    </row>
    <row r="283" spans="1:5" ht="12.75">
      <c r="A283" s="35" t="s">
        <v>54</v>
      </c>
      <c r="E283" s="39" t="s">
        <v>50</v>
      </c>
    </row>
    <row r="284" spans="1:5" ht="12.75">
      <c r="A284" s="35" t="s">
        <v>55</v>
      </c>
      <c r="E284" s="40" t="s">
        <v>262</v>
      </c>
    </row>
    <row r="285" spans="1:5" ht="12.75">
      <c r="A285" t="s">
        <v>57</v>
      </c>
      <c r="E285" s="39" t="s">
        <v>58</v>
      </c>
    </row>
    <row r="286" spans="1:16" ht="12.75">
      <c r="A286" t="s">
        <v>48</v>
      </c>
      <c s="34" t="s">
        <v>304</v>
      </c>
      <c s="34" t="s">
        <v>305</v>
      </c>
      <c s="35" t="s">
        <v>50</v>
      </c>
      <c s="6" t="s">
        <v>306</v>
      </c>
      <c s="36" t="s">
        <v>52</v>
      </c>
      <c s="37">
        <v>7</v>
      </c>
      <c s="36">
        <v>0</v>
      </c>
      <c s="36">
        <f>ROUND(G286*H286,6)</f>
      </c>
      <c r="L286" s="38">
        <v>0</v>
      </c>
      <c s="32">
        <f>ROUND(ROUND(L286,2)*ROUND(G286,3),2)</f>
      </c>
      <c s="36" t="s">
        <v>53</v>
      </c>
      <c>
        <f>(M286*21)/100</f>
      </c>
      <c t="s">
        <v>27</v>
      </c>
    </row>
    <row r="287" spans="1:5" ht="12.75">
      <c r="A287" s="35" t="s">
        <v>54</v>
      </c>
      <c r="E287" s="39" t="s">
        <v>50</v>
      </c>
    </row>
    <row r="288" spans="1:5" ht="12.75">
      <c r="A288" s="35" t="s">
        <v>55</v>
      </c>
      <c r="E288" s="40" t="s">
        <v>262</v>
      </c>
    </row>
    <row r="289" spans="1:5" ht="12.75">
      <c r="A289" t="s">
        <v>57</v>
      </c>
      <c r="E289" s="39" t="s">
        <v>58</v>
      </c>
    </row>
    <row r="290" spans="1:16" ht="12.75">
      <c r="A290" t="s">
        <v>48</v>
      </c>
      <c s="34" t="s">
        <v>307</v>
      </c>
      <c s="34" t="s">
        <v>308</v>
      </c>
      <c s="35" t="s">
        <v>50</v>
      </c>
      <c s="6" t="s">
        <v>309</v>
      </c>
      <c s="36" t="s">
        <v>52</v>
      </c>
      <c s="37">
        <v>58</v>
      </c>
      <c s="36">
        <v>0</v>
      </c>
      <c s="36">
        <f>ROUND(G290*H290,6)</f>
      </c>
      <c r="L290" s="38">
        <v>0</v>
      </c>
      <c s="32">
        <f>ROUND(ROUND(L290,2)*ROUND(G290,3),2)</f>
      </c>
      <c s="36" t="s">
        <v>53</v>
      </c>
      <c>
        <f>(M290*21)/100</f>
      </c>
      <c t="s">
        <v>27</v>
      </c>
    </row>
    <row r="291" spans="1:5" ht="12.75">
      <c r="A291" s="35" t="s">
        <v>54</v>
      </c>
      <c r="E291" s="39" t="s">
        <v>50</v>
      </c>
    </row>
    <row r="292" spans="1:5" ht="12.75">
      <c r="A292" s="35" t="s">
        <v>55</v>
      </c>
      <c r="E292" s="40" t="s">
        <v>310</v>
      </c>
    </row>
    <row r="293" spans="1:5" ht="12.75">
      <c r="A293" t="s">
        <v>57</v>
      </c>
      <c r="E293" s="39" t="s">
        <v>58</v>
      </c>
    </row>
    <row r="294" spans="1:16" ht="12.75">
      <c r="A294" t="s">
        <v>48</v>
      </c>
      <c s="34" t="s">
        <v>311</v>
      </c>
      <c s="34" t="s">
        <v>312</v>
      </c>
      <c s="35" t="s">
        <v>50</v>
      </c>
      <c s="6" t="s">
        <v>313</v>
      </c>
      <c s="36" t="s">
        <v>52</v>
      </c>
      <c s="37">
        <v>58</v>
      </c>
      <c s="36">
        <v>0</v>
      </c>
      <c s="36">
        <f>ROUND(G294*H294,6)</f>
      </c>
      <c r="L294" s="38">
        <v>0</v>
      </c>
      <c s="32">
        <f>ROUND(ROUND(L294,2)*ROUND(G294,3),2)</f>
      </c>
      <c s="36" t="s">
        <v>53</v>
      </c>
      <c>
        <f>(M294*21)/100</f>
      </c>
      <c t="s">
        <v>27</v>
      </c>
    </row>
    <row r="295" spans="1:5" ht="12.75">
      <c r="A295" s="35" t="s">
        <v>54</v>
      </c>
      <c r="E295" s="39" t="s">
        <v>50</v>
      </c>
    </row>
    <row r="296" spans="1:5" ht="12.75">
      <c r="A296" s="35" t="s">
        <v>55</v>
      </c>
      <c r="E296" s="40" t="s">
        <v>310</v>
      </c>
    </row>
    <row r="297" spans="1:5" ht="12.75">
      <c r="A297" t="s">
        <v>57</v>
      </c>
      <c r="E297" s="39" t="s">
        <v>58</v>
      </c>
    </row>
    <row r="298" spans="1:16" ht="12.75">
      <c r="A298" t="s">
        <v>48</v>
      </c>
      <c s="34" t="s">
        <v>314</v>
      </c>
      <c s="34" t="s">
        <v>315</v>
      </c>
      <c s="35" t="s">
        <v>50</v>
      </c>
      <c s="6" t="s">
        <v>316</v>
      </c>
      <c s="36" t="s">
        <v>52</v>
      </c>
      <c s="37">
        <v>1</v>
      </c>
      <c s="36">
        <v>0</v>
      </c>
      <c s="36">
        <f>ROUND(G298*H298,6)</f>
      </c>
      <c r="L298" s="38">
        <v>0</v>
      </c>
      <c s="32">
        <f>ROUND(ROUND(L298,2)*ROUND(G298,3),2)</f>
      </c>
      <c s="36" t="s">
        <v>53</v>
      </c>
      <c>
        <f>(M298*21)/100</f>
      </c>
      <c t="s">
        <v>27</v>
      </c>
    </row>
    <row r="299" spans="1:5" ht="12.75">
      <c r="A299" s="35" t="s">
        <v>54</v>
      </c>
      <c r="E299" s="39" t="s">
        <v>50</v>
      </c>
    </row>
    <row r="300" spans="1:5" ht="12.75">
      <c r="A300" s="35" t="s">
        <v>55</v>
      </c>
      <c r="E300" s="40" t="s">
        <v>317</v>
      </c>
    </row>
    <row r="301" spans="1:5" ht="12.75">
      <c r="A301" t="s">
        <v>57</v>
      </c>
      <c r="E301" s="39" t="s">
        <v>58</v>
      </c>
    </row>
    <row r="302" spans="1:16" ht="12.75">
      <c r="A302" t="s">
        <v>48</v>
      </c>
      <c s="34" t="s">
        <v>318</v>
      </c>
      <c s="34" t="s">
        <v>319</v>
      </c>
      <c s="35" t="s">
        <v>50</v>
      </c>
      <c s="6" t="s">
        <v>320</v>
      </c>
      <c s="36" t="s">
        <v>164</v>
      </c>
      <c s="37">
        <v>956</v>
      </c>
      <c s="36">
        <v>0</v>
      </c>
      <c s="36">
        <f>ROUND(G302*H302,6)</f>
      </c>
      <c r="L302" s="38">
        <v>0</v>
      </c>
      <c s="32">
        <f>ROUND(ROUND(L302,2)*ROUND(G302,3),2)</f>
      </c>
      <c s="36" t="s">
        <v>53</v>
      </c>
      <c>
        <f>(M302*21)/100</f>
      </c>
      <c t="s">
        <v>27</v>
      </c>
    </row>
    <row r="303" spans="1:5" ht="12.75">
      <c r="A303" s="35" t="s">
        <v>54</v>
      </c>
      <c r="E303" s="39" t="s">
        <v>50</v>
      </c>
    </row>
    <row r="304" spans="1:5" ht="25.5">
      <c r="A304" s="35" t="s">
        <v>55</v>
      </c>
      <c r="E304" s="40" t="s">
        <v>321</v>
      </c>
    </row>
    <row r="305" spans="1:5" ht="12.75">
      <c r="A305" t="s">
        <v>57</v>
      </c>
      <c r="E305" s="39" t="s">
        <v>58</v>
      </c>
    </row>
    <row r="306" spans="1:16" ht="12.75">
      <c r="A306" t="s">
        <v>48</v>
      </c>
      <c s="34" t="s">
        <v>322</v>
      </c>
      <c s="34" t="s">
        <v>323</v>
      </c>
      <c s="35" t="s">
        <v>50</v>
      </c>
      <c s="6" t="s">
        <v>324</v>
      </c>
      <c s="36" t="s">
        <v>164</v>
      </c>
      <c s="37">
        <v>960</v>
      </c>
      <c s="36">
        <v>0</v>
      </c>
      <c s="36">
        <f>ROUND(G306*H306,6)</f>
      </c>
      <c r="L306" s="38">
        <v>0</v>
      </c>
      <c s="32">
        <f>ROUND(ROUND(L306,2)*ROUND(G306,3),2)</f>
      </c>
      <c s="36" t="s">
        <v>53</v>
      </c>
      <c>
        <f>(M306*21)/100</f>
      </c>
      <c t="s">
        <v>27</v>
      </c>
    </row>
    <row r="307" spans="1:5" ht="12.75">
      <c r="A307" s="35" t="s">
        <v>54</v>
      </c>
      <c r="E307" s="39" t="s">
        <v>50</v>
      </c>
    </row>
    <row r="308" spans="1:5" ht="12.75">
      <c r="A308" s="35" t="s">
        <v>55</v>
      </c>
      <c r="E308" s="40" t="s">
        <v>325</v>
      </c>
    </row>
    <row r="309" spans="1:5" ht="12.75">
      <c r="A309" t="s">
        <v>57</v>
      </c>
      <c r="E309" s="39" t="s">
        <v>58</v>
      </c>
    </row>
    <row r="310" spans="1:16" ht="12.75">
      <c r="A310" t="s">
        <v>48</v>
      </c>
      <c s="34" t="s">
        <v>326</v>
      </c>
      <c s="34" t="s">
        <v>327</v>
      </c>
      <c s="35" t="s">
        <v>50</v>
      </c>
      <c s="6" t="s">
        <v>328</v>
      </c>
      <c s="36" t="s">
        <v>230</v>
      </c>
      <c s="37">
        <v>2385</v>
      </c>
      <c s="36">
        <v>0</v>
      </c>
      <c s="36">
        <f>ROUND(G310*H310,6)</f>
      </c>
      <c r="L310" s="38">
        <v>0</v>
      </c>
      <c s="32">
        <f>ROUND(ROUND(L310,2)*ROUND(G310,3),2)</f>
      </c>
      <c s="36" t="s">
        <v>53</v>
      </c>
      <c>
        <f>(M310*21)/100</f>
      </c>
      <c t="s">
        <v>27</v>
      </c>
    </row>
    <row r="311" spans="1:5" ht="12.75">
      <c r="A311" s="35" t="s">
        <v>54</v>
      </c>
      <c r="E311" s="39" t="s">
        <v>50</v>
      </c>
    </row>
    <row r="312" spans="1:5" ht="12.75">
      <c r="A312" s="35" t="s">
        <v>55</v>
      </c>
      <c r="E312" s="40" t="s">
        <v>329</v>
      </c>
    </row>
    <row r="313" spans="1:5" ht="12.75">
      <c r="A313" t="s">
        <v>57</v>
      </c>
      <c r="E313" s="39" t="s">
        <v>58</v>
      </c>
    </row>
    <row r="314" spans="1:16" ht="12.75">
      <c r="A314" t="s">
        <v>48</v>
      </c>
      <c s="34" t="s">
        <v>330</v>
      </c>
      <c s="34" t="s">
        <v>331</v>
      </c>
      <c s="35" t="s">
        <v>50</v>
      </c>
      <c s="6" t="s">
        <v>332</v>
      </c>
      <c s="36" t="s">
        <v>241</v>
      </c>
      <c s="37">
        <v>400</v>
      </c>
      <c s="36">
        <v>0</v>
      </c>
      <c s="36">
        <f>ROUND(G314*H314,6)</f>
      </c>
      <c r="L314" s="38">
        <v>0</v>
      </c>
      <c s="32">
        <f>ROUND(ROUND(L314,2)*ROUND(G314,3),2)</f>
      </c>
      <c s="36" t="s">
        <v>53</v>
      </c>
      <c>
        <f>(M314*21)/100</f>
      </c>
      <c t="s">
        <v>27</v>
      </c>
    </row>
    <row r="315" spans="1:5" ht="12.75">
      <c r="A315" s="35" t="s">
        <v>54</v>
      </c>
      <c r="E315" s="39" t="s">
        <v>50</v>
      </c>
    </row>
    <row r="316" spans="1:5" ht="12.75">
      <c r="A316" s="35" t="s">
        <v>55</v>
      </c>
      <c r="E316" s="40" t="s">
        <v>333</v>
      </c>
    </row>
    <row r="317" spans="1:5" ht="12.75">
      <c r="A317" t="s">
        <v>57</v>
      </c>
      <c r="E317" s="39" t="s">
        <v>58</v>
      </c>
    </row>
    <row r="318" spans="1:16" ht="25.5">
      <c r="A318" t="s">
        <v>48</v>
      </c>
      <c s="34" t="s">
        <v>334</v>
      </c>
      <c s="34" t="s">
        <v>335</v>
      </c>
      <c s="35" t="s">
        <v>50</v>
      </c>
      <c s="6" t="s">
        <v>336</v>
      </c>
      <c s="36" t="s">
        <v>52</v>
      </c>
      <c s="37">
        <v>1</v>
      </c>
      <c s="36">
        <v>0</v>
      </c>
      <c s="36">
        <f>ROUND(G318*H318,6)</f>
      </c>
      <c r="L318" s="38">
        <v>0</v>
      </c>
      <c s="32">
        <f>ROUND(ROUND(L318,2)*ROUND(G318,3),2)</f>
      </c>
      <c s="36" t="s">
        <v>53</v>
      </c>
      <c>
        <f>(M318*21)/100</f>
      </c>
      <c t="s">
        <v>27</v>
      </c>
    </row>
    <row r="319" spans="1:5" ht="12.75">
      <c r="A319" s="35" t="s">
        <v>54</v>
      </c>
      <c r="E319" s="39" t="s">
        <v>50</v>
      </c>
    </row>
    <row r="320" spans="1:5" ht="12.75">
      <c r="A320" s="35" t="s">
        <v>55</v>
      </c>
      <c r="E320" s="40" t="s">
        <v>337</v>
      </c>
    </row>
    <row r="321" spans="1:5" ht="12.75">
      <c r="A321" t="s">
        <v>57</v>
      </c>
      <c r="E321" s="39" t="s">
        <v>58</v>
      </c>
    </row>
    <row r="322" spans="1:16" ht="12.75">
      <c r="A322" t="s">
        <v>48</v>
      </c>
      <c s="34" t="s">
        <v>338</v>
      </c>
      <c s="34" t="s">
        <v>339</v>
      </c>
      <c s="35" t="s">
        <v>50</v>
      </c>
      <c s="6" t="s">
        <v>340</v>
      </c>
      <c s="36" t="s">
        <v>52</v>
      </c>
      <c s="37">
        <v>100</v>
      </c>
      <c s="36">
        <v>0</v>
      </c>
      <c s="36">
        <f>ROUND(G322*H322,6)</f>
      </c>
      <c r="L322" s="38">
        <v>0</v>
      </c>
      <c s="32">
        <f>ROUND(ROUND(L322,2)*ROUND(G322,3),2)</f>
      </c>
      <c s="36" t="s">
        <v>53</v>
      </c>
      <c>
        <f>(M322*21)/100</f>
      </c>
      <c t="s">
        <v>27</v>
      </c>
    </row>
    <row r="323" spans="1:5" ht="12.75">
      <c r="A323" s="35" t="s">
        <v>54</v>
      </c>
      <c r="E323" s="39" t="s">
        <v>50</v>
      </c>
    </row>
    <row r="324" spans="1:5" ht="12.75">
      <c r="A324" s="35" t="s">
        <v>55</v>
      </c>
      <c r="E324" s="40" t="s">
        <v>341</v>
      </c>
    </row>
    <row r="325" spans="1:5" ht="12.75">
      <c r="A325" t="s">
        <v>57</v>
      </c>
      <c r="E325" s="39" t="s">
        <v>58</v>
      </c>
    </row>
    <row r="326" spans="1:16" ht="25.5">
      <c r="A326" t="s">
        <v>48</v>
      </c>
      <c s="34" t="s">
        <v>342</v>
      </c>
      <c s="34" t="s">
        <v>343</v>
      </c>
      <c s="35" t="s">
        <v>50</v>
      </c>
      <c s="6" t="s">
        <v>344</v>
      </c>
      <c s="36" t="s">
        <v>52</v>
      </c>
      <c s="37">
        <v>10</v>
      </c>
      <c s="36">
        <v>0</v>
      </c>
      <c s="36">
        <f>ROUND(G326*H326,6)</f>
      </c>
      <c r="L326" s="38">
        <v>0</v>
      </c>
      <c s="32">
        <f>ROUND(ROUND(L326,2)*ROUND(G326,3),2)</f>
      </c>
      <c s="36" t="s">
        <v>53</v>
      </c>
      <c>
        <f>(M326*21)/100</f>
      </c>
      <c t="s">
        <v>27</v>
      </c>
    </row>
    <row r="327" spans="1:5" ht="12.75">
      <c r="A327" s="35" t="s">
        <v>54</v>
      </c>
      <c r="E327" s="39" t="s">
        <v>50</v>
      </c>
    </row>
    <row r="328" spans="1:5" ht="12.75">
      <c r="A328" s="35" t="s">
        <v>55</v>
      </c>
      <c r="E328" s="40" t="s">
        <v>337</v>
      </c>
    </row>
    <row r="329" spans="1:5" ht="12.75">
      <c r="A329" t="s">
        <v>57</v>
      </c>
      <c r="E329" s="39" t="s">
        <v>58</v>
      </c>
    </row>
    <row r="330" spans="1:16" ht="12.75">
      <c r="A330" t="s">
        <v>48</v>
      </c>
      <c s="34" t="s">
        <v>345</v>
      </c>
      <c s="34" t="s">
        <v>346</v>
      </c>
      <c s="35" t="s">
        <v>50</v>
      </c>
      <c s="6" t="s">
        <v>347</v>
      </c>
      <c s="36" t="s">
        <v>230</v>
      </c>
      <c s="37">
        <v>7165</v>
      </c>
      <c s="36">
        <v>0</v>
      </c>
      <c s="36">
        <f>ROUND(G330*H330,6)</f>
      </c>
      <c r="L330" s="38">
        <v>0</v>
      </c>
      <c s="32">
        <f>ROUND(ROUND(L330,2)*ROUND(G330,3),2)</f>
      </c>
      <c s="36" t="s">
        <v>53</v>
      </c>
      <c>
        <f>(M330*21)/100</f>
      </c>
      <c t="s">
        <v>27</v>
      </c>
    </row>
    <row r="331" spans="1:5" ht="12.75">
      <c r="A331" s="35" t="s">
        <v>54</v>
      </c>
      <c r="E331" s="39" t="s">
        <v>50</v>
      </c>
    </row>
    <row r="332" spans="1:5" ht="12.75">
      <c r="A332" s="35" t="s">
        <v>55</v>
      </c>
      <c r="E332" s="40" t="s">
        <v>262</v>
      </c>
    </row>
    <row r="333" spans="1:5" ht="12.75">
      <c r="A333" t="s">
        <v>57</v>
      </c>
      <c r="E333" s="39" t="s">
        <v>58</v>
      </c>
    </row>
    <row r="334" spans="1:16" ht="12.75">
      <c r="A334" t="s">
        <v>48</v>
      </c>
      <c s="34" t="s">
        <v>348</v>
      </c>
      <c s="34" t="s">
        <v>349</v>
      </c>
      <c s="35" t="s">
        <v>50</v>
      </c>
      <c s="6" t="s">
        <v>350</v>
      </c>
      <c s="36" t="s">
        <v>230</v>
      </c>
      <c s="37">
        <v>7165</v>
      </c>
      <c s="36">
        <v>0</v>
      </c>
      <c s="36">
        <f>ROUND(G334*H334,6)</f>
      </c>
      <c r="L334" s="38">
        <v>0</v>
      </c>
      <c s="32">
        <f>ROUND(ROUND(L334,2)*ROUND(G334,3),2)</f>
      </c>
      <c s="36" t="s">
        <v>53</v>
      </c>
      <c>
        <f>(M334*21)/100</f>
      </c>
      <c t="s">
        <v>27</v>
      </c>
    </row>
    <row r="335" spans="1:5" ht="12.75">
      <c r="A335" s="35" t="s">
        <v>54</v>
      </c>
      <c r="E335" s="39" t="s">
        <v>50</v>
      </c>
    </row>
    <row r="336" spans="1:5" ht="12.75">
      <c r="A336" s="35" t="s">
        <v>55</v>
      </c>
      <c r="E336" s="40" t="s">
        <v>262</v>
      </c>
    </row>
    <row r="337" spans="1:5" ht="12.75">
      <c r="A337" t="s">
        <v>57</v>
      </c>
      <c r="E337" s="39" t="s">
        <v>58</v>
      </c>
    </row>
    <row r="338" spans="1:16" ht="12.75">
      <c r="A338" t="s">
        <v>48</v>
      </c>
      <c s="34" t="s">
        <v>351</v>
      </c>
      <c s="34" t="s">
        <v>352</v>
      </c>
      <c s="35" t="s">
        <v>50</v>
      </c>
      <c s="6" t="s">
        <v>353</v>
      </c>
      <c s="36" t="s">
        <v>354</v>
      </c>
      <c s="37">
        <v>16</v>
      </c>
      <c s="36">
        <v>0</v>
      </c>
      <c s="36">
        <f>ROUND(G338*H338,6)</f>
      </c>
      <c r="L338" s="38">
        <v>0</v>
      </c>
      <c s="32">
        <f>ROUND(ROUND(L338,2)*ROUND(G338,3),2)</f>
      </c>
      <c s="36" t="s">
        <v>53</v>
      </c>
      <c>
        <f>(M338*21)/100</f>
      </c>
      <c t="s">
        <v>27</v>
      </c>
    </row>
    <row r="339" spans="1:5" ht="12.75">
      <c r="A339" s="35" t="s">
        <v>54</v>
      </c>
      <c r="E339" s="39" t="s">
        <v>50</v>
      </c>
    </row>
    <row r="340" spans="1:5" ht="12.75">
      <c r="A340" s="35" t="s">
        <v>55</v>
      </c>
      <c r="E340" s="40" t="s">
        <v>262</v>
      </c>
    </row>
    <row r="341" spans="1:5" ht="12.75">
      <c r="A341" t="s">
        <v>57</v>
      </c>
      <c r="E341" s="39" t="s">
        <v>58</v>
      </c>
    </row>
    <row r="342" spans="1:16" ht="12.75">
      <c r="A342" t="s">
        <v>48</v>
      </c>
      <c s="34" t="s">
        <v>355</v>
      </c>
      <c s="34" t="s">
        <v>356</v>
      </c>
      <c s="35" t="s">
        <v>50</v>
      </c>
      <c s="6" t="s">
        <v>357</v>
      </c>
      <c s="36" t="s">
        <v>230</v>
      </c>
      <c s="37">
        <v>7165</v>
      </c>
      <c s="36">
        <v>0</v>
      </c>
      <c s="36">
        <f>ROUND(G342*H342,6)</f>
      </c>
      <c r="L342" s="38">
        <v>0</v>
      </c>
      <c s="32">
        <f>ROUND(ROUND(L342,2)*ROUND(G342,3),2)</f>
      </c>
      <c s="36" t="s">
        <v>53</v>
      </c>
      <c>
        <f>(M342*21)/100</f>
      </c>
      <c t="s">
        <v>27</v>
      </c>
    </row>
    <row r="343" spans="1:5" ht="12.75">
      <c r="A343" s="35" t="s">
        <v>54</v>
      </c>
      <c r="E343" s="39" t="s">
        <v>50</v>
      </c>
    </row>
    <row r="344" spans="1:5" ht="12.75">
      <c r="A344" s="35" t="s">
        <v>55</v>
      </c>
      <c r="E344" s="40" t="s">
        <v>262</v>
      </c>
    </row>
    <row r="345" spans="1:5" ht="12.75">
      <c r="A345" t="s">
        <v>57</v>
      </c>
      <c r="E345" s="39" t="s">
        <v>58</v>
      </c>
    </row>
    <row r="346" spans="1:16" ht="25.5">
      <c r="A346" t="s">
        <v>48</v>
      </c>
      <c s="34" t="s">
        <v>358</v>
      </c>
      <c s="34" t="s">
        <v>359</v>
      </c>
      <c s="35" t="s">
        <v>50</v>
      </c>
      <c s="6" t="s">
        <v>360</v>
      </c>
      <c s="36" t="s">
        <v>52</v>
      </c>
      <c s="37">
        <v>4</v>
      </c>
      <c s="36">
        <v>0</v>
      </c>
      <c s="36">
        <f>ROUND(G346*H346,6)</f>
      </c>
      <c r="L346" s="38">
        <v>0</v>
      </c>
      <c s="32">
        <f>ROUND(ROUND(L346,2)*ROUND(G346,3),2)</f>
      </c>
      <c s="36" t="s">
        <v>53</v>
      </c>
      <c>
        <f>(M346*21)/100</f>
      </c>
      <c t="s">
        <v>27</v>
      </c>
    </row>
    <row r="347" spans="1:5" ht="12.75">
      <c r="A347" s="35" t="s">
        <v>54</v>
      </c>
      <c r="E347" s="39" t="s">
        <v>50</v>
      </c>
    </row>
    <row r="348" spans="1:5" ht="12.75">
      <c r="A348" s="35" t="s">
        <v>55</v>
      </c>
      <c r="E348" s="40" t="s">
        <v>262</v>
      </c>
    </row>
    <row r="349" spans="1:5" ht="12.75">
      <c r="A349" t="s">
        <v>57</v>
      </c>
      <c r="E349" s="39" t="s">
        <v>58</v>
      </c>
    </row>
    <row r="350" spans="1:16" ht="12.75">
      <c r="A350" t="s">
        <v>48</v>
      </c>
      <c s="34" t="s">
        <v>361</v>
      </c>
      <c s="34" t="s">
        <v>109</v>
      </c>
      <c s="35" t="s">
        <v>47</v>
      </c>
      <c s="6" t="s">
        <v>110</v>
      </c>
      <c s="36" t="s">
        <v>52</v>
      </c>
      <c s="37">
        <v>4</v>
      </c>
      <c s="36">
        <v>0</v>
      </c>
      <c s="36">
        <f>ROUND(G350*H350,6)</f>
      </c>
      <c r="L350" s="38">
        <v>0</v>
      </c>
      <c s="32">
        <f>ROUND(ROUND(L350,2)*ROUND(G350,3),2)</f>
      </c>
      <c s="36" t="s">
        <v>53</v>
      </c>
      <c>
        <f>(M350*21)/100</f>
      </c>
      <c t="s">
        <v>27</v>
      </c>
    </row>
    <row r="351" spans="1:5" ht="12.75">
      <c r="A351" s="35" t="s">
        <v>54</v>
      </c>
      <c r="E351" s="39" t="s">
        <v>50</v>
      </c>
    </row>
    <row r="352" spans="1:5" ht="12.75">
      <c r="A352" s="35" t="s">
        <v>55</v>
      </c>
      <c r="E352" s="40" t="s">
        <v>262</v>
      </c>
    </row>
    <row r="353" spans="1:5" ht="12.75">
      <c r="A353" t="s">
        <v>57</v>
      </c>
      <c r="E353" s="39" t="s">
        <v>58</v>
      </c>
    </row>
    <row r="354" spans="1:16" ht="12.75">
      <c r="A354" t="s">
        <v>48</v>
      </c>
      <c s="34" t="s">
        <v>362</v>
      </c>
      <c s="34" t="s">
        <v>363</v>
      </c>
      <c s="35" t="s">
        <v>50</v>
      </c>
      <c s="6" t="s">
        <v>364</v>
      </c>
      <c s="36" t="s">
        <v>52</v>
      </c>
      <c s="37">
        <v>6</v>
      </c>
      <c s="36">
        <v>0</v>
      </c>
      <c s="36">
        <f>ROUND(G354*H354,6)</f>
      </c>
      <c r="L354" s="38">
        <v>0</v>
      </c>
      <c s="32">
        <f>ROUND(ROUND(L354,2)*ROUND(G354,3),2)</f>
      </c>
      <c s="36" t="s">
        <v>53</v>
      </c>
      <c>
        <f>(M354*21)/100</f>
      </c>
      <c t="s">
        <v>27</v>
      </c>
    </row>
    <row r="355" spans="1:5" ht="12.75">
      <c r="A355" s="35" t="s">
        <v>54</v>
      </c>
      <c r="E355" s="39" t="s">
        <v>50</v>
      </c>
    </row>
    <row r="356" spans="1:5" ht="12.75">
      <c r="A356" s="35" t="s">
        <v>55</v>
      </c>
      <c r="E356" s="40" t="s">
        <v>365</v>
      </c>
    </row>
    <row r="357" spans="1:5" ht="12.75">
      <c r="A357" t="s">
        <v>57</v>
      </c>
      <c r="E357" s="39" t="s">
        <v>58</v>
      </c>
    </row>
    <row r="358" spans="1:16" ht="12.75">
      <c r="A358" t="s">
        <v>48</v>
      </c>
      <c s="34" t="s">
        <v>366</v>
      </c>
      <c s="34" t="s">
        <v>367</v>
      </c>
      <c s="35" t="s">
        <v>50</v>
      </c>
      <c s="6" t="s">
        <v>368</v>
      </c>
      <c s="36" t="s">
        <v>52</v>
      </c>
      <c s="37">
        <v>2</v>
      </c>
      <c s="36">
        <v>0</v>
      </c>
      <c s="36">
        <f>ROUND(G358*H358,6)</f>
      </c>
      <c r="L358" s="38">
        <v>0</v>
      </c>
      <c s="32">
        <f>ROUND(ROUND(L358,2)*ROUND(G358,3),2)</f>
      </c>
      <c s="36" t="s">
        <v>53</v>
      </c>
      <c>
        <f>(M358*21)/100</f>
      </c>
      <c t="s">
        <v>27</v>
      </c>
    </row>
    <row r="359" spans="1:5" ht="12.75">
      <c r="A359" s="35" t="s">
        <v>54</v>
      </c>
      <c r="E359" s="39" t="s">
        <v>50</v>
      </c>
    </row>
    <row r="360" spans="1:5" ht="12.75">
      <c r="A360" s="35" t="s">
        <v>55</v>
      </c>
      <c r="E360" s="40" t="s">
        <v>369</v>
      </c>
    </row>
    <row r="361" spans="1:5" ht="12.75">
      <c r="A361" t="s">
        <v>57</v>
      </c>
      <c r="E361" s="39" t="s">
        <v>58</v>
      </c>
    </row>
    <row r="362" spans="1:16" ht="12.75">
      <c r="A362" t="s">
        <v>48</v>
      </c>
      <c s="34" t="s">
        <v>370</v>
      </c>
      <c s="34" t="s">
        <v>371</v>
      </c>
      <c s="35" t="s">
        <v>50</v>
      </c>
      <c s="6" t="s">
        <v>372</v>
      </c>
      <c s="36" t="s">
        <v>52</v>
      </c>
      <c s="37">
        <v>5</v>
      </c>
      <c s="36">
        <v>0</v>
      </c>
      <c s="36">
        <f>ROUND(G362*H362,6)</f>
      </c>
      <c r="L362" s="38">
        <v>0</v>
      </c>
      <c s="32">
        <f>ROUND(ROUND(L362,2)*ROUND(G362,3),2)</f>
      </c>
      <c s="36" t="s">
        <v>53</v>
      </c>
      <c>
        <f>(M362*21)/100</f>
      </c>
      <c t="s">
        <v>27</v>
      </c>
    </row>
    <row r="363" spans="1:5" ht="12.75">
      <c r="A363" s="35" t="s">
        <v>54</v>
      </c>
      <c r="E363" s="39" t="s">
        <v>50</v>
      </c>
    </row>
    <row r="364" spans="1:5" ht="12.75">
      <c r="A364" s="35" t="s">
        <v>55</v>
      </c>
      <c r="E364" s="40" t="s">
        <v>373</v>
      </c>
    </row>
    <row r="365" spans="1:5" ht="12.75">
      <c r="A365" t="s">
        <v>57</v>
      </c>
      <c r="E365" s="39" t="s">
        <v>58</v>
      </c>
    </row>
    <row r="366" spans="1:16" ht="12.75">
      <c r="A366" t="s">
        <v>48</v>
      </c>
      <c s="34" t="s">
        <v>374</v>
      </c>
      <c s="34" t="s">
        <v>375</v>
      </c>
      <c s="35" t="s">
        <v>50</v>
      </c>
      <c s="6" t="s">
        <v>376</v>
      </c>
      <c s="36" t="s">
        <v>52</v>
      </c>
      <c s="37">
        <v>5</v>
      </c>
      <c s="36">
        <v>0</v>
      </c>
      <c s="36">
        <f>ROUND(G366*H366,6)</f>
      </c>
      <c r="L366" s="38">
        <v>0</v>
      </c>
      <c s="32">
        <f>ROUND(ROUND(L366,2)*ROUND(G366,3),2)</f>
      </c>
      <c s="36" t="s">
        <v>53</v>
      </c>
      <c>
        <f>(M366*21)/100</f>
      </c>
      <c t="s">
        <v>27</v>
      </c>
    </row>
    <row r="367" spans="1:5" ht="12.75">
      <c r="A367" s="35" t="s">
        <v>54</v>
      </c>
      <c r="E367" s="39" t="s">
        <v>50</v>
      </c>
    </row>
    <row r="368" spans="1:5" ht="12.75">
      <c r="A368" s="35" t="s">
        <v>55</v>
      </c>
      <c r="E368" s="40" t="s">
        <v>373</v>
      </c>
    </row>
    <row r="369" spans="1:5" ht="12.75">
      <c r="A369" t="s">
        <v>57</v>
      </c>
      <c r="E369" s="39" t="s">
        <v>58</v>
      </c>
    </row>
    <row r="370" spans="1:16" ht="12.75">
      <c r="A370" t="s">
        <v>48</v>
      </c>
      <c s="34" t="s">
        <v>377</v>
      </c>
      <c s="34" t="s">
        <v>378</v>
      </c>
      <c s="35" t="s">
        <v>50</v>
      </c>
      <c s="6" t="s">
        <v>379</v>
      </c>
      <c s="36" t="s">
        <v>230</v>
      </c>
      <c s="37">
        <v>10</v>
      </c>
      <c s="36">
        <v>0</v>
      </c>
      <c s="36">
        <f>ROUND(G370*H370,6)</f>
      </c>
      <c r="L370" s="38">
        <v>0</v>
      </c>
      <c s="32">
        <f>ROUND(ROUND(L370,2)*ROUND(G370,3),2)</f>
      </c>
      <c s="36" t="s">
        <v>53</v>
      </c>
      <c>
        <f>(M370*21)/100</f>
      </c>
      <c t="s">
        <v>27</v>
      </c>
    </row>
    <row r="371" spans="1:5" ht="12.75">
      <c r="A371" s="35" t="s">
        <v>54</v>
      </c>
      <c r="E371" s="39" t="s">
        <v>50</v>
      </c>
    </row>
    <row r="372" spans="1:5" ht="12.75">
      <c r="A372" s="35" t="s">
        <v>55</v>
      </c>
      <c r="E372" s="40" t="s">
        <v>380</v>
      </c>
    </row>
    <row r="373" spans="1:5" ht="12.75">
      <c r="A373" t="s">
        <v>57</v>
      </c>
      <c r="E373" s="39" t="s">
        <v>58</v>
      </c>
    </row>
    <row r="374" spans="1:16" ht="12.75">
      <c r="A374" t="s">
        <v>48</v>
      </c>
      <c s="34" t="s">
        <v>381</v>
      </c>
      <c s="34" t="s">
        <v>382</v>
      </c>
      <c s="35" t="s">
        <v>50</v>
      </c>
      <c s="6" t="s">
        <v>383</v>
      </c>
      <c s="36" t="s">
        <v>164</v>
      </c>
      <c s="37">
        <v>4</v>
      </c>
      <c s="36">
        <v>0</v>
      </c>
      <c s="36">
        <f>ROUND(G374*H374,6)</f>
      </c>
      <c r="L374" s="38">
        <v>0</v>
      </c>
      <c s="32">
        <f>ROUND(ROUND(L374,2)*ROUND(G374,3),2)</f>
      </c>
      <c s="36" t="s">
        <v>53</v>
      </c>
      <c>
        <f>(M374*21)/100</f>
      </c>
      <c t="s">
        <v>27</v>
      </c>
    </row>
    <row r="375" spans="1:5" ht="12.75">
      <c r="A375" s="35" t="s">
        <v>54</v>
      </c>
      <c r="E375" s="39" t="s">
        <v>50</v>
      </c>
    </row>
    <row r="376" spans="1:5" ht="12.75">
      <c r="A376" s="35" t="s">
        <v>55</v>
      </c>
      <c r="E376" s="40" t="s">
        <v>384</v>
      </c>
    </row>
    <row r="377" spans="1:5" ht="12.75">
      <c r="A377" t="s">
        <v>57</v>
      </c>
      <c r="E377" s="39" t="s">
        <v>58</v>
      </c>
    </row>
    <row r="378" spans="1:16" ht="12.75">
      <c r="A378" t="s">
        <v>48</v>
      </c>
      <c s="34" t="s">
        <v>385</v>
      </c>
      <c s="34" t="s">
        <v>386</v>
      </c>
      <c s="35" t="s">
        <v>50</v>
      </c>
      <c s="6" t="s">
        <v>387</v>
      </c>
      <c s="36" t="s">
        <v>388</v>
      </c>
      <c s="37">
        <v>1</v>
      </c>
      <c s="36">
        <v>0</v>
      </c>
      <c s="36">
        <f>ROUND(G378*H378,6)</f>
      </c>
      <c r="L378" s="38">
        <v>0</v>
      </c>
      <c s="32">
        <f>ROUND(ROUND(L378,2)*ROUND(G378,3),2)</f>
      </c>
      <c s="36" t="s">
        <v>389</v>
      </c>
      <c>
        <f>(M378*21)/100</f>
      </c>
      <c t="s">
        <v>27</v>
      </c>
    </row>
    <row r="379" spans="1:5" ht="12.75">
      <c r="A379" s="35" t="s">
        <v>54</v>
      </c>
      <c r="E379" s="39" t="s">
        <v>50</v>
      </c>
    </row>
    <row r="380" spans="1:5" ht="12.75">
      <c r="A380" s="35" t="s">
        <v>55</v>
      </c>
      <c r="E380" s="40" t="s">
        <v>390</v>
      </c>
    </row>
    <row r="381" spans="1:5" ht="12.75">
      <c r="A381" t="s">
        <v>57</v>
      </c>
      <c r="E381" s="39" t="s">
        <v>391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9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392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392</v>
      </c>
      <c r="E4" s="26" t="s">
        <v>393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COUNTIFS(L8:L76,"=0",A8:A76,"P")+COUNTIFS(L8:L76,"",A8:A76,"P")+SUM(Q8:Q76)</f>
      </c>
    </row>
    <row r="8" spans="1:13" ht="12.75">
      <c r="A8" t="s">
        <v>44</v>
      </c>
      <c r="C8" s="28" t="s">
        <v>396</v>
      </c>
      <c r="E8" s="30" t="s">
        <v>395</v>
      </c>
      <c r="J8" s="29">
        <f>0+J9+J26+J55</f>
      </c>
      <c s="29">
        <f>0+K9+K26+K55</f>
      </c>
      <c s="29">
        <f>0+L9+L26+L55</f>
      </c>
      <c s="29">
        <f>0+M9+M26+M55</f>
      </c>
    </row>
    <row r="9" spans="1:13" ht="12.75">
      <c r="A9" t="s">
        <v>46</v>
      </c>
      <c r="C9" s="31" t="s">
        <v>397</v>
      </c>
      <c r="E9" s="33" t="s">
        <v>398</v>
      </c>
      <c r="J9" s="32">
        <f>0</f>
      </c>
      <c s="32">
        <f>0</f>
      </c>
      <c s="32">
        <f>0+L10+L14+L18+L22</f>
      </c>
      <c s="32">
        <f>0+M10+M14+M18+M22</f>
      </c>
    </row>
    <row r="10" spans="1:16" ht="25.5">
      <c r="A10" t="s">
        <v>48</v>
      </c>
      <c s="34" t="s">
        <v>47</v>
      </c>
      <c s="34" t="s">
        <v>399</v>
      </c>
      <c s="35" t="s">
        <v>50</v>
      </c>
      <c s="6" t="s">
        <v>400</v>
      </c>
      <c s="36" t="s">
        <v>401</v>
      </c>
      <c s="37">
        <v>4.25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402</v>
      </c>
      <c>
        <f>(M10*21)/100</f>
      </c>
      <c t="s">
        <v>27</v>
      </c>
    </row>
    <row r="11" spans="1:5" ht="12.75">
      <c r="A11" s="35" t="s">
        <v>54</v>
      </c>
      <c r="E11" s="39" t="s">
        <v>50</v>
      </c>
    </row>
    <row r="12" spans="1:5" ht="12.75">
      <c r="A12" s="35" t="s">
        <v>55</v>
      </c>
      <c r="E12" s="40" t="s">
        <v>403</v>
      </c>
    </row>
    <row r="13" spans="1:5" ht="140.25">
      <c r="A13" t="s">
        <v>57</v>
      </c>
      <c r="E13" s="39" t="s">
        <v>404</v>
      </c>
    </row>
    <row r="14" spans="1:16" ht="25.5">
      <c r="A14" t="s">
        <v>48</v>
      </c>
      <c s="34" t="s">
        <v>27</v>
      </c>
      <c s="34" t="s">
        <v>405</v>
      </c>
      <c s="35" t="s">
        <v>50</v>
      </c>
      <c s="6" t="s">
        <v>406</v>
      </c>
      <c s="36" t="s">
        <v>401</v>
      </c>
      <c s="37">
        <v>108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402</v>
      </c>
      <c>
        <f>(M14*21)/100</f>
      </c>
      <c t="s">
        <v>27</v>
      </c>
    </row>
    <row r="15" spans="1:5" ht="12.75">
      <c r="A15" s="35" t="s">
        <v>54</v>
      </c>
      <c r="E15" s="39" t="s">
        <v>50</v>
      </c>
    </row>
    <row r="16" spans="1:5" ht="12.75">
      <c r="A16" s="35" t="s">
        <v>55</v>
      </c>
      <c r="E16" s="40" t="s">
        <v>407</v>
      </c>
    </row>
    <row r="17" spans="1:5" ht="140.25">
      <c r="A17" t="s">
        <v>57</v>
      </c>
      <c r="E17" s="39" t="s">
        <v>404</v>
      </c>
    </row>
    <row r="18" spans="1:16" ht="25.5">
      <c r="A18" t="s">
        <v>48</v>
      </c>
      <c s="34" t="s">
        <v>26</v>
      </c>
      <c s="34" t="s">
        <v>408</v>
      </c>
      <c s="35" t="s">
        <v>50</v>
      </c>
      <c s="6" t="s">
        <v>409</v>
      </c>
      <c s="36" t="s">
        <v>401</v>
      </c>
      <c s="37">
        <v>0.015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402</v>
      </c>
      <c>
        <f>(M18*21)/100</f>
      </c>
      <c t="s">
        <v>27</v>
      </c>
    </row>
    <row r="19" spans="1:5" ht="12.75">
      <c r="A19" s="35" t="s">
        <v>54</v>
      </c>
      <c r="E19" s="39" t="s">
        <v>410</v>
      </c>
    </row>
    <row r="20" spans="1:5" ht="12.75">
      <c r="A20" s="35" t="s">
        <v>55</v>
      </c>
      <c r="E20" s="40" t="s">
        <v>411</v>
      </c>
    </row>
    <row r="21" spans="1:5" ht="140.25">
      <c r="A21" t="s">
        <v>57</v>
      </c>
      <c r="E21" s="39" t="s">
        <v>404</v>
      </c>
    </row>
    <row r="22" spans="1:16" ht="25.5">
      <c r="A22" t="s">
        <v>48</v>
      </c>
      <c s="34" t="s">
        <v>65</v>
      </c>
      <c s="34" t="s">
        <v>412</v>
      </c>
      <c s="35" t="s">
        <v>50</v>
      </c>
      <c s="6" t="s">
        <v>413</v>
      </c>
      <c s="36" t="s">
        <v>401</v>
      </c>
      <c s="37">
        <v>0.016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402</v>
      </c>
      <c>
        <f>(M22*21)/100</f>
      </c>
      <c t="s">
        <v>27</v>
      </c>
    </row>
    <row r="23" spans="1:5" ht="12.75">
      <c r="A23" s="35" t="s">
        <v>54</v>
      </c>
      <c r="E23" s="39" t="s">
        <v>410</v>
      </c>
    </row>
    <row r="24" spans="1:5" ht="12.75">
      <c r="A24" s="35" t="s">
        <v>55</v>
      </c>
      <c r="E24" s="40" t="s">
        <v>414</v>
      </c>
    </row>
    <row r="25" spans="1:5" ht="140.25">
      <c r="A25" t="s">
        <v>57</v>
      </c>
      <c r="E25" s="39" t="s">
        <v>404</v>
      </c>
    </row>
    <row r="26" spans="1:13" ht="12.75">
      <c r="A26" t="s">
        <v>46</v>
      </c>
      <c r="C26" s="31" t="s">
        <v>69</v>
      </c>
      <c r="E26" s="33" t="s">
        <v>415</v>
      </c>
      <c r="J26" s="32">
        <f>0</f>
      </c>
      <c s="32">
        <f>0</f>
      </c>
      <c s="32">
        <f>0+L27+L31+L35+L39+L43+L47+L51</f>
      </c>
      <c s="32">
        <f>0+M27+M31+M35+M39+M43+M47+M51</f>
      </c>
    </row>
    <row r="27" spans="1:16" ht="12.75">
      <c r="A27" t="s">
        <v>48</v>
      </c>
      <c s="34" t="s">
        <v>69</v>
      </c>
      <c s="34" t="s">
        <v>416</v>
      </c>
      <c s="35" t="s">
        <v>50</v>
      </c>
      <c s="6" t="s">
        <v>417</v>
      </c>
      <c s="36" t="s">
        <v>164</v>
      </c>
      <c s="37">
        <v>36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402</v>
      </c>
      <c>
        <f>(M27*21)/100</f>
      </c>
      <c t="s">
        <v>27</v>
      </c>
    </row>
    <row r="28" spans="1:5" ht="12.75">
      <c r="A28" s="35" t="s">
        <v>54</v>
      </c>
      <c r="E28" s="39" t="s">
        <v>418</v>
      </c>
    </row>
    <row r="29" spans="1:5" ht="12.75">
      <c r="A29" s="35" t="s">
        <v>55</v>
      </c>
      <c r="E29" s="40" t="s">
        <v>419</v>
      </c>
    </row>
    <row r="30" spans="1:5" ht="89.25">
      <c r="A30" t="s">
        <v>57</v>
      </c>
      <c r="E30" s="39" t="s">
        <v>420</v>
      </c>
    </row>
    <row r="31" spans="1:16" ht="12.75">
      <c r="A31" t="s">
        <v>48</v>
      </c>
      <c s="34" t="s">
        <v>72</v>
      </c>
      <c s="34" t="s">
        <v>421</v>
      </c>
      <c s="35" t="s">
        <v>50</v>
      </c>
      <c s="6" t="s">
        <v>422</v>
      </c>
      <c s="36" t="s">
        <v>164</v>
      </c>
      <c s="37">
        <v>123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402</v>
      </c>
      <c>
        <f>(M31*21)/100</f>
      </c>
      <c t="s">
        <v>27</v>
      </c>
    </row>
    <row r="32" spans="1:5" ht="12.75">
      <c r="A32" s="35" t="s">
        <v>54</v>
      </c>
      <c r="E32" s="39" t="s">
        <v>423</v>
      </c>
    </row>
    <row r="33" spans="1:5" ht="12.75">
      <c r="A33" s="35" t="s">
        <v>55</v>
      </c>
      <c r="E33" s="40" t="s">
        <v>424</v>
      </c>
    </row>
    <row r="34" spans="1:5" ht="89.25">
      <c r="A34" t="s">
        <v>57</v>
      </c>
      <c r="E34" s="39" t="s">
        <v>420</v>
      </c>
    </row>
    <row r="35" spans="1:16" ht="25.5">
      <c r="A35" t="s">
        <v>48</v>
      </c>
      <c s="34" t="s">
        <v>76</v>
      </c>
      <c s="34" t="s">
        <v>425</v>
      </c>
      <c s="35" t="s">
        <v>50</v>
      </c>
      <c s="6" t="s">
        <v>426</v>
      </c>
      <c s="36" t="s">
        <v>230</v>
      </c>
      <c s="37">
        <v>30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402</v>
      </c>
      <c>
        <f>(M35*21)/100</f>
      </c>
      <c t="s">
        <v>27</v>
      </c>
    </row>
    <row r="36" spans="1:5" ht="12.75">
      <c r="A36" s="35" t="s">
        <v>54</v>
      </c>
      <c r="E36" s="39" t="s">
        <v>427</v>
      </c>
    </row>
    <row r="37" spans="1:5" ht="12.75">
      <c r="A37" s="35" t="s">
        <v>55</v>
      </c>
      <c r="E37" s="40" t="s">
        <v>428</v>
      </c>
    </row>
    <row r="38" spans="1:5" ht="306">
      <c r="A38" t="s">
        <v>57</v>
      </c>
      <c r="E38" s="39" t="s">
        <v>429</v>
      </c>
    </row>
    <row r="39" spans="1:16" ht="25.5">
      <c r="A39" t="s">
        <v>48</v>
      </c>
      <c s="34" t="s">
        <v>79</v>
      </c>
      <c s="34" t="s">
        <v>430</v>
      </c>
      <c s="35" t="s">
        <v>50</v>
      </c>
      <c s="6" t="s">
        <v>431</v>
      </c>
      <c s="36" t="s">
        <v>230</v>
      </c>
      <c s="37">
        <v>221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402</v>
      </c>
      <c>
        <f>(M39*21)/100</f>
      </c>
      <c t="s">
        <v>27</v>
      </c>
    </row>
    <row r="40" spans="1:5" ht="12.75">
      <c r="A40" s="35" t="s">
        <v>54</v>
      </c>
      <c r="E40" s="39" t="s">
        <v>432</v>
      </c>
    </row>
    <row r="41" spans="1:5" ht="12.75">
      <c r="A41" s="35" t="s">
        <v>55</v>
      </c>
      <c r="E41" s="40" t="s">
        <v>433</v>
      </c>
    </row>
    <row r="42" spans="1:5" ht="114.75">
      <c r="A42" t="s">
        <v>57</v>
      </c>
      <c r="E42" s="39" t="s">
        <v>434</v>
      </c>
    </row>
    <row r="43" spans="1:16" ht="12.75">
      <c r="A43" t="s">
        <v>48</v>
      </c>
      <c s="34" t="s">
        <v>83</v>
      </c>
      <c s="34" t="s">
        <v>435</v>
      </c>
      <c s="35" t="s">
        <v>50</v>
      </c>
      <c s="6" t="s">
        <v>436</v>
      </c>
      <c s="36" t="s">
        <v>52</v>
      </c>
      <c s="37">
        <v>4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402</v>
      </c>
      <c>
        <f>(M43*21)/100</f>
      </c>
      <c t="s">
        <v>27</v>
      </c>
    </row>
    <row r="44" spans="1:5" ht="12.75">
      <c r="A44" s="35" t="s">
        <v>54</v>
      </c>
      <c r="E44" s="39" t="s">
        <v>50</v>
      </c>
    </row>
    <row r="45" spans="1:5" ht="12.75">
      <c r="A45" s="35" t="s">
        <v>55</v>
      </c>
      <c r="E45" s="40" t="s">
        <v>437</v>
      </c>
    </row>
    <row r="46" spans="1:5" ht="267.75">
      <c r="A46" t="s">
        <v>57</v>
      </c>
      <c r="E46" s="39" t="s">
        <v>438</v>
      </c>
    </row>
    <row r="47" spans="1:16" ht="25.5">
      <c r="A47" t="s">
        <v>48</v>
      </c>
      <c s="34" t="s">
        <v>86</v>
      </c>
      <c s="34" t="s">
        <v>439</v>
      </c>
      <c s="35" t="s">
        <v>50</v>
      </c>
      <c s="6" t="s">
        <v>440</v>
      </c>
      <c s="36" t="s">
        <v>230</v>
      </c>
      <c s="37">
        <v>150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402</v>
      </c>
      <c>
        <f>(M47*21)/100</f>
      </c>
      <c t="s">
        <v>27</v>
      </c>
    </row>
    <row r="48" spans="1:5" ht="12.75">
      <c r="A48" s="35" t="s">
        <v>54</v>
      </c>
      <c r="E48" s="39" t="s">
        <v>50</v>
      </c>
    </row>
    <row r="49" spans="1:5" ht="12.75">
      <c r="A49" s="35" t="s">
        <v>55</v>
      </c>
      <c r="E49" s="40" t="s">
        <v>441</v>
      </c>
    </row>
    <row r="50" spans="1:5" ht="191.25">
      <c r="A50" t="s">
        <v>57</v>
      </c>
      <c r="E50" s="39" t="s">
        <v>442</v>
      </c>
    </row>
    <row r="51" spans="1:16" ht="12.75">
      <c r="A51" t="s">
        <v>48</v>
      </c>
      <c s="34" t="s">
        <v>90</v>
      </c>
      <c s="34" t="s">
        <v>443</v>
      </c>
      <c s="35" t="s">
        <v>50</v>
      </c>
      <c s="6" t="s">
        <v>444</v>
      </c>
      <c s="36" t="s">
        <v>52</v>
      </c>
      <c s="37">
        <v>4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402</v>
      </c>
      <c>
        <f>(M51*21)/100</f>
      </c>
      <c t="s">
        <v>27</v>
      </c>
    </row>
    <row r="52" spans="1:5" ht="12.75">
      <c r="A52" s="35" t="s">
        <v>54</v>
      </c>
      <c r="E52" s="39" t="s">
        <v>50</v>
      </c>
    </row>
    <row r="53" spans="1:5" ht="12.75">
      <c r="A53" s="35" t="s">
        <v>55</v>
      </c>
      <c r="E53" s="40" t="s">
        <v>50</v>
      </c>
    </row>
    <row r="54" spans="1:5" ht="102">
      <c r="A54" t="s">
        <v>57</v>
      </c>
      <c r="E54" s="39" t="s">
        <v>445</v>
      </c>
    </row>
    <row r="55" spans="1:13" ht="12.75">
      <c r="A55" t="s">
        <v>46</v>
      </c>
      <c r="C55" s="31" t="s">
        <v>83</v>
      </c>
      <c r="E55" s="33" t="s">
        <v>446</v>
      </c>
      <c r="J55" s="32">
        <f>0</f>
      </c>
      <c s="32">
        <f>0</f>
      </c>
      <c s="32">
        <f>0+L56+L60+L64+L68+L72+L76</f>
      </c>
      <c s="32">
        <f>0+M56+M60+M64+M68+M72+M76</f>
      </c>
    </row>
    <row r="56" spans="1:16" ht="12.75">
      <c r="A56" t="s">
        <v>48</v>
      </c>
      <c s="34" t="s">
        <v>93</v>
      </c>
      <c s="34" t="s">
        <v>447</v>
      </c>
      <c s="35" t="s">
        <v>50</v>
      </c>
      <c s="6" t="s">
        <v>448</v>
      </c>
      <c s="36" t="s">
        <v>230</v>
      </c>
      <c s="37">
        <v>8.4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402</v>
      </c>
      <c>
        <f>(M56*21)/100</f>
      </c>
      <c t="s">
        <v>27</v>
      </c>
    </row>
    <row r="57" spans="1:5" ht="12.75">
      <c r="A57" s="35" t="s">
        <v>54</v>
      </c>
      <c r="E57" s="39" t="s">
        <v>449</v>
      </c>
    </row>
    <row r="58" spans="1:5" ht="12.75">
      <c r="A58" s="35" t="s">
        <v>55</v>
      </c>
      <c r="E58" s="40" t="s">
        <v>50</v>
      </c>
    </row>
    <row r="59" spans="1:5" ht="140.25">
      <c r="A59" t="s">
        <v>57</v>
      </c>
      <c r="E59" s="39" t="s">
        <v>450</v>
      </c>
    </row>
    <row r="60" spans="1:16" ht="12.75">
      <c r="A60" t="s">
        <v>48</v>
      </c>
      <c s="34" t="s">
        <v>97</v>
      </c>
      <c s="34" t="s">
        <v>451</v>
      </c>
      <c s="35" t="s">
        <v>50</v>
      </c>
      <c s="6" t="s">
        <v>452</v>
      </c>
      <c s="36" t="s">
        <v>230</v>
      </c>
      <c s="37">
        <v>30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402</v>
      </c>
      <c>
        <f>(M60*21)/100</f>
      </c>
      <c t="s">
        <v>27</v>
      </c>
    </row>
    <row r="61" spans="1:5" ht="12.75">
      <c r="A61" s="35" t="s">
        <v>54</v>
      </c>
      <c r="E61" s="39" t="s">
        <v>453</v>
      </c>
    </row>
    <row r="62" spans="1:5" ht="12.75">
      <c r="A62" s="35" t="s">
        <v>55</v>
      </c>
      <c r="E62" s="40" t="s">
        <v>454</v>
      </c>
    </row>
    <row r="63" spans="1:5" ht="178.5">
      <c r="A63" t="s">
        <v>57</v>
      </c>
      <c r="E63" s="39" t="s">
        <v>455</v>
      </c>
    </row>
    <row r="64" spans="1:16" ht="25.5">
      <c r="A64" t="s">
        <v>48</v>
      </c>
      <c s="34" t="s">
        <v>101</v>
      </c>
      <c s="34" t="s">
        <v>456</v>
      </c>
      <c s="35" t="s">
        <v>50</v>
      </c>
      <c s="6" t="s">
        <v>457</v>
      </c>
      <c s="36" t="s">
        <v>458</v>
      </c>
      <c s="37">
        <v>82.8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402</v>
      </c>
      <c>
        <f>(M64*21)/100</f>
      </c>
      <c t="s">
        <v>27</v>
      </c>
    </row>
    <row r="65" spans="1:5" ht="12.75">
      <c r="A65" s="35" t="s">
        <v>54</v>
      </c>
      <c r="E65" s="39" t="s">
        <v>459</v>
      </c>
    </row>
    <row r="66" spans="1:5" ht="12.75">
      <c r="A66" s="35" t="s">
        <v>55</v>
      </c>
      <c r="E66" s="40" t="s">
        <v>460</v>
      </c>
    </row>
    <row r="67" spans="1:5" ht="140.25">
      <c r="A67" t="s">
        <v>57</v>
      </c>
      <c r="E67" s="39" t="s">
        <v>461</v>
      </c>
    </row>
    <row r="68" spans="1:16" ht="25.5">
      <c r="A68" t="s">
        <v>48</v>
      </c>
      <c s="34" t="s">
        <v>104</v>
      </c>
      <c s="34" t="s">
        <v>462</v>
      </c>
      <c s="35" t="s">
        <v>50</v>
      </c>
      <c s="6" t="s">
        <v>463</v>
      </c>
      <c s="36" t="s">
        <v>458</v>
      </c>
      <c s="37">
        <v>342.4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402</v>
      </c>
      <c>
        <f>(M68*21)/100</f>
      </c>
      <c t="s">
        <v>27</v>
      </c>
    </row>
    <row r="69" spans="1:5" ht="12.75">
      <c r="A69" s="35" t="s">
        <v>54</v>
      </c>
      <c r="E69" s="39" t="s">
        <v>464</v>
      </c>
    </row>
    <row r="70" spans="1:5" ht="12.75">
      <c r="A70" s="35" t="s">
        <v>55</v>
      </c>
      <c r="E70" s="40" t="s">
        <v>465</v>
      </c>
    </row>
    <row r="71" spans="1:5" ht="12.75">
      <c r="A71" t="s">
        <v>57</v>
      </c>
      <c r="E71" s="39" t="s">
        <v>50</v>
      </c>
    </row>
    <row r="72" spans="1:16" ht="12.75">
      <c r="A72" t="s">
        <v>48</v>
      </c>
      <c s="34" t="s">
        <v>108</v>
      </c>
      <c s="34" t="s">
        <v>466</v>
      </c>
      <c s="35" t="s">
        <v>50</v>
      </c>
      <c s="6" t="s">
        <v>467</v>
      </c>
      <c s="36" t="s">
        <v>164</v>
      </c>
      <c s="37">
        <v>60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402</v>
      </c>
      <c>
        <f>(M72*21)/100</f>
      </c>
      <c t="s">
        <v>27</v>
      </c>
    </row>
    <row r="73" spans="1:5" ht="12.75">
      <c r="A73" s="35" t="s">
        <v>54</v>
      </c>
      <c r="E73" s="39" t="s">
        <v>418</v>
      </c>
    </row>
    <row r="74" spans="1:5" ht="12.75">
      <c r="A74" s="35" t="s">
        <v>55</v>
      </c>
      <c r="E74" s="40" t="s">
        <v>468</v>
      </c>
    </row>
    <row r="75" spans="1:5" ht="140.25">
      <c r="A75" t="s">
        <v>57</v>
      </c>
      <c r="E75" s="39" t="s">
        <v>469</v>
      </c>
    </row>
    <row r="76" spans="1:16" ht="25.5">
      <c r="A76" t="s">
        <v>48</v>
      </c>
      <c s="34" t="s">
        <v>111</v>
      </c>
      <c s="34" t="s">
        <v>470</v>
      </c>
      <c s="35" t="s">
        <v>50</v>
      </c>
      <c s="6" t="s">
        <v>471</v>
      </c>
      <c s="36" t="s">
        <v>472</v>
      </c>
      <c s="37">
        <v>1800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402</v>
      </c>
      <c>
        <f>(M76*21)/100</f>
      </c>
      <c t="s">
        <v>27</v>
      </c>
    </row>
    <row r="77" spans="1:5" ht="12.75">
      <c r="A77" s="35" t="s">
        <v>54</v>
      </c>
      <c r="E77" s="39" t="s">
        <v>50</v>
      </c>
    </row>
    <row r="78" spans="1:5" ht="12.75">
      <c r="A78" s="35" t="s">
        <v>55</v>
      </c>
      <c r="E78" s="40" t="s">
        <v>473</v>
      </c>
    </row>
    <row r="79" spans="1:5" ht="140.25">
      <c r="A79" t="s">
        <v>57</v>
      </c>
      <c r="E79" s="39" t="s">
        <v>474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0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392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392</v>
      </c>
      <c r="E4" s="26" t="s">
        <v>393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COUNTIFS(L8:L97,"=0",A8:A97,"P")+COUNTIFS(L8:L97,"",A8:A97,"P")+SUM(Q8:Q97)</f>
      </c>
    </row>
    <row r="8" spans="1:13" ht="12.75">
      <c r="A8" t="s">
        <v>44</v>
      </c>
      <c r="C8" s="28" t="s">
        <v>477</v>
      </c>
      <c r="E8" s="30" t="s">
        <v>476</v>
      </c>
      <c r="J8" s="29">
        <f>0+J9+J26+J55+J84</f>
      </c>
      <c s="29">
        <f>0+K9+K26+K55+K84</f>
      </c>
      <c s="29">
        <f>0+L9+L26+L55+L84</f>
      </c>
      <c s="29">
        <f>0+M9+M26+M55+M84</f>
      </c>
    </row>
    <row r="9" spans="1:13" ht="12.75">
      <c r="A9" t="s">
        <v>46</v>
      </c>
      <c r="C9" s="31" t="s">
        <v>397</v>
      </c>
      <c r="E9" s="33" t="s">
        <v>398</v>
      </c>
      <c r="J9" s="32">
        <f>0</f>
      </c>
      <c s="32">
        <f>0</f>
      </c>
      <c s="32">
        <f>0+L10+L14+L18+L22</f>
      </c>
      <c s="32">
        <f>0+M10+M14+M18+M22</f>
      </c>
    </row>
    <row r="10" spans="1:16" ht="12.75">
      <c r="A10" t="s">
        <v>48</v>
      </c>
      <c s="34" t="s">
        <v>47</v>
      </c>
      <c s="34" t="s">
        <v>478</v>
      </c>
      <c s="35" t="s">
        <v>50</v>
      </c>
      <c s="6" t="s">
        <v>479</v>
      </c>
      <c s="36" t="s">
        <v>388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402</v>
      </c>
      <c>
        <f>(M10*21)/100</f>
      </c>
      <c t="s">
        <v>27</v>
      </c>
    </row>
    <row r="11" spans="1:5" ht="12.75">
      <c r="A11" s="35" t="s">
        <v>54</v>
      </c>
      <c r="E11" s="39" t="s">
        <v>480</v>
      </c>
    </row>
    <row r="12" spans="1:5" ht="12.75">
      <c r="A12" s="35" t="s">
        <v>55</v>
      </c>
      <c r="E12" s="40" t="s">
        <v>50</v>
      </c>
    </row>
    <row r="13" spans="1:5" ht="12.75">
      <c r="A13" t="s">
        <v>57</v>
      </c>
      <c r="E13" s="39" t="s">
        <v>481</v>
      </c>
    </row>
    <row r="14" spans="1:16" ht="25.5">
      <c r="A14" t="s">
        <v>48</v>
      </c>
      <c s="34" t="s">
        <v>27</v>
      </c>
      <c s="34" t="s">
        <v>482</v>
      </c>
      <c s="35" t="s">
        <v>50</v>
      </c>
      <c s="6" t="s">
        <v>483</v>
      </c>
      <c s="36" t="s">
        <v>401</v>
      </c>
      <c s="37">
        <v>6.525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402</v>
      </c>
      <c>
        <f>(M14*21)/100</f>
      </c>
      <c t="s">
        <v>27</v>
      </c>
    </row>
    <row r="15" spans="1:5" ht="12.75">
      <c r="A15" s="35" t="s">
        <v>54</v>
      </c>
      <c r="E15" s="39" t="s">
        <v>484</v>
      </c>
    </row>
    <row r="16" spans="1:5" ht="12.75">
      <c r="A16" s="35" t="s">
        <v>55</v>
      </c>
      <c r="E16" s="40" t="s">
        <v>485</v>
      </c>
    </row>
    <row r="17" spans="1:5" ht="140.25">
      <c r="A17" t="s">
        <v>57</v>
      </c>
      <c r="E17" s="39" t="s">
        <v>404</v>
      </c>
    </row>
    <row r="18" spans="1:16" ht="25.5">
      <c r="A18" t="s">
        <v>48</v>
      </c>
      <c s="34" t="s">
        <v>26</v>
      </c>
      <c s="34" t="s">
        <v>486</v>
      </c>
      <c s="35" t="s">
        <v>50</v>
      </c>
      <c s="6" t="s">
        <v>487</v>
      </c>
      <c s="36" t="s">
        <v>401</v>
      </c>
      <c s="37">
        <v>26.902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402</v>
      </c>
      <c>
        <f>(M18*21)/100</f>
      </c>
      <c t="s">
        <v>27</v>
      </c>
    </row>
    <row r="19" spans="1:5" ht="12.75">
      <c r="A19" s="35" t="s">
        <v>54</v>
      </c>
      <c r="E19" s="39" t="s">
        <v>488</v>
      </c>
    </row>
    <row r="20" spans="1:5" ht="12.75">
      <c r="A20" s="35" t="s">
        <v>55</v>
      </c>
      <c r="E20" s="40" t="s">
        <v>489</v>
      </c>
    </row>
    <row r="21" spans="1:5" ht="140.25">
      <c r="A21" t="s">
        <v>57</v>
      </c>
      <c r="E21" s="39" t="s">
        <v>404</v>
      </c>
    </row>
    <row r="22" spans="1:16" ht="25.5">
      <c r="A22" t="s">
        <v>48</v>
      </c>
      <c s="34" t="s">
        <v>65</v>
      </c>
      <c s="34" t="s">
        <v>490</v>
      </c>
      <c s="35" t="s">
        <v>50</v>
      </c>
      <c s="6" t="s">
        <v>491</v>
      </c>
      <c s="36" t="s">
        <v>401</v>
      </c>
      <c s="37">
        <v>17.002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402</v>
      </c>
      <c>
        <f>(M22*21)/100</f>
      </c>
      <c t="s">
        <v>27</v>
      </c>
    </row>
    <row r="23" spans="1:5" ht="12.75">
      <c r="A23" s="35" t="s">
        <v>54</v>
      </c>
      <c r="E23" s="39" t="s">
        <v>492</v>
      </c>
    </row>
    <row r="24" spans="1:5" ht="12.75">
      <c r="A24" s="35" t="s">
        <v>55</v>
      </c>
      <c r="E24" s="40" t="s">
        <v>493</v>
      </c>
    </row>
    <row r="25" spans="1:5" ht="140.25">
      <c r="A25" t="s">
        <v>57</v>
      </c>
      <c r="E25" s="39" t="s">
        <v>404</v>
      </c>
    </row>
    <row r="26" spans="1:13" ht="12.75">
      <c r="A26" t="s">
        <v>46</v>
      </c>
      <c r="C26" s="31" t="s">
        <v>47</v>
      </c>
      <c r="E26" s="33" t="s">
        <v>494</v>
      </c>
      <c r="J26" s="32">
        <f>0</f>
      </c>
      <c s="32">
        <f>0</f>
      </c>
      <c s="32">
        <f>0+L27+L31+L35+L39+L43+L47+L51</f>
      </c>
      <c s="32">
        <f>0+M27+M31+M35+M39+M43+M47+M51</f>
      </c>
    </row>
    <row r="27" spans="1:16" ht="12.75">
      <c r="A27" t="s">
        <v>48</v>
      </c>
      <c s="34" t="s">
        <v>69</v>
      </c>
      <c s="34" t="s">
        <v>495</v>
      </c>
      <c s="35" t="s">
        <v>50</v>
      </c>
      <c s="6" t="s">
        <v>496</v>
      </c>
      <c s="36" t="s">
        <v>241</v>
      </c>
      <c s="37">
        <v>27.97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402</v>
      </c>
      <c>
        <f>(M27*21)/100</f>
      </c>
      <c t="s">
        <v>27</v>
      </c>
    </row>
    <row r="28" spans="1:5" ht="12.75">
      <c r="A28" s="35" t="s">
        <v>54</v>
      </c>
      <c r="E28" s="39" t="s">
        <v>497</v>
      </c>
    </row>
    <row r="29" spans="1:5" ht="12.75">
      <c r="A29" s="35" t="s">
        <v>55</v>
      </c>
      <c r="E29" s="40" t="s">
        <v>498</v>
      </c>
    </row>
    <row r="30" spans="1:5" ht="38.25">
      <c r="A30" t="s">
        <v>57</v>
      </c>
      <c r="E30" s="39" t="s">
        <v>499</v>
      </c>
    </row>
    <row r="31" spans="1:16" ht="12.75">
      <c r="A31" t="s">
        <v>48</v>
      </c>
      <c s="34" t="s">
        <v>72</v>
      </c>
      <c s="34" t="s">
        <v>319</v>
      </c>
      <c s="35" t="s">
        <v>50</v>
      </c>
      <c s="6" t="s">
        <v>320</v>
      </c>
      <c s="36" t="s">
        <v>164</v>
      </c>
      <c s="37">
        <v>5.04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402</v>
      </c>
      <c>
        <f>(M31*21)/100</f>
      </c>
      <c t="s">
        <v>27</v>
      </c>
    </row>
    <row r="32" spans="1:5" ht="12.75">
      <c r="A32" s="35" t="s">
        <v>54</v>
      </c>
      <c r="E32" s="39" t="s">
        <v>500</v>
      </c>
    </row>
    <row r="33" spans="1:5" ht="12.75">
      <c r="A33" s="35" t="s">
        <v>55</v>
      </c>
      <c r="E33" s="40" t="s">
        <v>501</v>
      </c>
    </row>
    <row r="34" spans="1:5" ht="344.25">
      <c r="A34" t="s">
        <v>57</v>
      </c>
      <c r="E34" s="39" t="s">
        <v>502</v>
      </c>
    </row>
    <row r="35" spans="1:16" ht="12.75">
      <c r="A35" t="s">
        <v>48</v>
      </c>
      <c s="34" t="s">
        <v>76</v>
      </c>
      <c s="34" t="s">
        <v>503</v>
      </c>
      <c s="35" t="s">
        <v>50</v>
      </c>
      <c s="6" t="s">
        <v>504</v>
      </c>
      <c s="36" t="s">
        <v>472</v>
      </c>
      <c s="37">
        <v>181.44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402</v>
      </c>
      <c>
        <f>(M35*21)/100</f>
      </c>
      <c t="s">
        <v>27</v>
      </c>
    </row>
    <row r="36" spans="1:5" ht="12.75">
      <c r="A36" s="35" t="s">
        <v>54</v>
      </c>
      <c r="E36" s="39" t="s">
        <v>505</v>
      </c>
    </row>
    <row r="37" spans="1:5" ht="12.75">
      <c r="A37" s="35" t="s">
        <v>55</v>
      </c>
      <c r="E37" s="40" t="s">
        <v>506</v>
      </c>
    </row>
    <row r="38" spans="1:5" ht="25.5">
      <c r="A38" t="s">
        <v>57</v>
      </c>
      <c r="E38" s="39" t="s">
        <v>507</v>
      </c>
    </row>
    <row r="39" spans="1:16" ht="25.5">
      <c r="A39" t="s">
        <v>48</v>
      </c>
      <c s="34" t="s">
        <v>79</v>
      </c>
      <c s="34" t="s">
        <v>508</v>
      </c>
      <c s="35" t="s">
        <v>50</v>
      </c>
      <c s="6" t="s">
        <v>509</v>
      </c>
      <c s="36" t="s">
        <v>164</v>
      </c>
      <c s="37">
        <v>9.906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402</v>
      </c>
      <c>
        <f>(M39*21)/100</f>
      </c>
      <c t="s">
        <v>27</v>
      </c>
    </row>
    <row r="40" spans="1:5" ht="12.75">
      <c r="A40" s="35" t="s">
        <v>54</v>
      </c>
      <c r="E40" s="39" t="s">
        <v>510</v>
      </c>
    </row>
    <row r="41" spans="1:5" ht="12.75">
      <c r="A41" s="35" t="s">
        <v>55</v>
      </c>
      <c r="E41" s="40" t="s">
        <v>511</v>
      </c>
    </row>
    <row r="42" spans="1:5" ht="63.75">
      <c r="A42" t="s">
        <v>57</v>
      </c>
      <c r="E42" s="39" t="s">
        <v>512</v>
      </c>
    </row>
    <row r="43" spans="1:16" ht="12.75">
      <c r="A43" t="s">
        <v>48</v>
      </c>
      <c s="34" t="s">
        <v>83</v>
      </c>
      <c s="34" t="s">
        <v>513</v>
      </c>
      <c s="35" t="s">
        <v>50</v>
      </c>
      <c s="6" t="s">
        <v>514</v>
      </c>
      <c s="36" t="s">
        <v>241</v>
      </c>
      <c s="37">
        <v>69.38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402</v>
      </c>
      <c>
        <f>(M43*21)/100</f>
      </c>
      <c t="s">
        <v>27</v>
      </c>
    </row>
    <row r="44" spans="1:5" ht="12.75">
      <c r="A44" s="35" t="s">
        <v>54</v>
      </c>
      <c r="E44" s="39" t="s">
        <v>515</v>
      </c>
    </row>
    <row r="45" spans="1:5" ht="12.75">
      <c r="A45" s="35" t="s">
        <v>55</v>
      </c>
      <c r="E45" s="40" t="s">
        <v>516</v>
      </c>
    </row>
    <row r="46" spans="1:5" ht="63.75">
      <c r="A46" t="s">
        <v>57</v>
      </c>
      <c r="E46" s="39" t="s">
        <v>512</v>
      </c>
    </row>
    <row r="47" spans="1:16" ht="12.75">
      <c r="A47" t="s">
        <v>48</v>
      </c>
      <c s="34" t="s">
        <v>86</v>
      </c>
      <c s="34" t="s">
        <v>517</v>
      </c>
      <c s="35" t="s">
        <v>50</v>
      </c>
      <c s="6" t="s">
        <v>518</v>
      </c>
      <c s="36" t="s">
        <v>241</v>
      </c>
      <c s="37">
        <v>33.02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402</v>
      </c>
      <c>
        <f>(M47*21)/100</f>
      </c>
      <c t="s">
        <v>27</v>
      </c>
    </row>
    <row r="48" spans="1:5" ht="12.75">
      <c r="A48" s="35" t="s">
        <v>54</v>
      </c>
      <c r="E48" s="39" t="s">
        <v>519</v>
      </c>
    </row>
    <row r="49" spans="1:5" ht="12.75">
      <c r="A49" s="35" t="s">
        <v>55</v>
      </c>
      <c r="E49" s="40" t="s">
        <v>520</v>
      </c>
    </row>
    <row r="50" spans="1:5" ht="63.75">
      <c r="A50" t="s">
        <v>57</v>
      </c>
      <c r="E50" s="39" t="s">
        <v>512</v>
      </c>
    </row>
    <row r="51" spans="1:16" ht="12.75">
      <c r="A51" t="s">
        <v>48</v>
      </c>
      <c s="34" t="s">
        <v>90</v>
      </c>
      <c s="34" t="s">
        <v>521</v>
      </c>
      <c s="35" t="s">
        <v>50</v>
      </c>
      <c s="6" t="s">
        <v>522</v>
      </c>
      <c s="36" t="s">
        <v>458</v>
      </c>
      <c s="37">
        <v>340.04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402</v>
      </c>
      <c>
        <f>(M51*21)/100</f>
      </c>
      <c t="s">
        <v>27</v>
      </c>
    </row>
    <row r="52" spans="1:5" ht="12.75">
      <c r="A52" s="35" t="s">
        <v>54</v>
      </c>
      <c r="E52" s="39" t="s">
        <v>523</v>
      </c>
    </row>
    <row r="53" spans="1:5" ht="12.75">
      <c r="A53" s="35" t="s">
        <v>55</v>
      </c>
      <c r="E53" s="40" t="s">
        <v>524</v>
      </c>
    </row>
    <row r="54" spans="1:5" ht="25.5">
      <c r="A54" t="s">
        <v>57</v>
      </c>
      <c r="E54" s="39" t="s">
        <v>525</v>
      </c>
    </row>
    <row r="55" spans="1:13" ht="12.75">
      <c r="A55" t="s">
        <v>46</v>
      </c>
      <c r="C55" s="31" t="s">
        <v>69</v>
      </c>
      <c r="E55" s="33" t="s">
        <v>415</v>
      </c>
      <c r="J55" s="32">
        <f>0</f>
      </c>
      <c s="32">
        <f>0</f>
      </c>
      <c s="32">
        <f>0+L56+L60+L64+L68+L72+L76+L80</f>
      </c>
      <c s="32">
        <f>0+M56+M60+M64+M68+M72+M76+M80</f>
      </c>
    </row>
    <row r="56" spans="1:16" ht="12.75">
      <c r="A56" t="s">
        <v>48</v>
      </c>
      <c s="34" t="s">
        <v>93</v>
      </c>
      <c s="34" t="s">
        <v>526</v>
      </c>
      <c s="35" t="s">
        <v>50</v>
      </c>
      <c s="6" t="s">
        <v>527</v>
      </c>
      <c s="36" t="s">
        <v>241</v>
      </c>
      <c s="37">
        <v>58.42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402</v>
      </c>
      <c>
        <f>(M56*21)/100</f>
      </c>
      <c t="s">
        <v>27</v>
      </c>
    </row>
    <row r="57" spans="1:5" ht="12.75">
      <c r="A57" s="35" t="s">
        <v>54</v>
      </c>
      <c r="E57" s="39" t="s">
        <v>528</v>
      </c>
    </row>
    <row r="58" spans="1:5" ht="12.75">
      <c r="A58" s="35" t="s">
        <v>55</v>
      </c>
      <c r="E58" s="40" t="s">
        <v>529</v>
      </c>
    </row>
    <row r="59" spans="1:5" ht="51">
      <c r="A59" t="s">
        <v>57</v>
      </c>
      <c r="E59" s="39" t="s">
        <v>530</v>
      </c>
    </row>
    <row r="60" spans="1:16" ht="12.75">
      <c r="A60" t="s">
        <v>48</v>
      </c>
      <c s="34" t="s">
        <v>97</v>
      </c>
      <c s="34" t="s">
        <v>531</v>
      </c>
      <c s="35" t="s">
        <v>50</v>
      </c>
      <c s="6" t="s">
        <v>532</v>
      </c>
      <c s="36" t="s">
        <v>241</v>
      </c>
      <c s="37">
        <v>100.506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402</v>
      </c>
      <c>
        <f>(M60*21)/100</f>
      </c>
      <c t="s">
        <v>27</v>
      </c>
    </row>
    <row r="61" spans="1:5" ht="12.75">
      <c r="A61" s="35" t="s">
        <v>54</v>
      </c>
      <c r="E61" s="39" t="s">
        <v>50</v>
      </c>
    </row>
    <row r="62" spans="1:5" ht="12.75">
      <c r="A62" s="35" t="s">
        <v>55</v>
      </c>
      <c r="E62" s="40" t="s">
        <v>533</v>
      </c>
    </row>
    <row r="63" spans="1:5" ht="51">
      <c r="A63" t="s">
        <v>57</v>
      </c>
      <c r="E63" s="39" t="s">
        <v>534</v>
      </c>
    </row>
    <row r="64" spans="1:16" ht="12.75">
      <c r="A64" t="s">
        <v>48</v>
      </c>
      <c s="34" t="s">
        <v>101</v>
      </c>
      <c s="34" t="s">
        <v>535</v>
      </c>
      <c s="35" t="s">
        <v>50</v>
      </c>
      <c s="6" t="s">
        <v>536</v>
      </c>
      <c s="36" t="s">
        <v>241</v>
      </c>
      <c s="37">
        <v>58.42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402</v>
      </c>
      <c>
        <f>(M64*21)/100</f>
      </c>
      <c t="s">
        <v>27</v>
      </c>
    </row>
    <row r="65" spans="1:5" ht="12.75">
      <c r="A65" s="35" t="s">
        <v>54</v>
      </c>
      <c r="E65" s="39" t="s">
        <v>50</v>
      </c>
    </row>
    <row r="66" spans="1:5" ht="12.75">
      <c r="A66" s="35" t="s">
        <v>55</v>
      </c>
      <c r="E66" s="40" t="s">
        <v>537</v>
      </c>
    </row>
    <row r="67" spans="1:5" ht="51">
      <c r="A67" t="s">
        <v>57</v>
      </c>
      <c r="E67" s="39" t="s">
        <v>534</v>
      </c>
    </row>
    <row r="68" spans="1:16" ht="12.75">
      <c r="A68" t="s">
        <v>48</v>
      </c>
      <c s="34" t="s">
        <v>104</v>
      </c>
      <c s="34" t="s">
        <v>538</v>
      </c>
      <c s="35" t="s">
        <v>50</v>
      </c>
      <c s="6" t="s">
        <v>539</v>
      </c>
      <c s="36" t="s">
        <v>241</v>
      </c>
      <c s="37">
        <v>29.21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402</v>
      </c>
      <c>
        <f>(M68*21)/100</f>
      </c>
      <c t="s">
        <v>27</v>
      </c>
    </row>
    <row r="69" spans="1:5" ht="12.75">
      <c r="A69" s="35" t="s">
        <v>54</v>
      </c>
      <c r="E69" s="39" t="s">
        <v>50</v>
      </c>
    </row>
    <row r="70" spans="1:5" ht="12.75">
      <c r="A70" s="35" t="s">
        <v>55</v>
      </c>
      <c r="E70" s="40" t="s">
        <v>540</v>
      </c>
    </row>
    <row r="71" spans="1:5" ht="140.25">
      <c r="A71" t="s">
        <v>57</v>
      </c>
      <c r="E71" s="39" t="s">
        <v>541</v>
      </c>
    </row>
    <row r="72" spans="1:16" ht="12.75">
      <c r="A72" t="s">
        <v>48</v>
      </c>
      <c s="34" t="s">
        <v>108</v>
      </c>
      <c s="34" t="s">
        <v>542</v>
      </c>
      <c s="35" t="s">
        <v>50</v>
      </c>
      <c s="6" t="s">
        <v>543</v>
      </c>
      <c s="36" t="s">
        <v>241</v>
      </c>
      <c s="37">
        <v>29.21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402</v>
      </c>
      <c>
        <f>(M72*21)/100</f>
      </c>
      <c t="s">
        <v>27</v>
      </c>
    </row>
    <row r="73" spans="1:5" ht="12.75">
      <c r="A73" s="35" t="s">
        <v>54</v>
      </c>
      <c r="E73" s="39" t="s">
        <v>50</v>
      </c>
    </row>
    <row r="74" spans="1:5" ht="12.75">
      <c r="A74" s="35" t="s">
        <v>55</v>
      </c>
      <c r="E74" s="40" t="s">
        <v>540</v>
      </c>
    </row>
    <row r="75" spans="1:5" ht="140.25">
      <c r="A75" t="s">
        <v>57</v>
      </c>
      <c r="E75" s="39" t="s">
        <v>541</v>
      </c>
    </row>
    <row r="76" spans="1:16" ht="12.75">
      <c r="A76" t="s">
        <v>48</v>
      </c>
      <c s="34" t="s">
        <v>111</v>
      </c>
      <c s="34" t="s">
        <v>544</v>
      </c>
      <c s="35" t="s">
        <v>50</v>
      </c>
      <c s="6" t="s">
        <v>545</v>
      </c>
      <c s="36" t="s">
        <v>241</v>
      </c>
      <c s="37">
        <v>100.506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402</v>
      </c>
      <c>
        <f>(M76*21)/100</f>
      </c>
      <c t="s">
        <v>27</v>
      </c>
    </row>
    <row r="77" spans="1:5" ht="12.75">
      <c r="A77" s="35" t="s">
        <v>54</v>
      </c>
      <c r="E77" s="39" t="s">
        <v>50</v>
      </c>
    </row>
    <row r="78" spans="1:5" ht="12.75">
      <c r="A78" s="35" t="s">
        <v>55</v>
      </c>
      <c r="E78" s="40" t="s">
        <v>546</v>
      </c>
    </row>
    <row r="79" spans="1:5" ht="140.25">
      <c r="A79" t="s">
        <v>57</v>
      </c>
      <c r="E79" s="39" t="s">
        <v>541</v>
      </c>
    </row>
    <row r="80" spans="1:16" ht="12.75">
      <c r="A80" t="s">
        <v>48</v>
      </c>
      <c s="34" t="s">
        <v>115</v>
      </c>
      <c s="34" t="s">
        <v>547</v>
      </c>
      <c s="35" t="s">
        <v>50</v>
      </c>
      <c s="6" t="s">
        <v>548</v>
      </c>
      <c s="36" t="s">
        <v>230</v>
      </c>
      <c s="37">
        <v>23.71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402</v>
      </c>
      <c>
        <f>(M80*21)/100</f>
      </c>
      <c t="s">
        <v>27</v>
      </c>
    </row>
    <row r="81" spans="1:5" ht="12.75">
      <c r="A81" s="35" t="s">
        <v>54</v>
      </c>
      <c r="E81" s="39" t="s">
        <v>549</v>
      </c>
    </row>
    <row r="82" spans="1:5" ht="12.75">
      <c r="A82" s="35" t="s">
        <v>55</v>
      </c>
      <c r="E82" s="40" t="s">
        <v>550</v>
      </c>
    </row>
    <row r="83" spans="1:5" ht="51">
      <c r="A83" t="s">
        <v>57</v>
      </c>
      <c r="E83" s="39" t="s">
        <v>551</v>
      </c>
    </row>
    <row r="84" spans="1:13" ht="12.75">
      <c r="A84" t="s">
        <v>46</v>
      </c>
      <c r="C84" s="31" t="s">
        <v>83</v>
      </c>
      <c r="E84" s="33" t="s">
        <v>446</v>
      </c>
      <c r="J84" s="32">
        <f>0</f>
      </c>
      <c s="32">
        <f>0</f>
      </c>
      <c s="32">
        <f>0+L85+L89+L93+L97</f>
      </c>
      <c s="32">
        <f>0+M85+M89+M93+M97</f>
      </c>
    </row>
    <row r="85" spans="1:16" ht="12.75">
      <c r="A85" t="s">
        <v>48</v>
      </c>
      <c s="34" t="s">
        <v>118</v>
      </c>
      <c s="34" t="s">
        <v>552</v>
      </c>
      <c s="35" t="s">
        <v>50</v>
      </c>
      <c s="6" t="s">
        <v>553</v>
      </c>
      <c s="36" t="s">
        <v>230</v>
      </c>
      <c s="37">
        <v>10.96</v>
      </c>
      <c s="36">
        <v>0</v>
      </c>
      <c s="36">
        <f>ROUND(G85*H85,6)</f>
      </c>
      <c r="L85" s="38">
        <v>0</v>
      </c>
      <c s="32">
        <f>ROUND(ROUND(L85,2)*ROUND(G85,3),2)</f>
      </c>
      <c s="36" t="s">
        <v>402</v>
      </c>
      <c>
        <f>(M85*21)/100</f>
      </c>
      <c t="s">
        <v>27</v>
      </c>
    </row>
    <row r="86" spans="1:5" ht="12.75">
      <c r="A86" s="35" t="s">
        <v>54</v>
      </c>
      <c r="E86" s="39" t="s">
        <v>554</v>
      </c>
    </row>
    <row r="87" spans="1:5" ht="12.75">
      <c r="A87" s="35" t="s">
        <v>55</v>
      </c>
      <c r="E87" s="40" t="s">
        <v>555</v>
      </c>
    </row>
    <row r="88" spans="1:5" ht="25.5">
      <c r="A88" t="s">
        <v>57</v>
      </c>
      <c r="E88" s="39" t="s">
        <v>556</v>
      </c>
    </row>
    <row r="89" spans="1:16" ht="12.75">
      <c r="A89" t="s">
        <v>48</v>
      </c>
      <c s="34" t="s">
        <v>122</v>
      </c>
      <c s="34" t="s">
        <v>557</v>
      </c>
      <c s="35" t="s">
        <v>50</v>
      </c>
      <c s="6" t="s">
        <v>558</v>
      </c>
      <c s="36" t="s">
        <v>241</v>
      </c>
      <c s="37">
        <v>25.872</v>
      </c>
      <c s="36">
        <v>0</v>
      </c>
      <c s="36">
        <f>ROUND(G89*H89,6)</f>
      </c>
      <c r="L89" s="38">
        <v>0</v>
      </c>
      <c s="32">
        <f>ROUND(ROUND(L89,2)*ROUND(G89,3),2)</f>
      </c>
      <c s="36" t="s">
        <v>402</v>
      </c>
      <c>
        <f>(M89*21)/100</f>
      </c>
      <c t="s">
        <v>27</v>
      </c>
    </row>
    <row r="90" spans="1:5" ht="12.75">
      <c r="A90" s="35" t="s">
        <v>54</v>
      </c>
      <c r="E90" s="39" t="s">
        <v>559</v>
      </c>
    </row>
    <row r="91" spans="1:5" ht="12.75">
      <c r="A91" s="35" t="s">
        <v>55</v>
      </c>
      <c r="E91" s="40" t="s">
        <v>560</v>
      </c>
    </row>
    <row r="92" spans="1:5" ht="280.5">
      <c r="A92" t="s">
        <v>57</v>
      </c>
      <c r="E92" s="39" t="s">
        <v>561</v>
      </c>
    </row>
    <row r="93" spans="1:16" ht="12.75">
      <c r="A93" t="s">
        <v>48</v>
      </c>
      <c s="34" t="s">
        <v>125</v>
      </c>
      <c s="34" t="s">
        <v>562</v>
      </c>
      <c s="35" t="s">
        <v>50</v>
      </c>
      <c s="6" t="s">
        <v>563</v>
      </c>
      <c s="36" t="s">
        <v>241</v>
      </c>
      <c s="37">
        <v>17.4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402</v>
      </c>
      <c>
        <f>(M93*21)/100</f>
      </c>
      <c t="s">
        <v>27</v>
      </c>
    </row>
    <row r="94" spans="1:5" ht="12.75">
      <c r="A94" s="35" t="s">
        <v>54</v>
      </c>
      <c r="E94" s="39" t="s">
        <v>50</v>
      </c>
    </row>
    <row r="95" spans="1:5" ht="12.75">
      <c r="A95" s="35" t="s">
        <v>55</v>
      </c>
      <c r="E95" s="40" t="s">
        <v>564</v>
      </c>
    </row>
    <row r="96" spans="1:5" ht="178.5">
      <c r="A96" t="s">
        <v>57</v>
      </c>
      <c r="E96" s="39" t="s">
        <v>565</v>
      </c>
    </row>
    <row r="97" spans="1:16" ht="25.5">
      <c r="A97" t="s">
        <v>48</v>
      </c>
      <c s="34" t="s">
        <v>129</v>
      </c>
      <c s="34" t="s">
        <v>566</v>
      </c>
      <c s="35" t="s">
        <v>50</v>
      </c>
      <c s="6" t="s">
        <v>567</v>
      </c>
      <c s="36" t="s">
        <v>458</v>
      </c>
      <c s="37">
        <v>130.5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402</v>
      </c>
      <c>
        <f>(M97*21)/100</f>
      </c>
      <c t="s">
        <v>27</v>
      </c>
    </row>
    <row r="98" spans="1:5" ht="12.75">
      <c r="A98" s="35" t="s">
        <v>54</v>
      </c>
      <c r="E98" s="39" t="s">
        <v>568</v>
      </c>
    </row>
    <row r="99" spans="1:5" ht="12.75">
      <c r="A99" s="35" t="s">
        <v>55</v>
      </c>
      <c r="E99" s="40" t="s">
        <v>569</v>
      </c>
    </row>
    <row r="100" spans="1:5" ht="140.25">
      <c r="A100" t="s">
        <v>57</v>
      </c>
      <c r="E100" s="39" t="s">
        <v>461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37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570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570</v>
      </c>
      <c r="E4" s="26" t="s">
        <v>571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COUNTIFS(L8:L34,"=0",A8:A34,"P")+COUNTIFS(L8:L34,"",A8:A34,"P")+SUM(Q8:Q34)</f>
      </c>
    </row>
    <row r="8" spans="1:13" ht="12.75">
      <c r="A8" t="s">
        <v>44</v>
      </c>
      <c r="C8" s="28" t="s">
        <v>574</v>
      </c>
      <c r="E8" s="30" t="s">
        <v>573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575</v>
      </c>
      <c r="E9" s="33" t="s">
        <v>576</v>
      </c>
      <c r="J9" s="32">
        <f>0</f>
      </c>
      <c s="32">
        <f>0</f>
      </c>
      <c s="32">
        <f>0+L10+L14+L18+L22+L26+L30+L34</f>
      </c>
      <c s="32">
        <f>0+M10+M14+M18+M22+M26+M30+M34</f>
      </c>
    </row>
    <row r="10" spans="1:16" ht="12.75">
      <c r="A10" t="s">
        <v>48</v>
      </c>
      <c s="34" t="s">
        <v>47</v>
      </c>
      <c s="34" t="s">
        <v>577</v>
      </c>
      <c s="35" t="s">
        <v>50</v>
      </c>
      <c s="6" t="s">
        <v>578</v>
      </c>
      <c s="36" t="s">
        <v>388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389</v>
      </c>
      <c>
        <f>(M10*21)/100</f>
      </c>
      <c t="s">
        <v>27</v>
      </c>
    </row>
    <row r="11" spans="1:5" ht="12.75">
      <c r="A11" s="35" t="s">
        <v>54</v>
      </c>
      <c r="E11" s="39" t="s">
        <v>579</v>
      </c>
    </row>
    <row r="12" spans="1:5" ht="12.75">
      <c r="A12" s="35" t="s">
        <v>55</v>
      </c>
      <c r="E12" s="40" t="s">
        <v>580</v>
      </c>
    </row>
    <row r="13" spans="1:5" ht="140.25">
      <c r="A13" t="s">
        <v>57</v>
      </c>
      <c r="E13" s="39" t="s">
        <v>581</v>
      </c>
    </row>
    <row r="14" spans="1:16" ht="12.75">
      <c r="A14" t="s">
        <v>48</v>
      </c>
      <c s="34" t="s">
        <v>27</v>
      </c>
      <c s="34" t="s">
        <v>582</v>
      </c>
      <c s="35" t="s">
        <v>50</v>
      </c>
      <c s="6" t="s">
        <v>583</v>
      </c>
      <c s="36" t="s">
        <v>388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389</v>
      </c>
      <c>
        <f>(M14*21)/100</f>
      </c>
      <c t="s">
        <v>27</v>
      </c>
    </row>
    <row r="15" spans="1:5" ht="12.75">
      <c r="A15" s="35" t="s">
        <v>54</v>
      </c>
      <c r="E15" s="39" t="s">
        <v>579</v>
      </c>
    </row>
    <row r="16" spans="1:5" ht="12.75">
      <c r="A16" s="35" t="s">
        <v>55</v>
      </c>
      <c r="E16" s="40" t="s">
        <v>580</v>
      </c>
    </row>
    <row r="17" spans="1:5" ht="89.25">
      <c r="A17" t="s">
        <v>57</v>
      </c>
      <c r="E17" s="39" t="s">
        <v>584</v>
      </c>
    </row>
    <row r="18" spans="1:16" ht="12.75">
      <c r="A18" t="s">
        <v>48</v>
      </c>
      <c s="34" t="s">
        <v>26</v>
      </c>
      <c s="34" t="s">
        <v>585</v>
      </c>
      <c s="35" t="s">
        <v>50</v>
      </c>
      <c s="6" t="s">
        <v>586</v>
      </c>
      <c s="36" t="s">
        <v>388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389</v>
      </c>
      <c>
        <f>(M18*21)/100</f>
      </c>
      <c t="s">
        <v>27</v>
      </c>
    </row>
    <row r="19" spans="1:5" ht="12.75">
      <c r="A19" s="35" t="s">
        <v>54</v>
      </c>
      <c r="E19" s="39" t="s">
        <v>579</v>
      </c>
    </row>
    <row r="20" spans="1:5" ht="12.75">
      <c r="A20" s="35" t="s">
        <v>55</v>
      </c>
      <c r="E20" s="40" t="s">
        <v>580</v>
      </c>
    </row>
    <row r="21" spans="1:5" ht="89.25">
      <c r="A21" t="s">
        <v>57</v>
      </c>
      <c r="E21" s="39" t="s">
        <v>587</v>
      </c>
    </row>
    <row r="22" spans="1:16" ht="12.75">
      <c r="A22" t="s">
        <v>48</v>
      </c>
      <c s="34" t="s">
        <v>65</v>
      </c>
      <c s="34" t="s">
        <v>588</v>
      </c>
      <c s="35" t="s">
        <v>50</v>
      </c>
      <c s="6" t="s">
        <v>589</v>
      </c>
      <c s="36" t="s">
        <v>388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389</v>
      </c>
      <c>
        <f>(M22*21)/100</f>
      </c>
      <c t="s">
        <v>27</v>
      </c>
    </row>
    <row r="23" spans="1:5" ht="12.75">
      <c r="A23" s="35" t="s">
        <v>54</v>
      </c>
      <c r="E23" s="39" t="s">
        <v>589</v>
      </c>
    </row>
    <row r="24" spans="1:5" ht="12.75">
      <c r="A24" s="35" t="s">
        <v>55</v>
      </c>
      <c r="E24" s="40" t="s">
        <v>590</v>
      </c>
    </row>
    <row r="25" spans="1:5" ht="12.75">
      <c r="A25" t="s">
        <v>57</v>
      </c>
      <c r="E25" s="39" t="s">
        <v>591</v>
      </c>
    </row>
    <row r="26" spans="1:16" ht="12.75">
      <c r="A26" t="s">
        <v>48</v>
      </c>
      <c s="34" t="s">
        <v>69</v>
      </c>
      <c s="34" t="s">
        <v>592</v>
      </c>
      <c s="35" t="s">
        <v>50</v>
      </c>
      <c s="6" t="s">
        <v>593</v>
      </c>
      <c s="36" t="s">
        <v>388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389</v>
      </c>
      <c>
        <f>(M26*21)/100</f>
      </c>
      <c t="s">
        <v>27</v>
      </c>
    </row>
    <row r="27" spans="1:5" ht="12.75">
      <c r="A27" s="35" t="s">
        <v>54</v>
      </c>
      <c r="E27" s="39" t="s">
        <v>594</v>
      </c>
    </row>
    <row r="28" spans="1:5" ht="12.75">
      <c r="A28" s="35" t="s">
        <v>55</v>
      </c>
      <c r="E28" s="40" t="s">
        <v>580</v>
      </c>
    </row>
    <row r="29" spans="1:5" ht="89.25">
      <c r="A29" t="s">
        <v>57</v>
      </c>
      <c r="E29" s="39" t="s">
        <v>595</v>
      </c>
    </row>
    <row r="30" spans="1:16" ht="12.75">
      <c r="A30" t="s">
        <v>48</v>
      </c>
      <c s="34" t="s">
        <v>72</v>
      </c>
      <c s="34" t="s">
        <v>596</v>
      </c>
      <c s="35" t="s">
        <v>50</v>
      </c>
      <c s="6" t="s">
        <v>597</v>
      </c>
      <c s="36" t="s">
        <v>388</v>
      </c>
      <c s="37">
        <v>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389</v>
      </c>
      <c>
        <f>(M30*21)/100</f>
      </c>
      <c t="s">
        <v>27</v>
      </c>
    </row>
    <row r="31" spans="1:5" ht="12.75">
      <c r="A31" s="35" t="s">
        <v>54</v>
      </c>
      <c r="E31" s="39" t="s">
        <v>597</v>
      </c>
    </row>
    <row r="32" spans="1:5" ht="12.75">
      <c r="A32" s="35" t="s">
        <v>55</v>
      </c>
      <c r="E32" s="40" t="s">
        <v>580</v>
      </c>
    </row>
    <row r="33" spans="1:5" ht="76.5">
      <c r="A33" t="s">
        <v>57</v>
      </c>
      <c r="E33" s="39" t="s">
        <v>598</v>
      </c>
    </row>
    <row r="34" spans="1:16" ht="12.75">
      <c r="A34" t="s">
        <v>48</v>
      </c>
      <c s="34" t="s">
        <v>76</v>
      </c>
      <c s="34" t="s">
        <v>599</v>
      </c>
      <c s="35" t="s">
        <v>50</v>
      </c>
      <c s="6" t="s">
        <v>600</v>
      </c>
      <c s="36" t="s">
        <v>388</v>
      </c>
      <c s="37">
        <v>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389</v>
      </c>
      <c>
        <f>(M34*21)/100</f>
      </c>
      <c t="s">
        <v>27</v>
      </c>
    </row>
    <row r="35" spans="1:5" ht="12.75">
      <c r="A35" s="35" t="s">
        <v>54</v>
      </c>
      <c r="E35" s="39" t="s">
        <v>601</v>
      </c>
    </row>
    <row r="36" spans="1:5" ht="12.75">
      <c r="A36" s="35" t="s">
        <v>55</v>
      </c>
      <c r="E36" s="40" t="s">
        <v>602</v>
      </c>
    </row>
    <row r="37" spans="1:5" ht="12.75">
      <c r="A37" t="s">
        <v>57</v>
      </c>
      <c r="E37" s="39" t="s">
        <v>50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