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hurek\Desktop\Rehurek\17056 Šakvice-Hustopeče_PROJEKT\FINAL ODEVZDÁNÍ\SOUPISY PRACÍ\"/>
    </mc:Choice>
  </mc:AlternateContent>
  <bookViews>
    <workbookView xWindow="0" yWindow="0" windowWidth="17100" windowHeight="11625"/>
  </bookViews>
  <sheets>
    <sheet name="SO 01-16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7" i="1" l="1"/>
  <c r="O247" i="1" s="1"/>
  <c r="I243" i="1"/>
  <c r="O243" i="1" s="1"/>
  <c r="I239" i="1"/>
  <c r="O239" i="1" s="1"/>
  <c r="I235" i="1"/>
  <c r="O235" i="1" s="1"/>
  <c r="I231" i="1"/>
  <c r="O231" i="1" s="1"/>
  <c r="I227" i="1"/>
  <c r="O227" i="1" s="1"/>
  <c r="I223" i="1"/>
  <c r="O223" i="1" s="1"/>
  <c r="I219" i="1"/>
  <c r="O219" i="1" s="1"/>
  <c r="I214" i="1"/>
  <c r="O214" i="1" s="1"/>
  <c r="I210" i="1"/>
  <c r="O210" i="1" s="1"/>
  <c r="I206" i="1"/>
  <c r="O206" i="1" s="1"/>
  <c r="I202" i="1"/>
  <c r="O202" i="1" s="1"/>
  <c r="I198" i="1"/>
  <c r="O198" i="1" s="1"/>
  <c r="I194" i="1"/>
  <c r="I190" i="1"/>
  <c r="O190" i="1" s="1"/>
  <c r="I186" i="1"/>
  <c r="O186" i="1" s="1"/>
  <c r="I182" i="1"/>
  <c r="O182" i="1" s="1"/>
  <c r="I177" i="1"/>
  <c r="O177" i="1" s="1"/>
  <c r="I173" i="1"/>
  <c r="O173" i="1" s="1"/>
  <c r="I169" i="1"/>
  <c r="O169" i="1" s="1"/>
  <c r="I164" i="1"/>
  <c r="O164" i="1" s="1"/>
  <c r="I160" i="1"/>
  <c r="O160" i="1" s="1"/>
  <c r="I156" i="1"/>
  <c r="O156" i="1" s="1"/>
  <c r="I151" i="1"/>
  <c r="O151" i="1" s="1"/>
  <c r="I147" i="1"/>
  <c r="O147" i="1" s="1"/>
  <c r="I143" i="1"/>
  <c r="O143" i="1" s="1"/>
  <c r="I139" i="1"/>
  <c r="O139" i="1" s="1"/>
  <c r="I131" i="1"/>
  <c r="I126" i="1"/>
  <c r="O126" i="1" s="1"/>
  <c r="I118" i="1"/>
  <c r="O118" i="1" s="1"/>
  <c r="I114" i="1"/>
  <c r="O114" i="1" s="1"/>
  <c r="I110" i="1"/>
  <c r="O110" i="1" s="1"/>
  <c r="I106" i="1"/>
  <c r="O106" i="1" s="1"/>
  <c r="I102" i="1"/>
  <c r="O102" i="1" s="1"/>
  <c r="I98" i="1"/>
  <c r="O98" i="1" s="1"/>
  <c r="I94" i="1"/>
  <c r="O94" i="1" s="1"/>
  <c r="I86" i="1"/>
  <c r="O86" i="1" s="1"/>
  <c r="I82" i="1"/>
  <c r="O82" i="1" s="1"/>
  <c r="I74" i="1"/>
  <c r="O74" i="1" s="1"/>
  <c r="I70" i="1"/>
  <c r="O70" i="1" s="1"/>
  <c r="I66" i="1"/>
  <c r="O66" i="1" s="1"/>
  <c r="I58" i="1"/>
  <c r="O58" i="1" s="1"/>
  <c r="I50" i="1"/>
  <c r="O50" i="1" s="1"/>
  <c r="I42" i="1"/>
  <c r="O42" i="1" s="1"/>
  <c r="I38" i="1"/>
  <c r="O38" i="1" s="1"/>
  <c r="I34" i="1"/>
  <c r="I29" i="1"/>
  <c r="O29" i="1" s="1"/>
  <c r="I25" i="1"/>
  <c r="O25" i="1" s="1"/>
  <c r="I21" i="1"/>
  <c r="O21" i="1" s="1"/>
  <c r="I17" i="1"/>
  <c r="O17" i="1" s="1"/>
  <c r="I9" i="1"/>
  <c r="O9" i="1" s="1"/>
  <c r="R218" i="1" l="1"/>
  <c r="O218" i="1" s="1"/>
  <c r="R155" i="1"/>
  <c r="O155" i="1" s="1"/>
  <c r="Q33" i="1"/>
  <c r="I33" i="1" s="1"/>
  <c r="Q181" i="1"/>
  <c r="I181" i="1" s="1"/>
  <c r="Q8" i="1"/>
  <c r="I8" i="1" s="1"/>
  <c r="Q130" i="1"/>
  <c r="I130" i="1" s="1"/>
  <c r="R168" i="1"/>
  <c r="O168" i="1" s="1"/>
  <c r="R8" i="1"/>
  <c r="O8" i="1" s="1"/>
  <c r="O194" i="1"/>
  <c r="R181" i="1" s="1"/>
  <c r="O181" i="1" s="1"/>
  <c r="Q155" i="1"/>
  <c r="I155" i="1" s="1"/>
  <c r="O34" i="1"/>
  <c r="R33" i="1" s="1"/>
  <c r="O33" i="1" s="1"/>
  <c r="O131" i="1"/>
  <c r="R130" i="1" s="1"/>
  <c r="O130" i="1" s="1"/>
  <c r="Q168" i="1"/>
  <c r="I168" i="1" s="1"/>
  <c r="Q218" i="1"/>
  <c r="I218" i="1" s="1"/>
  <c r="I3" i="1" l="1"/>
  <c r="O2" i="1"/>
</calcChain>
</file>

<file path=xl/sharedStrings.xml><?xml version="1.0" encoding="utf-8"?>
<sst xmlns="http://schemas.openxmlformats.org/spreadsheetml/2006/main" count="760" uniqueCount="326">
  <si>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</si>
  <si>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</si>
  <si>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</si>
  <si>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</si>
  <si>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</si>
  <si>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</si>
  <si>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</si>
  <si>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</si>
  <si>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01-16-01</t>
  </si>
  <si>
    <t>0,00</t>
  </si>
  <si>
    <t>2</t>
  </si>
  <si>
    <t>O</t>
  </si>
  <si>
    <t>Rozpočet:</t>
  </si>
  <si>
    <t>Žst. Šakvice, železniční spodek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</si>
  <si>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</si>
  <si>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</si>
  <si>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</si>
  <si>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</si>
  <si>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</si>
  <si>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</si>
  <si>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</si>
  <si>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</si>
  <si>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</si>
  <si>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</si>
  <si>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</si>
  <si>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</si>
  <si>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</si>
  <si>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</si>
  <si>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</si>
  <si>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</si>
  <si>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</si>
  <si>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</si>
  <si>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</si>
  <si>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</si>
  <si>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</si>
  <si>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</si>
  <si>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015113</t>
  </si>
  <si>
    <t/>
  </si>
  <si>
    <t>POPLATKY ZA LIKVIDACI ODPADŮ NEKONTAMINOVANÝCH - 17 05 04  VYTĚŽENÉ ZEMINY A HORNINY -  III. TŘÍDA TĚŽITELNOSTI</t>
  </si>
  <si>
    <t>T</t>
  </si>
  <si>
    <t>PP</t>
  </si>
  <si>
    <t>Zemina vytěžená čistá na skládku.</t>
  </si>
  <si>
    <t>VV</t>
  </si>
  <si>
    <t>Viz E.1.1.1_2.1 Technická zpráva příloha 5, tabulka "Výkopová zemina roztřídění".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</si>
  <si>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</si>
  <si>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</si>
  <si>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</si>
  <si>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LIKVIDACI ODPADŮ NEKONTAMINOVANÝCH - 17 01 01  BETON Z DEMOLIC OBJEKTŮ, ZÁKLADŮ TV</t>
  </si>
  <si>
    <t>Demolice starých zatrubnění, zpevněných příkopů a žlabů, propustků a základů TV.</t>
  </si>
  <si>
    <t>viz E.1.1.1_2.1 Technická zpráva příloha 5 Výpočty výměr železničního spodku.</t>
  </si>
  <si>
    <t>015510R1</t>
  </si>
  <si>
    <t>POPLATKY ZA LIKVIDACI ODPADŮ NEBEZPEČNÝCH - 17 05 03* - zemina kontaminovaná nebezpečnými látkami (překračující limitní hodnoty pro uložení na skládku S-O)</t>
  </si>
  <si>
    <t>Zemina s překročenými limity na skládku (5% z celkového objemu výkopu).</t>
  </si>
  <si>
    <t>2184=2 184,000 [A] 
viz E.1.1.1_2.1 Technická zpráva příloha 5 Výpočty výměr železničního spodku, tabulka "Výkopová zemina roztřídění"</t>
  </si>
  <si>
    <t>015510R2</t>
  </si>
  <si>
    <t>POPLATKY ZA LIKVIDACI ODPADŮ NEBEZPEČNÝCH - 17 05 03* - zemina kontaminovaná ropnými látkami (odvoz na biodegradaci)</t>
  </si>
  <si>
    <t>Zemina určená k biodegradaci.</t>
  </si>
  <si>
    <t>029611</t>
  </si>
  <si>
    <t>OSTATNÍ POŽADAVKY - ODBORNÝ DOZOR</t>
  </si>
  <si>
    <t>HOD</t>
  </si>
  <si>
    <t>Odhad</t>
  </si>
  <si>
    <t>zahrnuje veškeré náklady spojené s objednatelem požadovaným dozorem</t>
  </si>
  <si>
    <t>Zemní práce</t>
  </si>
  <si>
    <t>11130</t>
  </si>
  <si>
    <t>SEJMUTÍ DRNU</t>
  </si>
  <si>
    <t>M2</t>
  </si>
  <si>
    <t>výpočet viz E.1.1.1_2.1 Technická zpráva, příloha 1. Výměrnice</t>
  </si>
  <si>
    <t>včetně vodorovné dopravy  a uložení na skládku</t>
  </si>
  <si>
    <t>7</t>
  </si>
  <si>
    <t>11328</t>
  </si>
  <si>
    <t>ODSTRANĚNÍ PŘÍKOPŮ A RIGOLŮ Z PŘÍKOPOVÝCH TVÁRNIC</t>
  </si>
  <si>
    <t>m2</t>
  </si>
  <si>
    <t>viz E.1.1.1_2.1 Technická zpráva příloha 10 Výpočty výměr železničního spodku</t>
  </si>
  <si>
    <t>Položka zahrnuje odstranění tvárnic včetně podkladu,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</si>
  <si>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</si>
  <si>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123932</t>
  </si>
  <si>
    <t>ODKOP PRO SPOD STAVBU SILNIC A ŽELEZNIC TŘ. III, ODVOZ DO 2KM</t>
  </si>
  <si>
    <t>M3</t>
  </si>
  <si>
    <t>Použití výkopové zeminy zpět do násypů v rámci žst. Šakvice - do 2km</t>
  </si>
  <si>
    <t>výpočet viz E.1.1.1_2.1 Technická zpráva, příloha 1. Výměrnice, množství v položce Přisypávka tělesa po vrstvách 250 mm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</si>
  <si>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</si>
  <si>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123934</t>
  </si>
  <si>
    <t>ODKOP PRO SPOD STAVBU SILNIC A ŽELEZNIC TŘ. III, ODVOZ DO 5KM</t>
  </si>
  <si>
    <t>Část výkopku použitá do žst. Hustopeče u Brna, doprava do 5km</t>
  </si>
  <si>
    <t>Množství zeminy 3386 m3 použité na přisypávky tělesa v SO 03-16-01 Žst. Hustopeče u Brna, železniční spodek. Výpočet součástí SO 03-16-01.</t>
  </si>
  <si>
    <t>123938</t>
  </si>
  <si>
    <t>ODKOP PRO SPOD STAVBU SILNIC A ŽELEZNIC TŘ. III, ODVOZ DO 20KM</t>
  </si>
  <si>
    <t>Část výkopku určená na skládku ve vzdálenosti 30 km</t>
  </si>
  <si>
    <t>24263-1954-152=22 157,000 [A] 
výpočet viz E.1.1.1_2.1 Technická zpráva, příloha 5. Výpočty výměr železničního spodku v tabulce Výkopová zemina celkem. Od celkového množství odečteny výkopy rýh a šachet, které jsou v samostatné položce.</t>
  </si>
  <si>
    <t>11</t>
  </si>
  <si>
    <t>123939</t>
  </si>
  <si>
    <t>PŘÍPLATEK ZA DALŠÍ 1KM DOPRAVY ZEMINY</t>
  </si>
  <si>
    <t>22157*10=221 570,000 [A] 
výpočet viz E.1.1.1_2.1 Technická zpráva, příloha 5. Výpočty výměr železničního spodku v tabulce Výkopová zemina celkem. Od celkového množství odečteny výkopy rýh a šachet, které jsou v samostatné položce.</t>
  </si>
  <si>
    <t>položka zahrnuje příplatek k vodorovnému přemístění zeminy za každý další 1km nad 20km</t>
  </si>
  <si>
    <t>12</t>
  </si>
  <si>
    <t>12931</t>
  </si>
  <si>
    <t>ČIŠTĚNÍ PŘÍKOPŮ OD NÁNOSU DO 0,25M3/M</t>
  </si>
  <si>
    <t>m</t>
  </si>
  <si>
    <t>Pročištění stávajících příkopů, které budou zachovány</t>
  </si>
  <si>
    <t>450+115+377=942,000 [A] 
součet délek stávajících ponechaných příkopů. Viz E.1,1,1_2.2.1 Situace část 1 a E.1,1,1_2.2.2 Situace část 2.</t>
  </si>
  <si>
    <t>- vodorovná a svislá doprava, přemístění, přeložení, manipulace s výkopkem a uložení na skládku (bez poplatku)</t>
  </si>
  <si>
    <t>13</t>
  </si>
  <si>
    <t>132938</t>
  </si>
  <si>
    <t>HLOUBENÍ RÝH ŠÍŘ DO 2M PAŽ I NEPAŽ TŘ. III, ODVOZ DO 20KM</t>
  </si>
  <si>
    <t>2345-418-36=1 891,000 [A] 
viz E.1.1.1_2.1 Technická zpráva Příloha 5 Výpočty výměr železničního spodku. Tabulka Hloubení rýh. Od celkového množství odečteny rýhy pro trativody DN150, jejichž vykopání je zahrnuto do položky "TRATIVODY KOMPL Z TRUB Z PLAST HM DN DO 150MM, RÝHA TŘ III"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</si>
  <si>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</si>
  <si>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</si>
  <si>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132939</t>
  </si>
  <si>
    <t>Vzdálenost na skládku celkem 30 km</t>
  </si>
  <si>
    <t>1891*10=18 910,000 [A] 
viz E.1.1.1_2.1 Technická zpráva Příloha 5 Výpočty výměr železničního spodku. Tabulka Hloubení rýh. Od celkového množství odečteny rýhy pro trativody DN150, jejichž vykopání je zahrnuto do položky "TRATIVODY KOMPL Z TRUB Z PLAST HM DN DO 150MM, RÝHA TŘ III"</t>
  </si>
  <si>
    <t>15</t>
  </si>
  <si>
    <t>133938</t>
  </si>
  <si>
    <t>HLOUBENÍ ŠACHET ZAPAŽ I NEPAŽ TŘ. III, ODVOZ DO 20KM</t>
  </si>
  <si>
    <t>viz E.1.1.1_2.1 Technická zpráva Příloha 2 Šachty.</t>
  </si>
  <si>
    <t>16</t>
  </si>
  <si>
    <t>133939</t>
  </si>
  <si>
    <t>152*10=1 520,000 [A]</t>
  </si>
  <si>
    <t>17</t>
  </si>
  <si>
    <t>171111R</t>
  </si>
  <si>
    <t>ULOŽENÍ SYP DO NÁSYPŮ SE ZLEPŠENÍM ZEMINY SE ZHUT DO 100% PS</t>
  </si>
  <si>
    <t>Při rozšíření stávajícího zemního tělesa.</t>
  </si>
  <si>
    <t>viz E.1.1.1_2.1 Technická zpráva Příloha 1 Výměrnice.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</si>
  <si>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</si>
  <si>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</si>
  <si>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</si>
  <si>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ZHUTNĚNÍM</t>
  </si>
  <si>
    <t>Zásypy rýh svodných potrubí, kanalizace a chrániček.</t>
  </si>
  <si>
    <t>viz E1.1.1_2.1 Technická zpráva příloha 5 Výpočty výměr železničního spodku v tabulce Zásyp jam a rýh zeminou se zhutněním.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</si>
  <si>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</si>
  <si>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</si>
  <si>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17451</t>
  </si>
  <si>
    <t>ZÁSYP JAM A RÝH ZE ZEMIN NEPROPUSTNÝCH</t>
  </si>
  <si>
    <t>Zásyp u trativodu nad kanalizací a u odvodňovacích J žlabů a  žlabů UCB0</t>
  </si>
  <si>
    <t>((173.4+203.93+93.416+219.998)*0.332)+(175.084*0.276)+6.72=284,370 [A] 
Součet délky všech J žlabů vynásobený plochou zásypu, délky UCB0 žlabu vynásobené plochou zásypu a kubatury zásypu u trativodu nad kanalizací.</t>
  </si>
  <si>
    <t>20</t>
  </si>
  <si>
    <t>17581</t>
  </si>
  <si>
    <t>OBSYP POTRUBÍ A OBJEKTŮ Z NAKUPOVANÝCH MATERIÁLŮ</t>
  </si>
  <si>
    <t>viz E.1.1.1_2.1 Technická zpráva přiloha 2 Šachty sloupec Obsyp šachet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</si>
  <si>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</si>
  <si>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21</t>
  </si>
  <si>
    <t>17610</t>
  </si>
  <si>
    <t>VÝPLNĚ ZE ZEMIN SE ZHUT</t>
  </si>
  <si>
    <t>Výplně a přisypávky se zhutněním</t>
  </si>
  <si>
    <t>viz E.1.1.1_2.1 Technická zpráva příloha 1 Výměrnice položka Přisypávka tělesa po vrstvách 250 mm.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</si>
  <si>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</si>
  <si>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</si>
  <si>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18120</t>
  </si>
  <si>
    <t>ÚPRAVA PLÁNĚ SE ZHUTNĚNÍM V HORNINĚ TŘ. II</t>
  </si>
  <si>
    <t>viz E.1.1.1_2.1 Technická zpráva příloha 1 Výměrnice, sloupec Úprava podloží/pláně se zhutněním.</t>
  </si>
  <si>
    <t>položka zahrnuje úpravu pláně včetně vyrovnání výškových rozdílů. Míru zhutnění určuje projekt.</t>
  </si>
  <si>
    <t>23</t>
  </si>
  <si>
    <t>18245</t>
  </si>
  <si>
    <t>ZALOŽENÍ TRÁVNÍKU ZATRAVŇOVACÍ TEXTILIÍ (ROHOŽÍ)</t>
  </si>
  <si>
    <t>viz E.1.1.1_2.1 Technická zpráva příloha 1 Výměrnice, sloupec Úprava svahů zatravňovací georohoží</t>
  </si>
  <si>
    <t>Zahrnuje dodání a položení předepsané zatravňovací textilie bez ohledu na sklon terénu, zalévání, první pokosení</t>
  </si>
  <si>
    <t>Zakládání</t>
  </si>
  <si>
    <t>24</t>
  </si>
  <si>
    <t>212637</t>
  </si>
  <si>
    <t>TRATIVODY KOMPL Z TRUB Z PLAST HM DN DO 150MM, RÝHA TŘ III</t>
  </si>
  <si>
    <t>Podélné trativody DN150</t>
  </si>
  <si>
    <t>448+83+28=559,000 [A] 
viz E.1.1.1_2.1 Technická zpráva, příloha 3. Součet trativodů DN150, trativodů DN150 v betonovém loži (přechod pod kolejí) a trativodu DN150 nad kanalizací.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</si>
  <si>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</si>
  <si>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25</t>
  </si>
  <si>
    <t>21361</t>
  </si>
  <si>
    <t>DRENÁŽNÍ VRSTVY Z GEOTEXTILIE</t>
  </si>
  <si>
    <t>viz E.1.1.1_2.1 Technická zpráva příloha 3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</si>
  <si>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</si>
  <si>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26</t>
  </si>
  <si>
    <t>27157</t>
  </si>
  <si>
    <t>POLŠTÁŘE POD ZÁKLADY Z KAMENIVA TĚŽENÉHO</t>
  </si>
  <si>
    <t>Štěrkopískový podsyp</t>
  </si>
  <si>
    <t>viz E.1.1.1_2.1 Technická zpráva příloha 5</t>
  </si>
  <si>
    <t>položka zahrnuje dodávku předepsaného kameniva, mimostaveništní a vnitrostaveništní dopravu a jeho uložení 
není-li v zadávací dokumentaci uvedeno jinak, jedná se o nakupovaný materiál</t>
  </si>
  <si>
    <t>27</t>
  </si>
  <si>
    <t>272314</t>
  </si>
  <si>
    <t>ZÁKLADY Z PROSTÉHO BETONU DO C25/30 (B30)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</si>
  <si>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</si>
  <si>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</t>
  </si>
  <si>
    <t>272315</t>
  </si>
  <si>
    <t>ZÁKLADY Z PROSTÉHO BETONU DO C30/37 (B37)</t>
  </si>
  <si>
    <t>Dno šachet</t>
  </si>
  <si>
    <t>E.1.1.1_2.1 Technická zpráva příloha 2</t>
  </si>
  <si>
    <t>Vodorovné konstrukce</t>
  </si>
  <si>
    <t>29</t>
  </si>
  <si>
    <t>451312</t>
  </si>
  <si>
    <t>PODKLADNÍ A VÝPLŇOVÉ VRSTVY Z PROSTÉHO BETONU C12/15</t>
  </si>
  <si>
    <t>Podkladní beton pod příkopové žlaby J a UCB0 v tl. 150 mm.</t>
  </si>
  <si>
    <t>(173.4+203.93+93.416+175.084+219.998)*0.214=185,287 [A] 
součet délky žlabů viz E.1.1.1_2.1 Technická zpráva kapitola 5.6 Odvodnění, tabulka 9 Přehled povrchových odvodňovacích zařízení v úseku vynásobený plochou podkladního betonu 0,214m2.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</si>
  <si>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</si>
  <si>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</si>
  <si>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465511</t>
  </si>
  <si>
    <t>DLAŽBY Z LOMOVÉHO KAMENE NA SUCHO</t>
  </si>
  <si>
    <t>Zpevnění výustí příčných svodů a výustí kanalizací.</t>
  </si>
  <si>
    <t>viz E.1.1.1_2.1 Technická zpráva příloha 3.</t>
  </si>
  <si>
    <t>položka zahrnuje: 
- nutné zemní práce (svahování, úpravu pláně a pod.) 
- dodávku a položení dlažby z lomového kamene do předepsaného tvaru 
- spárování, těsnění, tmelení a vyplnění spar případně s vyklínováním  
- úprava povrchu pro odvedení srážkové vody 
- nezahrnuje podklad pod dlažbu, vykazuje se samostatně položkami SD 45</t>
  </si>
  <si>
    <t>31</t>
  </si>
  <si>
    <t>466922</t>
  </si>
  <si>
    <t>DLAŽBY VEGETAČNÍ Z BETONOVÝCH DLAŽDIC NA MC</t>
  </si>
  <si>
    <t>Zpevnění svahů u konce koleje č. 3a zatravňovacími tvárnicemi 600x400x100mm.</t>
  </si>
  <si>
    <t>28.755+54.489=83,244 [A] 
Součet dvou ploch, viz E.1,1,1_2.2.1 Situace část 1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</si>
  <si>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zahrnuje zřízení lože dlažbyz cementové malty předepsané kvality a v předepsané tloušťce 
- nutné zemní práce (svahování, úpravu pláně a pod.) 
- nezahrnuje podklad pod dlažbu, vykazuje se samostatně položkami SD 45</t>
  </si>
  <si>
    <t>Komunikace</t>
  </si>
  <si>
    <t>32</t>
  </si>
  <si>
    <t>501101</t>
  </si>
  <si>
    <t>ZŘÍZENÍ KONSTRUKČNÍ VRSTVY TĚLESA ŽELEZNIČNÍHO SPODKU ZE ŠTĚRKODRTI NOVÉ</t>
  </si>
  <si>
    <t>Štěrkodrť fr. 0/32  tl. 200 mm</t>
  </si>
  <si>
    <t>7210-3821=3 389,000 [A] 
Od celkové kubatury potřebné štěrkodrti fr. 0/32 odečtena kubatura 3821 m3 odtěženého štěrku po recyklaci. 
viz E.1.1.1_2.1 Technická zpráva příloha 1 Výměrnice a příloha 10 Výpočty výměr železničního svršku, tabulka Demontáž štěrk. lože roztřídění.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</si>
  <si>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</si>
  <si>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33</t>
  </si>
  <si>
    <t>501102</t>
  </si>
  <si>
    <t>ZŘÍZENÍ KONSTRUKČNÍ VRSTVY TĚLESA ŽELEZNIČNÍHO SPODKU ZE ŠTĚRKODRTI RECYKLOVANÉ</t>
  </si>
  <si>
    <t>Štěrkodrť fr. 0/32 tl. 200 mm</t>
  </si>
  <si>
    <t>viz E.1.1.1_2.1 Technická zpráva příloha 10 Výpočty výměr železničního svršku, tabulka Demontáž štěrk. lože roztřídění.</t>
  </si>
  <si>
    <t>1. Položka obsahuje: 
 – recyklaci kameniva, popř. nákup a dodání recyklované štěrkodrtě v požadované kvalitě podle zadávací dokumentace 
 – přezkoušení kvality recyklovaného materiálu 
 – zřízení, provoz a demontáž recyklačního zařízení včetně dopravy 
 – dopravu recyklovaného kameniva z recyklační základny na místo určení včetně případných překládek na jiný dopravní prostředek nebo meziskladování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</si>
  <si>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34</t>
  </si>
  <si>
    <t>501420</t>
  </si>
  <si>
    <t>ZŘÍZENÍ KONSTRUKČNÍ VRSTVY TĚLESA ŽELEZNIČNÍHO SPODKU ZE ZEMINY ZLEPŠENÉ (STABILIZOVANÉ) VÁPNEM</t>
  </si>
  <si>
    <t>Vrstva zlepšené zeminy tl. 420 mm prováděné in situ.</t>
  </si>
  <si>
    <t>viz E.1.1.1_2.1 Technická zpráva příloha 1 Výměrnice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</si>
  <si>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</si>
  <si>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Potrubí</t>
  </si>
  <si>
    <t>35</t>
  </si>
  <si>
    <t>87434</t>
  </si>
  <si>
    <t>POTRUBÍ Z TRUB PLASTOVÝCH ODPADNÍCH DN DO 200MM</t>
  </si>
  <si>
    <t>Potrubí příčných svodů trativodního potrubí</t>
  </si>
  <si>
    <t>viz E.1.1.1_2.1 Technická zpráva příloha 3 Podpovrchové odvodnění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</si>
  <si>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</si>
  <si>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36</t>
  </si>
  <si>
    <t>87444</t>
  </si>
  <si>
    <t>POTRUBÍ Z TRUB PLASTOVÝCH ODPADNÍCH DN DO 250MM</t>
  </si>
  <si>
    <t>Kanalizace od přístřešků do podchodu a zpevněné plochy před výpravní a tech. budovou.</t>
  </si>
  <si>
    <t>viz E.1.1.1_2.1 Technická zpráva příloha 3 Podpovrchové odvodnění.</t>
  </si>
  <si>
    <t>37</t>
  </si>
  <si>
    <t>87446</t>
  </si>
  <si>
    <t>POTRUBÍ Z TRUB PLASTOVÝCH ODPADNÍCH DN DO 400MM</t>
  </si>
  <si>
    <t>Kanalizace DN400</t>
  </si>
  <si>
    <t>38</t>
  </si>
  <si>
    <t>87458</t>
  </si>
  <si>
    <t>POTRUBÍ Z TRUB PLAST ODPAD DN DO 600MM</t>
  </si>
  <si>
    <t>Zatrubnění příkopu pod chodníkem směr obec Šakvice</t>
  </si>
  <si>
    <t>viz E.1,1,1_2.2.1 Situace část 1</t>
  </si>
  <si>
    <t>39</t>
  </si>
  <si>
    <t>87634</t>
  </si>
  <si>
    <t>CHRÁNIČKY Z TRUB PLASTOVÝCH DN DO 200MM</t>
  </si>
  <si>
    <t>Chráničky</t>
  </si>
  <si>
    <t>viz E.1.1.1_2.1 Technická zpráva příloha 4 Chráničky.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</si>
  <si>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</si>
  <si>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40</t>
  </si>
  <si>
    <t>894146</t>
  </si>
  <si>
    <t>ŠACHTY KANALIZAČNÍ Z BETON DÍLCŮ NA POTRUBÍ DN DO 400MM</t>
  </si>
  <si>
    <t>KUS</t>
  </si>
  <si>
    <t>viz E.1.1.1_2.1 Technická zpráva příloha 2 Šachty.</t>
  </si>
  <si>
    <t>položka zahrnuje: 
- poklopy s rámem, mříže s rámem, stupadla, žebříky, stropy z bet. dílců a pod.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
- předepsané podkladní konstrukce</t>
  </si>
  <si>
    <t>41</t>
  </si>
  <si>
    <t>89536</t>
  </si>
  <si>
    <t>DRENÁŽNÍ VÝUSŤ Z PROST BETONU</t>
  </si>
  <si>
    <t>Celkem 8 výustí, 5 monolitických do otevřeného příkopu a 3 do J žlabu.</t>
  </si>
  <si>
    <t>viz E.1.1.1_2.1 Technická zpráva příloha 2 Šachty</t>
  </si>
  <si>
    <t>položka zahrnuje: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</si>
  <si>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42</t>
  </si>
  <si>
    <t>895811</t>
  </si>
  <si>
    <t>DRENÁŽNÍ ŠACHTICE NORMÁLNÍ Z PLAST DÍLCŮ ŠN 60</t>
  </si>
  <si>
    <t>položka zahrnuje: 
- poklopy s rámem z předepsaného materiálu a tvaru 
- předepsané plastové skruže, dno a není-li uvedeno jinak i podkladní vrstvu (z kameniva nebo betonu).  
- výplň, těsnění a tmelení spár a spojů,  
- očištění a ošetření úložných ploch,  
- předepsané podkladní konstrukce</t>
  </si>
  <si>
    <t>43</t>
  </si>
  <si>
    <t>899524</t>
  </si>
  <si>
    <t>OBETONOVÁNÍ POTRUBÍ Z PROSTÉHO BETONU DO C25/30 (B30)</t>
  </si>
  <si>
    <t>viz E.1.1.1_2.1 Technická zpráva příloha 5 Výpočty výměr železničního spodku</t>
  </si>
  <si>
    <t>Ostatní konstrukce a práce</t>
  </si>
  <si>
    <t>44</t>
  </si>
  <si>
    <t>935222</t>
  </si>
  <si>
    <t>PŘÍKOPOVÉ ŽLABY Z BETON TVÁRNIC ŠÍŘ DO 900MM DO BETONU TL 100MM</t>
  </si>
  <si>
    <t>Všechny otevřené zpevněné příkopy z tvárnic TZZ4a.</t>
  </si>
  <si>
    <t>336.942+40.225+(2*1.8)=380,767 [A] 
Viz E.1.1.1_2.1 Technická zpráva kapitola 5.6 Odvodnění, tabulka 9 Přehled povrchových odvodňovacích zařízení v úseku.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</si>
  <si>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</si>
  <si>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45</t>
  </si>
  <si>
    <t>935232</t>
  </si>
  <si>
    <t>PŘÍKOPOVÉ ŽLABY Z BETON TVÁRNIC ŠÍŘ DO 1200MM DO BETONU TL 100MM</t>
  </si>
  <si>
    <t>Všechny otevřené zpevněné příkopy z tvárnic TZZ3.</t>
  </si>
  <si>
    <t>609+457.217+19.496+47.188+71.685+275=1 479,586 [A] 
Viz E.1.1.1_2.1 Technická zpráva kapitola 5.6 Odvodnění, tabulka 9 Přehled povrchových odvodňovacích zařízení v úseku.</t>
  </si>
  <si>
    <t>46</t>
  </si>
  <si>
    <t>93557</t>
  </si>
  <si>
    <t>ŽLABY Z DÍLCŮ Z BETONU SVĚTLÉ ŠÍŘKY DO 500MM VČET MŘÍŽÍ</t>
  </si>
  <si>
    <t>Odvodňovací J žlaby a žlaby UCB0</t>
  </si>
  <si>
    <t>173.4+203-93+93-416+175-084+219.998=271,398 [A] 
Viz E.1.1.1_2.1 Technická zpráva kapitola 5.6 Odvodnění, tabulka 9 Přehled povrchových odvodňovacích zařízení v úseku.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</si>
  <si>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</si>
  <si>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47</t>
  </si>
  <si>
    <t>936384</t>
  </si>
  <si>
    <t>DROBNÉ DOPLŇK KONSTR BETON MONOLIT DO C25/30 (B30) S VÝZTUŽÍ</t>
  </si>
  <si>
    <t>Čela zatrubnění příkopu pod chodníkem směr obec Šakvice.</t>
  </si>
  <si>
    <t>(1.973*0.3)*2=1,184 [A] 
Plocha řezu čelem vynásobená tloušťkou čela 0,3m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</si>
  <si>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</si>
  <si>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48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</si>
  <si>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</si>
  <si>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</si>
  <si>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</si>
  <si>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49</t>
  </si>
  <si>
    <t>966168</t>
  </si>
  <si>
    <t>BOURÁNÍ KONSTRUKCÍ ZE ŽELEZOBETONU S ODVOZEM DO 20KM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</si>
  <si>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</si>
  <si>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50</t>
  </si>
  <si>
    <t>96616B</t>
  </si>
  <si>
    <t>BOURÁNÍ KONSTRUKCÍ ZE ŽELEZOBETONU - DOPRAVA</t>
  </si>
  <si>
    <t>tkm</t>
  </si>
  <si>
    <t>Odvoz na skládku vzdálenou celkem 40 km.</t>
  </si>
  <si>
    <t>1571*20=31 420,000 [A] 
Celková hmotnost viz E.1.1.1_2.1 Technická zpráva příloha 5 Výpočty výměr železničního spodku</t>
  </si>
  <si>
    <t>Položka zahrnuje samostatnou dopravu suti a vybouraných hmot. Množství se určí jako součin hmotnosti [t] a požadované vzdálenosti [km].</t>
  </si>
  <si>
    <t>51</t>
  </si>
  <si>
    <t>96657</t>
  </si>
  <si>
    <t>ODSTRANĚNÍ ŽLABŮ Z DÍLCŮ (VČET ŠTĚRBINOVÝCH) ŠÍŘKY 500MM</t>
  </si>
  <si>
    <t>Odstranění starých žlabů UCB0 a UCH0</t>
  </si>
  <si>
    <t>209+30=239,000 [A] 
viz E.1.1.1_2.1 Technická zpráva příloha 10 Výpočty výměr železničního spodku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</si>
  <si>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</si>
  <si>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</si>
  <si>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</si>
  <si>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ODKOP PRO SPOD STAVBU SILNIC A ŽELEZNIC TŘ. I, ODVOZ DO 2KM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</si>
  <si>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</si>
  <si>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ODKOP PRO SPOD STAVBU SILNIC A ŽELEZNIC TŘ. I, ODVOZ DO 5KM</t>
  </si>
  <si>
    <t>ODKOP PRO SPOD STAVBU SILNIC A ŽELEZNIC TŘ. I, ODVOZ DO 20KM</t>
  </si>
  <si>
    <t>HLOUBENÍ RÝH ŠÍŘ DO 2M PAŽ I NEPAŽ TŘ. I, ODVOZ DO 20KM</t>
  </si>
  <si>
    <t>2345-418-36=1 891,000 [A] 
viz E.1.1.1_2.1 Technická zpráva Příloha 5 Výpočty výměr železničního spodku. Tabulka Hloubení rýh. Od celkového množství odečteny rýhy pro trativody DN150, jejichž vykopání je zahrnuto do položky "TRATIVODY KOMPL Z TRUB Z PLAST HM DN DO 150MM, RÝHA TŘ I"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</si>
  <si>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</si>
  <si>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ŠACHET ZAPAŽ I NEPAŽ TŘ. I, ODVOZ DO 20KM</t>
  </si>
  <si>
    <t>ÚPRAVA PLÁNĚ SE ZHUTNĚNÍM V HORNINĚ TŘ. I</t>
  </si>
  <si>
    <t>TRATIVODY KOMPL Z TRUB Z PLAST HM DN DO 150MM, RÝHA TŘ I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</si>
  <si>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</si>
  <si>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Trativodní šachty kontrolní a vrcholové DN400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</si>
</sst>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0" xfId="0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0"/>
  <sheetViews>
    <sheetView tabSelected="1" topLeftCell="B1" zoomScale="85" zoomScaleNormal="85" workbookViewId="0">
      <pane ySplit="7" topLeftCell="A8" activePane="bottomLeft" state="frozen"/>
      <selection pane="bottomLeft" activeCell="B9" sqref="B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0+O8+O33+O130+O155+O168+O181+O218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0+I8+I33+I130+I155+I168+I181+I218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0+I9+I17+I21+I25+I29</f>
        <v>0</v>
      </c>
      <c r="R8">
        <f>0+O9+O17+O21+O25+O29</f>
        <v>0</v>
      </c>
    </row>
    <row r="9" spans="1:18" ht="25.5" x14ac:dyDescent="0.2">
      <c r="A9" s="16" t="s">
        <v>35</v>
      </c>
      <c r="B9" s="34" t="s">
        <v>27</v>
      </c>
      <c r="C9" s="43" t="s">
        <v>36</v>
      </c>
      <c r="D9" s="44" t="s">
        <v>37</v>
      </c>
      <c r="E9" s="45" t="s">
        <v>38</v>
      </c>
      <c r="F9" s="46" t="s">
        <v>39</v>
      </c>
      <c r="G9" s="47">
        <v>0</v>
      </c>
      <c r="H9" s="48">
        <v>0</v>
      </c>
      <c r="I9" s="48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49"/>
      <c r="C10" s="49"/>
      <c r="D10" s="49"/>
      <c r="E10" s="50" t="s">
        <v>41</v>
      </c>
      <c r="F10" s="49"/>
      <c r="G10" s="49"/>
      <c r="H10" s="49"/>
      <c r="I10" s="49"/>
    </row>
    <row r="11" spans="1:18" ht="25.5" x14ac:dyDescent="0.2">
      <c r="A11" s="24" t="s">
        <v>42</v>
      </c>
      <c r="B11" s="49"/>
      <c r="C11" s="49"/>
      <c r="D11" s="49"/>
      <c r="E11" s="51" t="s">
        <v>43</v>
      </c>
      <c r="F11" s="49"/>
      <c r="G11" s="49"/>
      <c r="H11" s="49"/>
      <c r="I11" s="49"/>
    </row>
    <row r="12" spans="1:18" ht="140.25" x14ac:dyDescent="0.2">
      <c r="A12" t="s">
        <v>44</v>
      </c>
      <c r="B12" s="49"/>
      <c r="C12" s="49"/>
      <c r="D12" s="49"/>
      <c r="E12" s="50" t="s">
        <v>45</v>
      </c>
      <c r="F12" s="49"/>
      <c r="G12" s="49"/>
      <c r="H12" s="49"/>
      <c r="I12" s="49"/>
    </row>
    <row r="13" spans="1:18" ht="25.5" customHeight="1" x14ac:dyDescent="0.2">
      <c r="B13" s="34">
        <v>52</v>
      </c>
      <c r="C13" s="34">
        <v>15111</v>
      </c>
      <c r="D13" s="35"/>
      <c r="E13" s="36" t="s">
        <v>312</v>
      </c>
      <c r="F13" s="37" t="s">
        <v>39</v>
      </c>
      <c r="G13" s="38">
        <v>39306</v>
      </c>
      <c r="H13" s="39">
        <v>0</v>
      </c>
      <c r="I13" s="39">
        <v>0</v>
      </c>
    </row>
    <row r="14" spans="1:18" x14ac:dyDescent="0.2">
      <c r="B14" s="40"/>
      <c r="C14" s="40"/>
      <c r="D14" s="40"/>
      <c r="E14" s="41" t="s">
        <v>41</v>
      </c>
      <c r="F14" s="40"/>
      <c r="G14" s="40"/>
      <c r="H14" s="40"/>
      <c r="I14" s="40"/>
    </row>
    <row r="15" spans="1:18" ht="25.5" customHeight="1" x14ac:dyDescent="0.2">
      <c r="B15" s="40"/>
      <c r="C15" s="40"/>
      <c r="D15" s="40"/>
      <c r="E15" s="42" t="s">
        <v>43</v>
      </c>
      <c r="F15" s="40"/>
      <c r="G15" s="40"/>
      <c r="H15" s="40"/>
      <c r="I15" s="40"/>
    </row>
    <row r="16" spans="1:18" ht="140.25" customHeight="1" x14ac:dyDescent="0.2">
      <c r="B16" s="40"/>
      <c r="C16" s="40"/>
      <c r="D16" s="40"/>
      <c r="E16" s="41" t="s">
        <v>313</v>
      </c>
      <c r="F16" s="40"/>
      <c r="G16" s="40"/>
      <c r="H16" s="40"/>
      <c r="I16" s="40"/>
    </row>
    <row r="17" spans="1:16" ht="25.5" x14ac:dyDescent="0.2">
      <c r="A17" s="16" t="s">
        <v>35</v>
      </c>
      <c r="B17" s="17" t="s">
        <v>10</v>
      </c>
      <c r="C17" s="17" t="s">
        <v>46</v>
      </c>
      <c r="D17" s="16" t="s">
        <v>37</v>
      </c>
      <c r="E17" s="18" t="s">
        <v>47</v>
      </c>
      <c r="F17" s="19" t="s">
        <v>39</v>
      </c>
      <c r="G17" s="20">
        <v>1571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ht="25.5" x14ac:dyDescent="0.2">
      <c r="A18" s="22" t="s">
        <v>40</v>
      </c>
      <c r="E18" s="23" t="s">
        <v>48</v>
      </c>
    </row>
    <row r="19" spans="1:16" x14ac:dyDescent="0.2">
      <c r="A19" s="24" t="s">
        <v>42</v>
      </c>
      <c r="E19" s="25" t="s">
        <v>49</v>
      </c>
    </row>
    <row r="20" spans="1:16" ht="140.25" x14ac:dyDescent="0.2">
      <c r="A20" t="s">
        <v>44</v>
      </c>
      <c r="E20" s="23" t="s">
        <v>45</v>
      </c>
    </row>
    <row r="21" spans="1:16" ht="38.25" x14ac:dyDescent="0.2">
      <c r="A21" s="16" t="s">
        <v>35</v>
      </c>
      <c r="B21" s="17" t="s">
        <v>2</v>
      </c>
      <c r="C21" s="17" t="s">
        <v>50</v>
      </c>
      <c r="D21" s="16" t="s">
        <v>37</v>
      </c>
      <c r="E21" s="18" t="s">
        <v>51</v>
      </c>
      <c r="F21" s="19" t="s">
        <v>39</v>
      </c>
      <c r="G21" s="20">
        <v>2184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52</v>
      </c>
    </row>
    <row r="23" spans="1:16" ht="38.25" x14ac:dyDescent="0.2">
      <c r="A23" s="24" t="s">
        <v>42</v>
      </c>
      <c r="E23" s="25" t="s">
        <v>53</v>
      </c>
    </row>
    <row r="24" spans="1:16" ht="140.25" x14ac:dyDescent="0.2">
      <c r="A24" t="s">
        <v>44</v>
      </c>
      <c r="E24" s="23" t="s">
        <v>45</v>
      </c>
    </row>
    <row r="25" spans="1:16" ht="25.5" x14ac:dyDescent="0.2">
      <c r="A25" s="16" t="s">
        <v>35</v>
      </c>
      <c r="B25" s="17" t="s">
        <v>28</v>
      </c>
      <c r="C25" s="17" t="s">
        <v>54</v>
      </c>
      <c r="D25" s="16" t="s">
        <v>37</v>
      </c>
      <c r="E25" s="18" t="s">
        <v>55</v>
      </c>
      <c r="F25" s="19" t="s">
        <v>39</v>
      </c>
      <c r="G25" s="20">
        <v>2184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56</v>
      </c>
    </row>
    <row r="27" spans="1:16" ht="38.25" x14ac:dyDescent="0.2">
      <c r="A27" s="24" t="s">
        <v>42</v>
      </c>
      <c r="E27" s="25" t="s">
        <v>53</v>
      </c>
    </row>
    <row r="28" spans="1:16" ht="140.25" x14ac:dyDescent="0.2">
      <c r="A28" t="s">
        <v>44</v>
      </c>
      <c r="E28" s="23" t="s">
        <v>45</v>
      </c>
    </row>
    <row r="29" spans="1:16" x14ac:dyDescent="0.2">
      <c r="A29" s="16" t="s">
        <v>35</v>
      </c>
      <c r="B29" s="17" t="s">
        <v>29</v>
      </c>
      <c r="C29" s="17" t="s">
        <v>57</v>
      </c>
      <c r="D29" s="16" t="s">
        <v>37</v>
      </c>
      <c r="E29" s="18" t="s">
        <v>58</v>
      </c>
      <c r="F29" s="19" t="s">
        <v>59</v>
      </c>
      <c r="G29" s="20">
        <v>600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40</v>
      </c>
      <c r="E30" s="23" t="s">
        <v>60</v>
      </c>
    </row>
    <row r="31" spans="1:16" x14ac:dyDescent="0.2">
      <c r="A31" s="24" t="s">
        <v>42</v>
      </c>
      <c r="E31" s="25" t="s">
        <v>37</v>
      </c>
    </row>
    <row r="32" spans="1:16" x14ac:dyDescent="0.2">
      <c r="A32" t="s">
        <v>44</v>
      </c>
      <c r="E32" s="23" t="s">
        <v>61</v>
      </c>
    </row>
    <row r="33" spans="1:18" ht="12.75" customHeight="1" x14ac:dyDescent="0.2">
      <c r="A33" s="3" t="s">
        <v>33</v>
      </c>
      <c r="B33" s="3"/>
      <c r="C33" s="26" t="s">
        <v>27</v>
      </c>
      <c r="D33" s="3"/>
      <c r="E33" s="14" t="s">
        <v>62</v>
      </c>
      <c r="F33" s="3"/>
      <c r="G33" s="3"/>
      <c r="H33" s="3"/>
      <c r="I33" s="27">
        <f>0+Q33</f>
        <v>0</v>
      </c>
      <c r="O33">
        <f>0+R33</f>
        <v>0</v>
      </c>
      <c r="Q33">
        <f>0+I34+I38+I42+I50+I58+I66+I70+I74+I82+I86+I94+I98+I102+I106+I110+I114+I118+I126</f>
        <v>0</v>
      </c>
      <c r="R33">
        <f>0+O34+O38+O42+O50+O58+O66+O70+O74+O82+O86+O94+O98+O102+O106+O110+O114+O118+O126</f>
        <v>0</v>
      </c>
    </row>
    <row r="34" spans="1:18" x14ac:dyDescent="0.2">
      <c r="A34" s="16" t="s">
        <v>35</v>
      </c>
      <c r="B34" s="17" t="s">
        <v>30</v>
      </c>
      <c r="C34" s="17" t="s">
        <v>63</v>
      </c>
      <c r="D34" s="16" t="s">
        <v>37</v>
      </c>
      <c r="E34" s="18" t="s">
        <v>64</v>
      </c>
      <c r="F34" s="19" t="s">
        <v>65</v>
      </c>
      <c r="G34" s="20">
        <v>18647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2" t="s">
        <v>40</v>
      </c>
      <c r="E35" s="23" t="s">
        <v>37</v>
      </c>
    </row>
    <row r="36" spans="1:18" x14ac:dyDescent="0.2">
      <c r="A36" s="24" t="s">
        <v>42</v>
      </c>
      <c r="E36" s="25" t="s">
        <v>66</v>
      </c>
    </row>
    <row r="37" spans="1:18" x14ac:dyDescent="0.2">
      <c r="A37" t="s">
        <v>44</v>
      </c>
      <c r="E37" s="23" t="s">
        <v>67</v>
      </c>
    </row>
    <row r="38" spans="1:18" x14ac:dyDescent="0.2">
      <c r="A38" s="16" t="s">
        <v>35</v>
      </c>
      <c r="B38" s="17" t="s">
        <v>68</v>
      </c>
      <c r="C38" s="17" t="s">
        <v>69</v>
      </c>
      <c r="D38" s="16" t="s">
        <v>37</v>
      </c>
      <c r="E38" s="18" t="s">
        <v>70</v>
      </c>
      <c r="F38" s="19" t="s">
        <v>71</v>
      </c>
      <c r="G38" s="20">
        <v>1887.1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10</v>
      </c>
    </row>
    <row r="39" spans="1:18" x14ac:dyDescent="0.2">
      <c r="A39" s="22" t="s">
        <v>40</v>
      </c>
      <c r="E39" s="23" t="s">
        <v>37</v>
      </c>
    </row>
    <row r="40" spans="1:18" x14ac:dyDescent="0.2">
      <c r="A40" s="24" t="s">
        <v>42</v>
      </c>
      <c r="E40" s="25" t="s">
        <v>72</v>
      </c>
    </row>
    <row r="41" spans="1:18" ht="63.75" x14ac:dyDescent="0.2">
      <c r="A41" t="s">
        <v>44</v>
      </c>
      <c r="E41" s="23" t="s">
        <v>73</v>
      </c>
    </row>
    <row r="42" spans="1:18" x14ac:dyDescent="0.2">
      <c r="A42" s="16" t="s">
        <v>35</v>
      </c>
      <c r="B42" s="34" t="s">
        <v>74</v>
      </c>
      <c r="C42" s="43" t="s">
        <v>75</v>
      </c>
      <c r="D42" s="44" t="s">
        <v>37</v>
      </c>
      <c r="E42" s="45" t="s">
        <v>76</v>
      </c>
      <c r="F42" s="46" t="s">
        <v>77</v>
      </c>
      <c r="G42" s="47">
        <v>0</v>
      </c>
      <c r="H42" s="48">
        <v>0</v>
      </c>
      <c r="I42" s="48">
        <f>ROUND(ROUND(H42,2)*ROUND(G42,3),2)</f>
        <v>0</v>
      </c>
      <c r="O42">
        <f>(I42*21)/100</f>
        <v>0</v>
      </c>
      <c r="P42" t="s">
        <v>10</v>
      </c>
    </row>
    <row r="43" spans="1:18" x14ac:dyDescent="0.2">
      <c r="A43" s="22" t="s">
        <v>40</v>
      </c>
      <c r="B43" s="49"/>
      <c r="C43" s="49"/>
      <c r="D43" s="49"/>
      <c r="E43" s="50" t="s">
        <v>78</v>
      </c>
      <c r="F43" s="49"/>
      <c r="G43" s="49"/>
      <c r="H43" s="49"/>
      <c r="I43" s="49"/>
    </row>
    <row r="44" spans="1:18" ht="25.5" x14ac:dyDescent="0.2">
      <c r="A44" s="24" t="s">
        <v>42</v>
      </c>
      <c r="B44" s="49"/>
      <c r="C44" s="49"/>
      <c r="D44" s="49"/>
      <c r="E44" s="51" t="s">
        <v>79</v>
      </c>
      <c r="F44" s="49"/>
      <c r="G44" s="49"/>
      <c r="H44" s="49"/>
      <c r="I44" s="49"/>
    </row>
    <row r="45" spans="1:18" ht="369.75" x14ac:dyDescent="0.2">
      <c r="A45" t="s">
        <v>44</v>
      </c>
      <c r="B45" s="49"/>
      <c r="C45" s="49"/>
      <c r="D45" s="49"/>
      <c r="E45" s="50" t="s">
        <v>80</v>
      </c>
      <c r="F45" s="49"/>
      <c r="G45" s="49"/>
      <c r="H45" s="49"/>
      <c r="I45" s="49"/>
    </row>
    <row r="46" spans="1:18" x14ac:dyDescent="0.2">
      <c r="A46" s="33"/>
      <c r="B46" s="34">
        <v>53</v>
      </c>
      <c r="C46" s="34">
        <v>123732</v>
      </c>
      <c r="D46" s="35"/>
      <c r="E46" s="36" t="s">
        <v>314</v>
      </c>
      <c r="F46" s="37" t="s">
        <v>77</v>
      </c>
      <c r="G46" s="38">
        <v>3977</v>
      </c>
      <c r="H46" s="39">
        <v>0</v>
      </c>
      <c r="I46" s="39">
        <v>0</v>
      </c>
    </row>
    <row r="47" spans="1:18" x14ac:dyDescent="0.2">
      <c r="A47" s="33"/>
      <c r="B47" s="40"/>
      <c r="C47" s="40"/>
      <c r="D47" s="40"/>
      <c r="E47" s="41" t="s">
        <v>78</v>
      </c>
      <c r="F47" s="40"/>
      <c r="G47" s="40"/>
      <c r="H47" s="40"/>
      <c r="I47" s="40"/>
    </row>
    <row r="48" spans="1:18" ht="25.5" customHeight="1" x14ac:dyDescent="0.2">
      <c r="A48" s="33"/>
      <c r="B48" s="40"/>
      <c r="C48" s="40"/>
      <c r="D48" s="40"/>
      <c r="E48" s="42" t="s">
        <v>79</v>
      </c>
      <c r="F48" s="40"/>
      <c r="G48" s="40"/>
      <c r="H48" s="40"/>
      <c r="I48" s="40"/>
    </row>
    <row r="49" spans="1:16" ht="369.75" x14ac:dyDescent="0.2">
      <c r="A49" s="33"/>
      <c r="B49" s="40"/>
      <c r="C49" s="40"/>
      <c r="D49" s="40"/>
      <c r="E49" s="41" t="s">
        <v>315</v>
      </c>
      <c r="F49" s="40"/>
      <c r="G49" s="40"/>
      <c r="H49" s="40"/>
      <c r="I49" s="40"/>
    </row>
    <row r="50" spans="1:16" x14ac:dyDescent="0.2">
      <c r="A50" s="16" t="s">
        <v>35</v>
      </c>
      <c r="B50" s="34" t="s">
        <v>31</v>
      </c>
      <c r="C50" s="43" t="s">
        <v>81</v>
      </c>
      <c r="D50" s="44" t="s">
        <v>37</v>
      </c>
      <c r="E50" s="45" t="s">
        <v>82</v>
      </c>
      <c r="F50" s="46" t="s">
        <v>77</v>
      </c>
      <c r="G50" s="47">
        <v>0</v>
      </c>
      <c r="H50" s="48">
        <v>0</v>
      </c>
      <c r="I50" s="48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2" t="s">
        <v>40</v>
      </c>
      <c r="B51" s="49"/>
      <c r="C51" s="49"/>
      <c r="D51" s="49"/>
      <c r="E51" s="50" t="s">
        <v>83</v>
      </c>
      <c r="F51" s="49"/>
      <c r="G51" s="49"/>
      <c r="H51" s="49"/>
      <c r="I51" s="49"/>
    </row>
    <row r="52" spans="1:16" ht="25.5" x14ac:dyDescent="0.2">
      <c r="A52" s="24" t="s">
        <v>42</v>
      </c>
      <c r="B52" s="49"/>
      <c r="C52" s="49"/>
      <c r="D52" s="49"/>
      <c r="E52" s="51" t="s">
        <v>84</v>
      </c>
      <c r="F52" s="49"/>
      <c r="G52" s="49"/>
      <c r="H52" s="49"/>
      <c r="I52" s="49"/>
    </row>
    <row r="53" spans="1:16" ht="369.75" customHeight="1" x14ac:dyDescent="0.2">
      <c r="A53" t="s">
        <v>44</v>
      </c>
      <c r="B53" s="49"/>
      <c r="C53" s="49"/>
      <c r="D53" s="49"/>
      <c r="E53" s="50" t="s">
        <v>80</v>
      </c>
      <c r="F53" s="49"/>
      <c r="G53" s="49"/>
      <c r="H53" s="49"/>
      <c r="I53" s="49"/>
    </row>
    <row r="54" spans="1:16" x14ac:dyDescent="0.2">
      <c r="A54" s="33"/>
      <c r="B54" s="34">
        <v>54</v>
      </c>
      <c r="C54" s="34">
        <v>123734</v>
      </c>
      <c r="D54" s="35"/>
      <c r="E54" s="36" t="s">
        <v>316</v>
      </c>
      <c r="F54" s="37" t="s">
        <v>77</v>
      </c>
      <c r="G54" s="38">
        <v>3386</v>
      </c>
      <c r="H54" s="39">
        <v>0</v>
      </c>
      <c r="I54" s="39">
        <v>0</v>
      </c>
    </row>
    <row r="55" spans="1:16" x14ac:dyDescent="0.2">
      <c r="A55" s="33"/>
      <c r="B55" s="40"/>
      <c r="C55" s="40"/>
      <c r="D55" s="40"/>
      <c r="E55" s="41" t="s">
        <v>83</v>
      </c>
      <c r="F55" s="40"/>
      <c r="G55" s="40"/>
      <c r="H55" s="40"/>
      <c r="I55" s="40"/>
    </row>
    <row r="56" spans="1:16" ht="25.5" x14ac:dyDescent="0.2">
      <c r="A56" s="33"/>
      <c r="B56" s="40"/>
      <c r="C56" s="40"/>
      <c r="D56" s="40"/>
      <c r="E56" s="42" t="s">
        <v>84</v>
      </c>
      <c r="F56" s="40"/>
      <c r="G56" s="40"/>
      <c r="H56" s="40"/>
      <c r="I56" s="40"/>
    </row>
    <row r="57" spans="1:16" ht="369.75" x14ac:dyDescent="0.2">
      <c r="A57" s="33"/>
      <c r="B57" s="40"/>
      <c r="C57" s="40"/>
      <c r="D57" s="40"/>
      <c r="E57" s="41" t="s">
        <v>315</v>
      </c>
      <c r="F57" s="40"/>
      <c r="G57" s="40"/>
      <c r="H57" s="40"/>
      <c r="I57" s="40"/>
    </row>
    <row r="58" spans="1:16" x14ac:dyDescent="0.2">
      <c r="A58" s="16" t="s">
        <v>35</v>
      </c>
      <c r="B58" s="34" t="s">
        <v>32</v>
      </c>
      <c r="C58" s="43" t="s">
        <v>85</v>
      </c>
      <c r="D58" s="44" t="s">
        <v>37</v>
      </c>
      <c r="E58" s="45" t="s">
        <v>86</v>
      </c>
      <c r="F58" s="46" t="s">
        <v>77</v>
      </c>
      <c r="G58" s="47">
        <v>0</v>
      </c>
      <c r="H58" s="48">
        <v>0</v>
      </c>
      <c r="I58" s="48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2" t="s">
        <v>40</v>
      </c>
      <c r="B59" s="49"/>
      <c r="C59" s="49"/>
      <c r="D59" s="49"/>
      <c r="E59" s="50" t="s">
        <v>87</v>
      </c>
      <c r="F59" s="49"/>
      <c r="G59" s="49"/>
      <c r="H59" s="49"/>
      <c r="I59" s="49"/>
    </row>
    <row r="60" spans="1:16" ht="51" x14ac:dyDescent="0.2">
      <c r="A60" s="24" t="s">
        <v>42</v>
      </c>
      <c r="B60" s="49"/>
      <c r="C60" s="49"/>
      <c r="D60" s="49"/>
      <c r="E60" s="51" t="s">
        <v>88</v>
      </c>
      <c r="F60" s="49"/>
      <c r="G60" s="49"/>
      <c r="H60" s="49"/>
      <c r="I60" s="49"/>
    </row>
    <row r="61" spans="1:16" ht="369.75" x14ac:dyDescent="0.2">
      <c r="A61" t="s">
        <v>44</v>
      </c>
      <c r="B61" s="49"/>
      <c r="C61" s="49"/>
      <c r="D61" s="49"/>
      <c r="E61" s="50" t="s">
        <v>80</v>
      </c>
      <c r="F61" s="49"/>
      <c r="G61" s="49"/>
      <c r="H61" s="49"/>
      <c r="I61" s="49"/>
    </row>
    <row r="62" spans="1:16" x14ac:dyDescent="0.2">
      <c r="B62" s="34">
        <v>55</v>
      </c>
      <c r="C62" s="34">
        <v>123738</v>
      </c>
      <c r="D62" s="35"/>
      <c r="E62" s="36" t="s">
        <v>317</v>
      </c>
      <c r="F62" s="37" t="s">
        <v>77</v>
      </c>
      <c r="G62" s="38">
        <v>22157</v>
      </c>
      <c r="H62" s="39">
        <v>0</v>
      </c>
      <c r="I62" s="39">
        <v>0</v>
      </c>
    </row>
    <row r="63" spans="1:16" x14ac:dyDescent="0.2">
      <c r="B63" s="40"/>
      <c r="C63" s="40"/>
      <c r="D63" s="40"/>
      <c r="E63" s="41" t="s">
        <v>87</v>
      </c>
      <c r="F63" s="40"/>
      <c r="G63" s="40"/>
      <c r="H63" s="40"/>
      <c r="I63" s="40"/>
    </row>
    <row r="64" spans="1:16" ht="51" x14ac:dyDescent="0.2">
      <c r="B64" s="40"/>
      <c r="C64" s="40"/>
      <c r="D64" s="40"/>
      <c r="E64" s="42" t="s">
        <v>88</v>
      </c>
      <c r="F64" s="40"/>
      <c r="G64" s="40"/>
      <c r="H64" s="40"/>
      <c r="I64" s="40"/>
    </row>
    <row r="65" spans="1:16" ht="369.75" x14ac:dyDescent="0.2">
      <c r="B65" s="40"/>
      <c r="C65" s="40"/>
      <c r="D65" s="40"/>
      <c r="E65" s="41" t="s">
        <v>315</v>
      </c>
      <c r="F65" s="40"/>
      <c r="G65" s="40"/>
      <c r="H65" s="40"/>
      <c r="I65" s="40"/>
    </row>
    <row r="66" spans="1:16" x14ac:dyDescent="0.2">
      <c r="A66" s="16" t="s">
        <v>35</v>
      </c>
      <c r="B66" s="17" t="s">
        <v>89</v>
      </c>
      <c r="C66" s="17" t="s">
        <v>90</v>
      </c>
      <c r="D66" s="16" t="s">
        <v>37</v>
      </c>
      <c r="E66" s="18" t="s">
        <v>91</v>
      </c>
      <c r="F66" s="19" t="s">
        <v>77</v>
      </c>
      <c r="G66" s="20">
        <v>221570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2" t="s">
        <v>40</v>
      </c>
      <c r="E67" s="23" t="s">
        <v>87</v>
      </c>
    </row>
    <row r="68" spans="1:16" ht="51" x14ac:dyDescent="0.2">
      <c r="A68" s="24" t="s">
        <v>42</v>
      </c>
      <c r="E68" s="25" t="s">
        <v>92</v>
      </c>
    </row>
    <row r="69" spans="1:16" ht="25.5" x14ac:dyDescent="0.2">
      <c r="A69" t="s">
        <v>44</v>
      </c>
      <c r="E69" s="23" t="s">
        <v>93</v>
      </c>
    </row>
    <row r="70" spans="1:16" x14ac:dyDescent="0.2">
      <c r="A70" s="16" t="s">
        <v>35</v>
      </c>
      <c r="B70" s="17" t="s">
        <v>94</v>
      </c>
      <c r="C70" s="17" t="s">
        <v>95</v>
      </c>
      <c r="D70" s="16" t="s">
        <v>37</v>
      </c>
      <c r="E70" s="18" t="s">
        <v>96</v>
      </c>
      <c r="F70" s="19" t="s">
        <v>97</v>
      </c>
      <c r="G70" s="20">
        <v>942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2" t="s">
        <v>40</v>
      </c>
      <c r="E71" s="23" t="s">
        <v>98</v>
      </c>
    </row>
    <row r="72" spans="1:16" ht="38.25" x14ac:dyDescent="0.2">
      <c r="A72" s="24" t="s">
        <v>42</v>
      </c>
      <c r="E72" s="25" t="s">
        <v>99</v>
      </c>
    </row>
    <row r="73" spans="1:16" ht="25.5" x14ac:dyDescent="0.2">
      <c r="A73" t="s">
        <v>44</v>
      </c>
      <c r="E73" s="23" t="s">
        <v>100</v>
      </c>
    </row>
    <row r="74" spans="1:16" x14ac:dyDescent="0.2">
      <c r="A74" s="16" t="s">
        <v>35</v>
      </c>
      <c r="B74" s="34" t="s">
        <v>101</v>
      </c>
      <c r="C74" s="43" t="s">
        <v>102</v>
      </c>
      <c r="D74" s="44" t="s">
        <v>37</v>
      </c>
      <c r="E74" s="45" t="s">
        <v>103</v>
      </c>
      <c r="F74" s="46" t="s">
        <v>77</v>
      </c>
      <c r="G74" s="47">
        <v>0</v>
      </c>
      <c r="H74" s="48">
        <v>0</v>
      </c>
      <c r="I74" s="48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2" t="s">
        <v>40</v>
      </c>
      <c r="B75" s="49"/>
      <c r="C75" s="49"/>
      <c r="D75" s="49"/>
      <c r="E75" s="50" t="s">
        <v>37</v>
      </c>
      <c r="F75" s="49"/>
      <c r="G75" s="49"/>
      <c r="H75" s="49"/>
      <c r="I75" s="49"/>
    </row>
    <row r="76" spans="1:16" ht="63.75" x14ac:dyDescent="0.2">
      <c r="A76" s="24" t="s">
        <v>42</v>
      </c>
      <c r="B76" s="49"/>
      <c r="C76" s="49"/>
      <c r="D76" s="49"/>
      <c r="E76" s="51" t="s">
        <v>104</v>
      </c>
      <c r="F76" s="49"/>
      <c r="G76" s="49"/>
      <c r="H76" s="49"/>
      <c r="I76" s="49"/>
    </row>
    <row r="77" spans="1:16" ht="318.75" x14ac:dyDescent="0.2">
      <c r="A77" t="s">
        <v>44</v>
      </c>
      <c r="B77" s="49"/>
      <c r="C77" s="49"/>
      <c r="D77" s="49"/>
      <c r="E77" s="50" t="s">
        <v>105</v>
      </c>
      <c r="F77" s="49"/>
      <c r="G77" s="49"/>
      <c r="H77" s="49"/>
      <c r="I77" s="49"/>
    </row>
    <row r="78" spans="1:16" x14ac:dyDescent="0.2">
      <c r="A78" s="33"/>
      <c r="B78" s="34">
        <v>56</v>
      </c>
      <c r="C78" s="34">
        <v>132738</v>
      </c>
      <c r="D78" s="35"/>
      <c r="E78" s="36" t="s">
        <v>318</v>
      </c>
      <c r="F78" s="37" t="s">
        <v>77</v>
      </c>
      <c r="G78" s="38">
        <v>1891</v>
      </c>
      <c r="H78" s="39">
        <v>0</v>
      </c>
      <c r="I78" s="39">
        <v>0</v>
      </c>
    </row>
    <row r="79" spans="1:16" x14ac:dyDescent="0.2">
      <c r="A79" s="33"/>
      <c r="B79" s="40"/>
      <c r="C79" s="40"/>
      <c r="D79" s="40"/>
      <c r="E79" s="41"/>
      <c r="F79" s="40"/>
      <c r="G79" s="40"/>
      <c r="H79" s="40"/>
      <c r="I79" s="40"/>
    </row>
    <row r="80" spans="1:16" ht="63.75" x14ac:dyDescent="0.2">
      <c r="A80" s="33"/>
      <c r="B80" s="40"/>
      <c r="C80" s="40"/>
      <c r="D80" s="40"/>
      <c r="E80" s="42" t="s">
        <v>319</v>
      </c>
      <c r="F80" s="40"/>
      <c r="G80" s="40"/>
      <c r="H80" s="40"/>
      <c r="I80" s="40"/>
    </row>
    <row r="81" spans="1:16" ht="318.75" x14ac:dyDescent="0.2">
      <c r="A81" s="33"/>
      <c r="B81" s="40"/>
      <c r="C81" s="40"/>
      <c r="D81" s="40"/>
      <c r="E81" s="41" t="s">
        <v>320</v>
      </c>
      <c r="F81" s="40"/>
      <c r="G81" s="40"/>
      <c r="H81" s="40"/>
      <c r="I81" s="40"/>
    </row>
    <row r="82" spans="1:16" x14ac:dyDescent="0.2">
      <c r="A82" s="16" t="s">
        <v>35</v>
      </c>
      <c r="B82" s="17" t="s">
        <v>106</v>
      </c>
      <c r="C82" s="17" t="s">
        <v>107</v>
      </c>
      <c r="D82" s="16" t="s">
        <v>37</v>
      </c>
      <c r="E82" s="18" t="s">
        <v>91</v>
      </c>
      <c r="F82" s="19" t="s">
        <v>77</v>
      </c>
      <c r="G82" s="20">
        <v>18910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2" t="s">
        <v>40</v>
      </c>
      <c r="E83" s="23" t="s">
        <v>108</v>
      </c>
    </row>
    <row r="84" spans="1:16" ht="63.75" x14ac:dyDescent="0.2">
      <c r="A84" s="24" t="s">
        <v>42</v>
      </c>
      <c r="E84" s="25" t="s">
        <v>109</v>
      </c>
    </row>
    <row r="85" spans="1:16" ht="25.5" x14ac:dyDescent="0.2">
      <c r="A85" t="s">
        <v>44</v>
      </c>
      <c r="E85" s="23" t="s">
        <v>93</v>
      </c>
    </row>
    <row r="86" spans="1:16" x14ac:dyDescent="0.2">
      <c r="A86" s="16" t="s">
        <v>35</v>
      </c>
      <c r="B86" s="34" t="s">
        <v>110</v>
      </c>
      <c r="C86" s="43" t="s">
        <v>111</v>
      </c>
      <c r="D86" s="44" t="s">
        <v>37</v>
      </c>
      <c r="E86" s="45" t="s">
        <v>112</v>
      </c>
      <c r="F86" s="46" t="s">
        <v>77</v>
      </c>
      <c r="G86" s="47">
        <v>0</v>
      </c>
      <c r="H86" s="48">
        <v>0</v>
      </c>
      <c r="I86" s="48">
        <f>ROUND(ROUND(H86,2)*ROUND(G86,3),2)</f>
        <v>0</v>
      </c>
      <c r="O86">
        <f>(I86*21)/100</f>
        <v>0</v>
      </c>
      <c r="P86" t="s">
        <v>10</v>
      </c>
    </row>
    <row r="87" spans="1:16" x14ac:dyDescent="0.2">
      <c r="A87" s="22" t="s">
        <v>40</v>
      </c>
      <c r="B87" s="49"/>
      <c r="C87" s="49"/>
      <c r="D87" s="49"/>
      <c r="E87" s="50" t="s">
        <v>37</v>
      </c>
      <c r="F87" s="49"/>
      <c r="G87" s="49"/>
      <c r="H87" s="49"/>
      <c r="I87" s="49"/>
    </row>
    <row r="88" spans="1:16" x14ac:dyDescent="0.2">
      <c r="A88" s="24" t="s">
        <v>42</v>
      </c>
      <c r="B88" s="49"/>
      <c r="C88" s="49"/>
      <c r="D88" s="49"/>
      <c r="E88" s="51" t="s">
        <v>113</v>
      </c>
      <c r="F88" s="49"/>
      <c r="G88" s="49"/>
      <c r="H88" s="49"/>
      <c r="I88" s="49"/>
    </row>
    <row r="89" spans="1:16" ht="318.75" x14ac:dyDescent="0.2">
      <c r="A89" t="s">
        <v>44</v>
      </c>
      <c r="B89" s="49"/>
      <c r="C89" s="49"/>
      <c r="D89" s="49"/>
      <c r="E89" s="50" t="s">
        <v>105</v>
      </c>
      <c r="F89" s="49"/>
      <c r="G89" s="49"/>
      <c r="H89" s="49"/>
      <c r="I89" s="49"/>
    </row>
    <row r="90" spans="1:16" x14ac:dyDescent="0.2">
      <c r="B90" s="34">
        <v>57</v>
      </c>
      <c r="C90" s="34">
        <v>133738</v>
      </c>
      <c r="D90" s="35"/>
      <c r="E90" s="36" t="s">
        <v>321</v>
      </c>
      <c r="F90" s="37" t="s">
        <v>77</v>
      </c>
      <c r="G90" s="38">
        <v>152</v>
      </c>
      <c r="H90" s="39">
        <v>0</v>
      </c>
      <c r="I90" s="39">
        <v>0</v>
      </c>
    </row>
    <row r="91" spans="1:16" x14ac:dyDescent="0.2">
      <c r="B91" s="40"/>
      <c r="C91" s="40"/>
      <c r="D91" s="40"/>
      <c r="E91" s="41"/>
      <c r="F91" s="40"/>
      <c r="G91" s="40"/>
      <c r="H91" s="40"/>
      <c r="I91" s="40"/>
    </row>
    <row r="92" spans="1:16" x14ac:dyDescent="0.2">
      <c r="B92" s="40"/>
      <c r="C92" s="40"/>
      <c r="D92" s="40"/>
      <c r="E92" s="42" t="s">
        <v>113</v>
      </c>
      <c r="F92" s="40"/>
      <c r="G92" s="40"/>
      <c r="H92" s="40"/>
      <c r="I92" s="40"/>
    </row>
    <row r="93" spans="1:16" ht="318.75" x14ac:dyDescent="0.2">
      <c r="B93" s="40"/>
      <c r="C93" s="40"/>
      <c r="D93" s="40"/>
      <c r="E93" s="41" t="s">
        <v>320</v>
      </c>
      <c r="F93" s="40"/>
      <c r="G93" s="40"/>
      <c r="H93" s="40"/>
      <c r="I93" s="40"/>
    </row>
    <row r="94" spans="1:16" x14ac:dyDescent="0.2">
      <c r="A94" s="16" t="s">
        <v>35</v>
      </c>
      <c r="B94" s="17" t="s">
        <v>114</v>
      </c>
      <c r="C94" s="17" t="s">
        <v>115</v>
      </c>
      <c r="D94" s="16" t="s">
        <v>37</v>
      </c>
      <c r="E94" s="18" t="s">
        <v>91</v>
      </c>
      <c r="F94" s="19" t="s">
        <v>77</v>
      </c>
      <c r="G94" s="20">
        <v>1520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2" t="s">
        <v>40</v>
      </c>
      <c r="E95" s="23" t="s">
        <v>108</v>
      </c>
    </row>
    <row r="96" spans="1:16" x14ac:dyDescent="0.2">
      <c r="A96" s="24" t="s">
        <v>42</v>
      </c>
      <c r="E96" s="25" t="s">
        <v>116</v>
      </c>
    </row>
    <row r="97" spans="1:16" ht="25.5" x14ac:dyDescent="0.2">
      <c r="A97" t="s">
        <v>44</v>
      </c>
      <c r="E97" s="23" t="s">
        <v>93</v>
      </c>
    </row>
    <row r="98" spans="1:16" x14ac:dyDescent="0.2">
      <c r="A98" s="16" t="s">
        <v>35</v>
      </c>
      <c r="B98" s="17" t="s">
        <v>117</v>
      </c>
      <c r="C98" s="17" t="s">
        <v>118</v>
      </c>
      <c r="D98" s="16" t="s">
        <v>37</v>
      </c>
      <c r="E98" s="18" t="s">
        <v>119</v>
      </c>
      <c r="F98" s="19" t="s">
        <v>77</v>
      </c>
      <c r="G98" s="20">
        <v>1004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2" t="s">
        <v>40</v>
      </c>
      <c r="E99" s="23" t="s">
        <v>120</v>
      </c>
    </row>
    <row r="100" spans="1:16" x14ac:dyDescent="0.2">
      <c r="A100" s="24" t="s">
        <v>42</v>
      </c>
      <c r="E100" s="25" t="s">
        <v>121</v>
      </c>
    </row>
    <row r="101" spans="1:16" ht="267.75" x14ac:dyDescent="0.2">
      <c r="A101" t="s">
        <v>44</v>
      </c>
      <c r="E101" s="23" t="s">
        <v>122</v>
      </c>
    </row>
    <row r="102" spans="1:16" x14ac:dyDescent="0.2">
      <c r="A102" s="16" t="s">
        <v>35</v>
      </c>
      <c r="B102" s="17" t="s">
        <v>123</v>
      </c>
      <c r="C102" s="17" t="s">
        <v>124</v>
      </c>
      <c r="D102" s="16" t="s">
        <v>37</v>
      </c>
      <c r="E102" s="18" t="s">
        <v>125</v>
      </c>
      <c r="F102" s="19" t="s">
        <v>77</v>
      </c>
      <c r="G102" s="20">
        <v>1633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2" t="s">
        <v>40</v>
      </c>
      <c r="E103" s="23" t="s">
        <v>126</v>
      </c>
    </row>
    <row r="104" spans="1:16" ht="25.5" x14ac:dyDescent="0.2">
      <c r="A104" s="24" t="s">
        <v>42</v>
      </c>
      <c r="E104" s="25" t="s">
        <v>127</v>
      </c>
    </row>
    <row r="105" spans="1:16" ht="229.5" x14ac:dyDescent="0.2">
      <c r="A105" t="s">
        <v>44</v>
      </c>
      <c r="E105" s="23" t="s">
        <v>128</v>
      </c>
    </row>
    <row r="106" spans="1:16" x14ac:dyDescent="0.2">
      <c r="A106" s="16" t="s">
        <v>35</v>
      </c>
      <c r="B106" s="17" t="s">
        <v>129</v>
      </c>
      <c r="C106" s="17" t="s">
        <v>130</v>
      </c>
      <c r="D106" s="16" t="s">
        <v>37</v>
      </c>
      <c r="E106" s="18" t="s">
        <v>131</v>
      </c>
      <c r="F106" s="19" t="s">
        <v>77</v>
      </c>
      <c r="G106" s="20">
        <v>284.37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2" t="s">
        <v>40</v>
      </c>
      <c r="E107" s="23" t="s">
        <v>132</v>
      </c>
    </row>
    <row r="108" spans="1:16" ht="38.25" x14ac:dyDescent="0.2">
      <c r="A108" s="24" t="s">
        <v>42</v>
      </c>
      <c r="E108" s="25" t="s">
        <v>133</v>
      </c>
    </row>
    <row r="109" spans="1:16" ht="229.5" x14ac:dyDescent="0.2">
      <c r="A109" t="s">
        <v>44</v>
      </c>
      <c r="E109" s="23" t="s">
        <v>128</v>
      </c>
    </row>
    <row r="110" spans="1:16" x14ac:dyDescent="0.2">
      <c r="A110" s="16" t="s">
        <v>35</v>
      </c>
      <c r="B110" s="17" t="s">
        <v>134</v>
      </c>
      <c r="C110" s="17" t="s">
        <v>135</v>
      </c>
      <c r="D110" s="16" t="s">
        <v>37</v>
      </c>
      <c r="E110" s="18" t="s">
        <v>136</v>
      </c>
      <c r="F110" s="19" t="s">
        <v>77</v>
      </c>
      <c r="G110" s="20">
        <v>90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2" t="s">
        <v>40</v>
      </c>
      <c r="E111" s="23" t="s">
        <v>37</v>
      </c>
    </row>
    <row r="112" spans="1:16" x14ac:dyDescent="0.2">
      <c r="A112" s="24" t="s">
        <v>42</v>
      </c>
      <c r="E112" s="25" t="s">
        <v>137</v>
      </c>
    </row>
    <row r="113" spans="1:16" ht="293.25" x14ac:dyDescent="0.2">
      <c r="A113" t="s">
        <v>44</v>
      </c>
      <c r="E113" s="23" t="s">
        <v>138</v>
      </c>
    </row>
    <row r="114" spans="1:16" x14ac:dyDescent="0.2">
      <c r="A114" s="16" t="s">
        <v>35</v>
      </c>
      <c r="B114" s="17" t="s">
        <v>139</v>
      </c>
      <c r="C114" s="17" t="s">
        <v>140</v>
      </c>
      <c r="D114" s="16" t="s">
        <v>37</v>
      </c>
      <c r="E114" s="18" t="s">
        <v>141</v>
      </c>
      <c r="F114" s="19" t="s">
        <v>77</v>
      </c>
      <c r="G114" s="20">
        <v>3977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2" t="s">
        <v>40</v>
      </c>
      <c r="E115" s="23" t="s">
        <v>142</v>
      </c>
    </row>
    <row r="116" spans="1:16" ht="25.5" x14ac:dyDescent="0.2">
      <c r="A116" s="24" t="s">
        <v>42</v>
      </c>
      <c r="E116" s="25" t="s">
        <v>143</v>
      </c>
    </row>
    <row r="117" spans="1:16" ht="242.25" x14ac:dyDescent="0.2">
      <c r="A117" t="s">
        <v>44</v>
      </c>
      <c r="E117" s="23" t="s">
        <v>144</v>
      </c>
    </row>
    <row r="118" spans="1:16" x14ac:dyDescent="0.2">
      <c r="A118" s="16" t="s">
        <v>35</v>
      </c>
      <c r="B118" s="34" t="s">
        <v>145</v>
      </c>
      <c r="C118" s="43" t="s">
        <v>146</v>
      </c>
      <c r="D118" s="44" t="s">
        <v>37</v>
      </c>
      <c r="E118" s="45" t="s">
        <v>147</v>
      </c>
      <c r="F118" s="46" t="s">
        <v>71</v>
      </c>
      <c r="G118" s="47">
        <v>0</v>
      </c>
      <c r="H118" s="48">
        <v>0</v>
      </c>
      <c r="I118" s="48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2" t="s">
        <v>40</v>
      </c>
      <c r="B119" s="49"/>
      <c r="C119" s="49"/>
      <c r="D119" s="49"/>
      <c r="E119" s="50" t="s">
        <v>37</v>
      </c>
      <c r="F119" s="49"/>
      <c r="G119" s="49"/>
      <c r="H119" s="49"/>
      <c r="I119" s="49"/>
    </row>
    <row r="120" spans="1:16" ht="25.5" x14ac:dyDescent="0.2">
      <c r="A120" s="24" t="s">
        <v>42</v>
      </c>
      <c r="B120" s="49"/>
      <c r="C120" s="49"/>
      <c r="D120" s="49"/>
      <c r="E120" s="51" t="s">
        <v>148</v>
      </c>
      <c r="F120" s="49"/>
      <c r="G120" s="49"/>
      <c r="H120" s="49"/>
      <c r="I120" s="49"/>
    </row>
    <row r="121" spans="1:16" ht="25.5" x14ac:dyDescent="0.2">
      <c r="A121" t="s">
        <v>44</v>
      </c>
      <c r="B121" s="49"/>
      <c r="C121" s="49"/>
      <c r="D121" s="49"/>
      <c r="E121" s="50" t="s">
        <v>149</v>
      </c>
      <c r="F121" s="49"/>
      <c r="G121" s="49"/>
      <c r="H121" s="49"/>
      <c r="I121" s="49"/>
    </row>
    <row r="122" spans="1:16" x14ac:dyDescent="0.2">
      <c r="B122" s="34">
        <v>58</v>
      </c>
      <c r="C122" s="34">
        <v>18110</v>
      </c>
      <c r="D122" s="35"/>
      <c r="E122" s="36" t="s">
        <v>322</v>
      </c>
      <c r="F122" s="37" t="s">
        <v>71</v>
      </c>
      <c r="G122" s="38">
        <v>35143</v>
      </c>
      <c r="H122" s="39">
        <v>0</v>
      </c>
      <c r="I122" s="39">
        <v>0</v>
      </c>
    </row>
    <row r="123" spans="1:16" x14ac:dyDescent="0.2">
      <c r="B123" s="40"/>
      <c r="C123" s="40"/>
      <c r="D123" s="40"/>
      <c r="E123" s="41"/>
      <c r="F123" s="40"/>
      <c r="G123" s="40"/>
      <c r="H123" s="40"/>
      <c r="I123" s="40"/>
    </row>
    <row r="124" spans="1:16" ht="25.5" x14ac:dyDescent="0.2">
      <c r="B124" s="40"/>
      <c r="C124" s="40"/>
      <c r="D124" s="40"/>
      <c r="E124" s="42" t="s">
        <v>148</v>
      </c>
      <c r="F124" s="40"/>
      <c r="G124" s="40"/>
      <c r="H124" s="40"/>
      <c r="I124" s="40"/>
    </row>
    <row r="125" spans="1:16" ht="25.5" x14ac:dyDescent="0.2">
      <c r="B125" s="40"/>
      <c r="C125" s="40"/>
      <c r="D125" s="40"/>
      <c r="E125" s="41" t="s">
        <v>149</v>
      </c>
      <c r="F125" s="40"/>
      <c r="G125" s="40"/>
      <c r="H125" s="40"/>
      <c r="I125" s="40"/>
    </row>
    <row r="126" spans="1:16" x14ac:dyDescent="0.2">
      <c r="A126" s="16" t="s">
        <v>35</v>
      </c>
      <c r="B126" s="17" t="s">
        <v>150</v>
      </c>
      <c r="C126" s="17" t="s">
        <v>151</v>
      </c>
      <c r="D126" s="16" t="s">
        <v>37</v>
      </c>
      <c r="E126" s="18" t="s">
        <v>152</v>
      </c>
      <c r="F126" s="19" t="s">
        <v>71</v>
      </c>
      <c r="G126" s="20">
        <v>8064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2" t="s">
        <v>40</v>
      </c>
      <c r="E127" s="23" t="s">
        <v>37</v>
      </c>
    </row>
    <row r="128" spans="1:16" ht="25.5" x14ac:dyDescent="0.2">
      <c r="A128" s="24" t="s">
        <v>42</v>
      </c>
      <c r="E128" s="25" t="s">
        <v>153</v>
      </c>
    </row>
    <row r="129" spans="1:18" ht="25.5" x14ac:dyDescent="0.2">
      <c r="A129" t="s">
        <v>44</v>
      </c>
      <c r="E129" s="23" t="s">
        <v>154</v>
      </c>
    </row>
    <row r="130" spans="1:18" ht="12.75" customHeight="1" x14ac:dyDescent="0.2">
      <c r="A130" s="3" t="s">
        <v>33</v>
      </c>
      <c r="B130" s="3"/>
      <c r="C130" s="26" t="s">
        <v>10</v>
      </c>
      <c r="D130" s="3"/>
      <c r="E130" s="14" t="s">
        <v>155</v>
      </c>
      <c r="F130" s="3"/>
      <c r="G130" s="3"/>
      <c r="H130" s="3"/>
      <c r="I130" s="27">
        <f>0+Q130</f>
        <v>0</v>
      </c>
      <c r="O130">
        <f>0+R130</f>
        <v>0</v>
      </c>
      <c r="Q130">
        <f>0+I131+I139+I143+I147+I151</f>
        <v>0</v>
      </c>
      <c r="R130">
        <f>0+O131+O139+O143+O147+O151</f>
        <v>0</v>
      </c>
    </row>
    <row r="131" spans="1:18" x14ac:dyDescent="0.2">
      <c r="A131" s="16" t="s">
        <v>35</v>
      </c>
      <c r="B131" s="34" t="s">
        <v>156</v>
      </c>
      <c r="C131" s="43" t="s">
        <v>157</v>
      </c>
      <c r="D131" s="44" t="s">
        <v>37</v>
      </c>
      <c r="E131" s="45" t="s">
        <v>158</v>
      </c>
      <c r="F131" s="46" t="s">
        <v>97</v>
      </c>
      <c r="G131" s="47">
        <v>0</v>
      </c>
      <c r="H131" s="48">
        <v>0</v>
      </c>
      <c r="I131" s="48">
        <f>ROUND(ROUND(H131,2)*ROUND(G131,3),2)</f>
        <v>0</v>
      </c>
      <c r="O131">
        <f>(I131*21)/100</f>
        <v>0</v>
      </c>
      <c r="P131" t="s">
        <v>10</v>
      </c>
    </row>
    <row r="132" spans="1:18" x14ac:dyDescent="0.2">
      <c r="A132" s="22" t="s">
        <v>40</v>
      </c>
      <c r="B132" s="49"/>
      <c r="C132" s="49"/>
      <c r="D132" s="49"/>
      <c r="E132" s="50" t="s">
        <v>159</v>
      </c>
      <c r="F132" s="49"/>
      <c r="G132" s="49"/>
      <c r="H132" s="49"/>
      <c r="I132" s="49"/>
    </row>
    <row r="133" spans="1:18" ht="38.25" x14ac:dyDescent="0.2">
      <c r="A133" s="24" t="s">
        <v>42</v>
      </c>
      <c r="B133" s="49"/>
      <c r="C133" s="49"/>
      <c r="D133" s="49"/>
      <c r="E133" s="51" t="s">
        <v>160</v>
      </c>
      <c r="F133" s="49"/>
      <c r="G133" s="49"/>
      <c r="H133" s="49"/>
      <c r="I133" s="49"/>
    </row>
    <row r="134" spans="1:18" ht="165.75" x14ac:dyDescent="0.2">
      <c r="A134" t="s">
        <v>44</v>
      </c>
      <c r="B134" s="49"/>
      <c r="C134" s="49"/>
      <c r="D134" s="49"/>
      <c r="E134" s="50" t="s">
        <v>161</v>
      </c>
      <c r="F134" s="49"/>
      <c r="G134" s="49"/>
      <c r="H134" s="49"/>
      <c r="I134" s="49"/>
    </row>
    <row r="135" spans="1:18" x14ac:dyDescent="0.2">
      <c r="B135" s="34">
        <v>59</v>
      </c>
      <c r="C135" s="34">
        <v>212635</v>
      </c>
      <c r="D135" s="35"/>
      <c r="E135" s="36" t="s">
        <v>323</v>
      </c>
      <c r="F135" s="37" t="s">
        <v>97</v>
      </c>
      <c r="G135" s="38">
        <v>559</v>
      </c>
      <c r="H135" s="39">
        <v>0</v>
      </c>
      <c r="I135" s="39">
        <v>0</v>
      </c>
    </row>
    <row r="136" spans="1:18" x14ac:dyDescent="0.2">
      <c r="B136" s="40"/>
      <c r="C136" s="40"/>
      <c r="D136" s="40"/>
      <c r="E136" s="41" t="s">
        <v>159</v>
      </c>
      <c r="F136" s="40"/>
      <c r="G136" s="40"/>
      <c r="H136" s="40"/>
      <c r="I136" s="40"/>
    </row>
    <row r="137" spans="1:18" ht="38.25" x14ac:dyDescent="0.2">
      <c r="B137" s="40"/>
      <c r="C137" s="40"/>
      <c r="D137" s="40"/>
      <c r="E137" s="42" t="s">
        <v>160</v>
      </c>
      <c r="F137" s="40"/>
      <c r="G137" s="40"/>
      <c r="H137" s="40"/>
      <c r="I137" s="40"/>
    </row>
    <row r="138" spans="1:18" ht="165.75" x14ac:dyDescent="0.2">
      <c r="B138" s="40"/>
      <c r="C138" s="40"/>
      <c r="D138" s="40"/>
      <c r="E138" s="41" t="s">
        <v>324</v>
      </c>
      <c r="F138" s="40"/>
      <c r="G138" s="40"/>
      <c r="H138" s="40"/>
      <c r="I138" s="40"/>
    </row>
    <row r="139" spans="1:18" x14ac:dyDescent="0.2">
      <c r="A139" s="16" t="s">
        <v>35</v>
      </c>
      <c r="B139" s="17" t="s">
        <v>162</v>
      </c>
      <c r="C139" s="17" t="s">
        <v>163</v>
      </c>
      <c r="D139" s="16" t="s">
        <v>37</v>
      </c>
      <c r="E139" s="18" t="s">
        <v>164</v>
      </c>
      <c r="F139" s="19" t="s">
        <v>71</v>
      </c>
      <c r="G139" s="20">
        <v>2915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2" t="s">
        <v>40</v>
      </c>
      <c r="E140" s="23" t="s">
        <v>37</v>
      </c>
    </row>
    <row r="141" spans="1:18" x14ac:dyDescent="0.2">
      <c r="A141" s="24" t="s">
        <v>42</v>
      </c>
      <c r="E141" s="25" t="s">
        <v>165</v>
      </c>
    </row>
    <row r="142" spans="1:18" ht="51" x14ac:dyDescent="0.2">
      <c r="A142" t="s">
        <v>44</v>
      </c>
      <c r="E142" s="23" t="s">
        <v>166</v>
      </c>
    </row>
    <row r="143" spans="1:18" x14ac:dyDescent="0.2">
      <c r="A143" s="16" t="s">
        <v>35</v>
      </c>
      <c r="B143" s="17" t="s">
        <v>167</v>
      </c>
      <c r="C143" s="17" t="s">
        <v>168</v>
      </c>
      <c r="D143" s="16" t="s">
        <v>37</v>
      </c>
      <c r="E143" s="18" t="s">
        <v>169</v>
      </c>
      <c r="F143" s="19" t="s">
        <v>77</v>
      </c>
      <c r="G143" s="20">
        <v>78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2" t="s">
        <v>40</v>
      </c>
      <c r="E144" s="23" t="s">
        <v>170</v>
      </c>
    </row>
    <row r="145" spans="1:18" x14ac:dyDescent="0.2">
      <c r="A145" s="24" t="s">
        <v>42</v>
      </c>
      <c r="E145" s="25" t="s">
        <v>171</v>
      </c>
    </row>
    <row r="146" spans="1:18" ht="38.25" x14ac:dyDescent="0.2">
      <c r="A146" t="s">
        <v>44</v>
      </c>
      <c r="E146" s="23" t="s">
        <v>172</v>
      </c>
    </row>
    <row r="147" spans="1:18" x14ac:dyDescent="0.2">
      <c r="A147" s="16" t="s">
        <v>35</v>
      </c>
      <c r="B147" s="17" t="s">
        <v>173</v>
      </c>
      <c r="C147" s="17" t="s">
        <v>174</v>
      </c>
      <c r="D147" s="16" t="s">
        <v>37</v>
      </c>
      <c r="E147" s="18" t="s">
        <v>175</v>
      </c>
      <c r="F147" s="19" t="s">
        <v>77</v>
      </c>
      <c r="G147" s="20">
        <v>28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8" x14ac:dyDescent="0.2">
      <c r="A148" s="22" t="s">
        <v>40</v>
      </c>
      <c r="E148" s="23" t="s">
        <v>37</v>
      </c>
    </row>
    <row r="149" spans="1:18" x14ac:dyDescent="0.2">
      <c r="A149" s="24" t="s">
        <v>42</v>
      </c>
      <c r="E149" s="25" t="s">
        <v>171</v>
      </c>
    </row>
    <row r="150" spans="1:18" ht="369.75" x14ac:dyDescent="0.2">
      <c r="A150" t="s">
        <v>44</v>
      </c>
      <c r="E150" s="23" t="s">
        <v>176</v>
      </c>
    </row>
    <row r="151" spans="1:18" x14ac:dyDescent="0.2">
      <c r="A151" s="16" t="s">
        <v>35</v>
      </c>
      <c r="B151" s="17" t="s">
        <v>177</v>
      </c>
      <c r="C151" s="17" t="s">
        <v>178</v>
      </c>
      <c r="D151" s="16" t="s">
        <v>37</v>
      </c>
      <c r="E151" s="18" t="s">
        <v>179</v>
      </c>
      <c r="F151" s="19" t="s">
        <v>77</v>
      </c>
      <c r="G151" s="20">
        <v>9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8" x14ac:dyDescent="0.2">
      <c r="A152" s="22" t="s">
        <v>40</v>
      </c>
      <c r="E152" s="23" t="s">
        <v>180</v>
      </c>
    </row>
    <row r="153" spans="1:18" x14ac:dyDescent="0.2">
      <c r="A153" s="24" t="s">
        <v>42</v>
      </c>
      <c r="E153" s="25" t="s">
        <v>181</v>
      </c>
    </row>
    <row r="154" spans="1:18" ht="369.75" x14ac:dyDescent="0.2">
      <c r="A154" t="s">
        <v>44</v>
      </c>
      <c r="E154" s="23" t="s">
        <v>176</v>
      </c>
    </row>
    <row r="155" spans="1:18" ht="12.75" customHeight="1" x14ac:dyDescent="0.2">
      <c r="A155" s="3" t="s">
        <v>33</v>
      </c>
      <c r="B155" s="3"/>
      <c r="C155" s="26" t="s">
        <v>28</v>
      </c>
      <c r="D155" s="3"/>
      <c r="E155" s="14" t="s">
        <v>182</v>
      </c>
      <c r="F155" s="3"/>
      <c r="G155" s="3"/>
      <c r="H155" s="3"/>
      <c r="I155" s="27">
        <f>0+Q155</f>
        <v>0</v>
      </c>
      <c r="O155">
        <f>0+R155</f>
        <v>0</v>
      </c>
      <c r="Q155">
        <f>0+I156+I160+I164</f>
        <v>0</v>
      </c>
      <c r="R155">
        <f>0+O156+O160+O164</f>
        <v>0</v>
      </c>
    </row>
    <row r="156" spans="1:18" x14ac:dyDescent="0.2">
      <c r="A156" s="16" t="s">
        <v>35</v>
      </c>
      <c r="B156" s="17" t="s">
        <v>183</v>
      </c>
      <c r="C156" s="17" t="s">
        <v>184</v>
      </c>
      <c r="D156" s="16" t="s">
        <v>37</v>
      </c>
      <c r="E156" s="18" t="s">
        <v>185</v>
      </c>
      <c r="F156" s="19" t="s">
        <v>77</v>
      </c>
      <c r="G156" s="20">
        <v>185.28700000000001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2" t="s">
        <v>40</v>
      </c>
      <c r="E157" s="23" t="s">
        <v>186</v>
      </c>
    </row>
    <row r="158" spans="1:18" ht="51" x14ac:dyDescent="0.2">
      <c r="A158" s="24" t="s">
        <v>42</v>
      </c>
      <c r="E158" s="25" t="s">
        <v>187</v>
      </c>
    </row>
    <row r="159" spans="1:18" ht="369.75" x14ac:dyDescent="0.2">
      <c r="A159" t="s">
        <v>44</v>
      </c>
      <c r="E159" s="23" t="s">
        <v>188</v>
      </c>
    </row>
    <row r="160" spans="1:18" x14ac:dyDescent="0.2">
      <c r="A160" s="16" t="s">
        <v>35</v>
      </c>
      <c r="B160" s="17" t="s">
        <v>189</v>
      </c>
      <c r="C160" s="17" t="s">
        <v>190</v>
      </c>
      <c r="D160" s="16" t="s">
        <v>37</v>
      </c>
      <c r="E160" s="18" t="s">
        <v>191</v>
      </c>
      <c r="F160" s="19" t="s">
        <v>77</v>
      </c>
      <c r="G160" s="20">
        <v>10</v>
      </c>
      <c r="H160" s="21">
        <v>0</v>
      </c>
      <c r="I160" s="21">
        <f>ROUND(ROUND(H160,2)*ROUND(G160,3),2)</f>
        <v>0</v>
      </c>
      <c r="O160">
        <f>(I160*21)/100</f>
        <v>0</v>
      </c>
      <c r="P160" t="s">
        <v>10</v>
      </c>
    </row>
    <row r="161" spans="1:18" x14ac:dyDescent="0.2">
      <c r="A161" s="22" t="s">
        <v>40</v>
      </c>
      <c r="E161" s="23" t="s">
        <v>192</v>
      </c>
    </row>
    <row r="162" spans="1:18" x14ac:dyDescent="0.2">
      <c r="A162" s="24" t="s">
        <v>42</v>
      </c>
      <c r="E162" s="25" t="s">
        <v>193</v>
      </c>
    </row>
    <row r="163" spans="1:18" ht="76.5" x14ac:dyDescent="0.2">
      <c r="A163" t="s">
        <v>44</v>
      </c>
      <c r="E163" s="23" t="s">
        <v>194</v>
      </c>
    </row>
    <row r="164" spans="1:18" x14ac:dyDescent="0.2">
      <c r="A164" s="16" t="s">
        <v>35</v>
      </c>
      <c r="B164" s="17" t="s">
        <v>195</v>
      </c>
      <c r="C164" s="17" t="s">
        <v>196</v>
      </c>
      <c r="D164" s="16" t="s">
        <v>37</v>
      </c>
      <c r="E164" s="18" t="s">
        <v>197</v>
      </c>
      <c r="F164" s="19" t="s">
        <v>71</v>
      </c>
      <c r="G164" s="20">
        <v>83.244</v>
      </c>
      <c r="H164" s="21">
        <v>0</v>
      </c>
      <c r="I164" s="21">
        <f>ROUND(ROUND(H164,2)*ROUND(G164,3),2)</f>
        <v>0</v>
      </c>
      <c r="O164">
        <f>(I164*21)/100</f>
        <v>0</v>
      </c>
      <c r="P164" t="s">
        <v>10</v>
      </c>
    </row>
    <row r="165" spans="1:18" x14ac:dyDescent="0.2">
      <c r="A165" s="22" t="s">
        <v>40</v>
      </c>
      <c r="E165" s="23" t="s">
        <v>198</v>
      </c>
    </row>
    <row r="166" spans="1:18" ht="25.5" x14ac:dyDescent="0.2">
      <c r="A166" s="24" t="s">
        <v>42</v>
      </c>
      <c r="E166" s="25" t="s">
        <v>199</v>
      </c>
    </row>
    <row r="167" spans="1:18" ht="153" x14ac:dyDescent="0.2">
      <c r="A167" t="s">
        <v>44</v>
      </c>
      <c r="E167" s="23" t="s">
        <v>200</v>
      </c>
    </row>
    <row r="168" spans="1:18" ht="12.75" customHeight="1" x14ac:dyDescent="0.2">
      <c r="A168" s="3" t="s">
        <v>33</v>
      </c>
      <c r="B168" s="3"/>
      <c r="C168" s="26" t="s">
        <v>29</v>
      </c>
      <c r="D168" s="3"/>
      <c r="E168" s="14" t="s">
        <v>201</v>
      </c>
      <c r="F168" s="3"/>
      <c r="G168" s="3"/>
      <c r="H168" s="3"/>
      <c r="I168" s="27">
        <f>0+Q168</f>
        <v>0</v>
      </c>
      <c r="O168">
        <f>0+R168</f>
        <v>0</v>
      </c>
      <c r="Q168">
        <f>0+I169+I173+I177</f>
        <v>0</v>
      </c>
      <c r="R168">
        <f>0+O169+O173+O177</f>
        <v>0</v>
      </c>
    </row>
    <row r="169" spans="1:18" ht="25.5" x14ac:dyDescent="0.2">
      <c r="A169" s="16" t="s">
        <v>35</v>
      </c>
      <c r="B169" s="17" t="s">
        <v>202</v>
      </c>
      <c r="C169" s="17" t="s">
        <v>203</v>
      </c>
      <c r="D169" s="16" t="s">
        <v>37</v>
      </c>
      <c r="E169" s="18" t="s">
        <v>204</v>
      </c>
      <c r="F169" s="19" t="s">
        <v>77</v>
      </c>
      <c r="G169" s="20">
        <v>3389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10</v>
      </c>
    </row>
    <row r="170" spans="1:18" x14ac:dyDescent="0.2">
      <c r="A170" s="22" t="s">
        <v>40</v>
      </c>
      <c r="E170" s="23" t="s">
        <v>205</v>
      </c>
    </row>
    <row r="171" spans="1:18" ht="63.75" x14ac:dyDescent="0.2">
      <c r="A171" s="24" t="s">
        <v>42</v>
      </c>
      <c r="E171" s="25" t="s">
        <v>206</v>
      </c>
    </row>
    <row r="172" spans="1:18" ht="280.5" x14ac:dyDescent="0.2">
      <c r="A172" t="s">
        <v>44</v>
      </c>
      <c r="E172" s="23" t="s">
        <v>207</v>
      </c>
    </row>
    <row r="173" spans="1:18" ht="25.5" x14ac:dyDescent="0.2">
      <c r="A173" s="16" t="s">
        <v>35</v>
      </c>
      <c r="B173" s="17" t="s">
        <v>208</v>
      </c>
      <c r="C173" s="17" t="s">
        <v>209</v>
      </c>
      <c r="D173" s="16" t="s">
        <v>37</v>
      </c>
      <c r="E173" s="18" t="s">
        <v>210</v>
      </c>
      <c r="F173" s="19" t="s">
        <v>77</v>
      </c>
      <c r="G173" s="20">
        <v>3821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10</v>
      </c>
    </row>
    <row r="174" spans="1:18" x14ac:dyDescent="0.2">
      <c r="A174" s="22" t="s">
        <v>40</v>
      </c>
      <c r="E174" s="23" t="s">
        <v>211</v>
      </c>
    </row>
    <row r="175" spans="1:18" ht="25.5" x14ac:dyDescent="0.2">
      <c r="A175" s="24" t="s">
        <v>42</v>
      </c>
      <c r="E175" s="25" t="s">
        <v>212</v>
      </c>
    </row>
    <row r="176" spans="1:18" ht="344.25" x14ac:dyDescent="0.2">
      <c r="A176" t="s">
        <v>44</v>
      </c>
      <c r="E176" s="23" t="s">
        <v>213</v>
      </c>
    </row>
    <row r="177" spans="1:18" ht="25.5" x14ac:dyDescent="0.2">
      <c r="A177" s="16" t="s">
        <v>35</v>
      </c>
      <c r="B177" s="17" t="s">
        <v>214</v>
      </c>
      <c r="C177" s="17" t="s">
        <v>215</v>
      </c>
      <c r="D177" s="16" t="s">
        <v>37</v>
      </c>
      <c r="E177" s="18" t="s">
        <v>216</v>
      </c>
      <c r="F177" s="19" t="s">
        <v>77</v>
      </c>
      <c r="G177" s="20">
        <v>10995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8" x14ac:dyDescent="0.2">
      <c r="A178" s="22" t="s">
        <v>40</v>
      </c>
      <c r="E178" s="23" t="s">
        <v>217</v>
      </c>
    </row>
    <row r="179" spans="1:18" x14ac:dyDescent="0.2">
      <c r="A179" s="24" t="s">
        <v>42</v>
      </c>
      <c r="E179" s="25" t="s">
        <v>218</v>
      </c>
    </row>
    <row r="180" spans="1:18" ht="267.75" x14ac:dyDescent="0.2">
      <c r="A180" t="s">
        <v>44</v>
      </c>
      <c r="E180" s="23" t="s">
        <v>219</v>
      </c>
    </row>
    <row r="181" spans="1:18" ht="12.75" customHeight="1" x14ac:dyDescent="0.2">
      <c r="A181" s="3" t="s">
        <v>33</v>
      </c>
      <c r="B181" s="3"/>
      <c r="C181" s="26" t="s">
        <v>74</v>
      </c>
      <c r="D181" s="3"/>
      <c r="E181" s="14" t="s">
        <v>220</v>
      </c>
      <c r="F181" s="3"/>
      <c r="G181" s="3"/>
      <c r="H181" s="3"/>
      <c r="I181" s="27">
        <f>0+Q181</f>
        <v>0</v>
      </c>
      <c r="O181">
        <f>0+R181</f>
        <v>0</v>
      </c>
      <c r="Q181">
        <f>0+I182+I186+I190+I194+I198+I202+I206+I210+I214</f>
        <v>0</v>
      </c>
      <c r="R181">
        <f>0+O182+O186+O190+O194+O198+O202+O206+O210+O214</f>
        <v>0</v>
      </c>
    </row>
    <row r="182" spans="1:18" x14ac:dyDescent="0.2">
      <c r="A182" s="16" t="s">
        <v>35</v>
      </c>
      <c r="B182" s="17" t="s">
        <v>221</v>
      </c>
      <c r="C182" s="17" t="s">
        <v>222</v>
      </c>
      <c r="D182" s="16" t="s">
        <v>37</v>
      </c>
      <c r="E182" s="18" t="s">
        <v>223</v>
      </c>
      <c r="F182" s="19" t="s">
        <v>97</v>
      </c>
      <c r="G182" s="20">
        <v>117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10</v>
      </c>
    </row>
    <row r="183" spans="1:18" x14ac:dyDescent="0.2">
      <c r="A183" s="22" t="s">
        <v>40</v>
      </c>
      <c r="E183" s="23" t="s">
        <v>224</v>
      </c>
    </row>
    <row r="184" spans="1:18" x14ac:dyDescent="0.2">
      <c r="A184" s="24" t="s">
        <v>42</v>
      </c>
      <c r="E184" s="25" t="s">
        <v>225</v>
      </c>
    </row>
    <row r="185" spans="1:18" ht="255" x14ac:dyDescent="0.2">
      <c r="A185" t="s">
        <v>44</v>
      </c>
      <c r="E185" s="23" t="s">
        <v>226</v>
      </c>
    </row>
    <row r="186" spans="1:18" x14ac:dyDescent="0.2">
      <c r="A186" s="16" t="s">
        <v>35</v>
      </c>
      <c r="B186" s="17" t="s">
        <v>227</v>
      </c>
      <c r="C186" s="17" t="s">
        <v>228</v>
      </c>
      <c r="D186" s="16" t="s">
        <v>37</v>
      </c>
      <c r="E186" s="18" t="s">
        <v>229</v>
      </c>
      <c r="F186" s="19" t="s">
        <v>97</v>
      </c>
      <c r="G186" s="20">
        <v>144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8" ht="25.5" x14ac:dyDescent="0.2">
      <c r="A187" s="22" t="s">
        <v>40</v>
      </c>
      <c r="E187" s="23" t="s">
        <v>230</v>
      </c>
    </row>
    <row r="188" spans="1:18" x14ac:dyDescent="0.2">
      <c r="A188" s="24" t="s">
        <v>42</v>
      </c>
      <c r="E188" s="25" t="s">
        <v>231</v>
      </c>
    </row>
    <row r="189" spans="1:18" ht="255" x14ac:dyDescent="0.2">
      <c r="A189" t="s">
        <v>44</v>
      </c>
      <c r="E189" s="23" t="s">
        <v>226</v>
      </c>
    </row>
    <row r="190" spans="1:18" x14ac:dyDescent="0.2">
      <c r="A190" s="16" t="s">
        <v>35</v>
      </c>
      <c r="B190" s="17" t="s">
        <v>232</v>
      </c>
      <c r="C190" s="17" t="s">
        <v>233</v>
      </c>
      <c r="D190" s="16" t="s">
        <v>37</v>
      </c>
      <c r="E190" s="18" t="s">
        <v>234</v>
      </c>
      <c r="F190" s="19" t="s">
        <v>97</v>
      </c>
      <c r="G190" s="20">
        <v>67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8" x14ac:dyDescent="0.2">
      <c r="A191" s="22" t="s">
        <v>40</v>
      </c>
      <c r="E191" s="23" t="s">
        <v>235</v>
      </c>
    </row>
    <row r="192" spans="1:18" x14ac:dyDescent="0.2">
      <c r="A192" s="24" t="s">
        <v>42</v>
      </c>
      <c r="E192" s="25" t="s">
        <v>225</v>
      </c>
    </row>
    <row r="193" spans="1:16" ht="255" x14ac:dyDescent="0.2">
      <c r="A193" t="s">
        <v>44</v>
      </c>
      <c r="E193" s="23" t="s">
        <v>226</v>
      </c>
    </row>
    <row r="194" spans="1:16" x14ac:dyDescent="0.2">
      <c r="A194" s="16" t="s">
        <v>35</v>
      </c>
      <c r="B194" s="17" t="s">
        <v>236</v>
      </c>
      <c r="C194" s="17" t="s">
        <v>237</v>
      </c>
      <c r="D194" s="16" t="s">
        <v>37</v>
      </c>
      <c r="E194" s="18" t="s">
        <v>238</v>
      </c>
      <c r="F194" s="19" t="s">
        <v>97</v>
      </c>
      <c r="G194" s="20">
        <v>6.85</v>
      </c>
      <c r="H194" s="21">
        <v>0</v>
      </c>
      <c r="I194" s="21">
        <f>ROUND(ROUND(H194,2)*ROUND(G194,3),2)</f>
        <v>0</v>
      </c>
      <c r="O194">
        <f>(I194*21)/100</f>
        <v>0</v>
      </c>
      <c r="P194" t="s">
        <v>10</v>
      </c>
    </row>
    <row r="195" spans="1:16" x14ac:dyDescent="0.2">
      <c r="A195" s="22" t="s">
        <v>40</v>
      </c>
      <c r="E195" s="23" t="s">
        <v>239</v>
      </c>
    </row>
    <row r="196" spans="1:16" x14ac:dyDescent="0.2">
      <c r="A196" s="24" t="s">
        <v>42</v>
      </c>
      <c r="E196" s="25" t="s">
        <v>240</v>
      </c>
    </row>
    <row r="197" spans="1:16" ht="255" x14ac:dyDescent="0.2">
      <c r="A197" t="s">
        <v>44</v>
      </c>
      <c r="E197" s="23" t="s">
        <v>226</v>
      </c>
    </row>
    <row r="198" spans="1:16" x14ac:dyDescent="0.2">
      <c r="A198" s="16" t="s">
        <v>35</v>
      </c>
      <c r="B198" s="17" t="s">
        <v>241</v>
      </c>
      <c r="C198" s="17" t="s">
        <v>242</v>
      </c>
      <c r="D198" s="16" t="s">
        <v>37</v>
      </c>
      <c r="E198" s="18" t="s">
        <v>243</v>
      </c>
      <c r="F198" s="19" t="s">
        <v>97</v>
      </c>
      <c r="G198" s="20">
        <v>3868</v>
      </c>
      <c r="H198" s="21">
        <v>0</v>
      </c>
      <c r="I198" s="21">
        <f>ROUND(ROUND(H198,2)*ROUND(G198,3),2)</f>
        <v>0</v>
      </c>
      <c r="O198">
        <f>(I198*21)/100</f>
        <v>0</v>
      </c>
      <c r="P198" t="s">
        <v>10</v>
      </c>
    </row>
    <row r="199" spans="1:16" x14ac:dyDescent="0.2">
      <c r="A199" s="22" t="s">
        <v>40</v>
      </c>
      <c r="E199" s="23" t="s">
        <v>244</v>
      </c>
    </row>
    <row r="200" spans="1:16" x14ac:dyDescent="0.2">
      <c r="A200" s="24" t="s">
        <v>42</v>
      </c>
      <c r="E200" s="25" t="s">
        <v>245</v>
      </c>
    </row>
    <row r="201" spans="1:16" ht="242.25" x14ac:dyDescent="0.2">
      <c r="A201" t="s">
        <v>44</v>
      </c>
      <c r="E201" s="23" t="s">
        <v>246</v>
      </c>
    </row>
    <row r="202" spans="1:16" x14ac:dyDescent="0.2">
      <c r="A202" s="16" t="s">
        <v>35</v>
      </c>
      <c r="B202" s="17" t="s">
        <v>247</v>
      </c>
      <c r="C202" s="17" t="s">
        <v>248</v>
      </c>
      <c r="D202" s="16" t="s">
        <v>37</v>
      </c>
      <c r="E202" s="18" t="s">
        <v>249</v>
      </c>
      <c r="F202" s="19" t="s">
        <v>250</v>
      </c>
      <c r="G202" s="20">
        <v>16</v>
      </c>
      <c r="H202" s="21">
        <v>0</v>
      </c>
      <c r="I202" s="21">
        <f>ROUND(ROUND(H202,2)*ROUND(G202,3),2)</f>
        <v>0</v>
      </c>
      <c r="O202">
        <f>(I202*21)/100</f>
        <v>0</v>
      </c>
      <c r="P202" t="s">
        <v>10</v>
      </c>
    </row>
    <row r="203" spans="1:16" x14ac:dyDescent="0.2">
      <c r="A203" s="22" t="s">
        <v>40</v>
      </c>
      <c r="E203" s="23" t="s">
        <v>37</v>
      </c>
    </row>
    <row r="204" spans="1:16" x14ac:dyDescent="0.2">
      <c r="A204" s="24" t="s">
        <v>42</v>
      </c>
      <c r="E204" s="25" t="s">
        <v>251</v>
      </c>
    </row>
    <row r="205" spans="1:16" ht="255" x14ac:dyDescent="0.2">
      <c r="A205" t="s">
        <v>44</v>
      </c>
      <c r="E205" s="23" t="s">
        <v>252</v>
      </c>
    </row>
    <row r="206" spans="1:16" x14ac:dyDescent="0.2">
      <c r="A206" s="16" t="s">
        <v>35</v>
      </c>
      <c r="B206" s="17" t="s">
        <v>253</v>
      </c>
      <c r="C206" s="17" t="s">
        <v>254</v>
      </c>
      <c r="D206" s="16" t="s">
        <v>37</v>
      </c>
      <c r="E206" s="18" t="s">
        <v>255</v>
      </c>
      <c r="F206" s="19" t="s">
        <v>250</v>
      </c>
      <c r="G206" s="20">
        <v>5</v>
      </c>
      <c r="H206" s="21">
        <v>0</v>
      </c>
      <c r="I206" s="21">
        <f>ROUND(ROUND(H206,2)*ROUND(G206,3),2)</f>
        <v>0</v>
      </c>
      <c r="O206">
        <f>(I206*21)/100</f>
        <v>0</v>
      </c>
      <c r="P206" t="s">
        <v>10</v>
      </c>
    </row>
    <row r="207" spans="1:16" x14ac:dyDescent="0.2">
      <c r="A207" s="22" t="s">
        <v>40</v>
      </c>
      <c r="E207" s="23" t="s">
        <v>256</v>
      </c>
    </row>
    <row r="208" spans="1:16" x14ac:dyDescent="0.2">
      <c r="A208" s="24" t="s">
        <v>42</v>
      </c>
      <c r="E208" s="25" t="s">
        <v>257</v>
      </c>
    </row>
    <row r="209" spans="1:18" ht="153" x14ac:dyDescent="0.2">
      <c r="A209" t="s">
        <v>44</v>
      </c>
      <c r="E209" s="23" t="s">
        <v>258</v>
      </c>
    </row>
    <row r="210" spans="1:18" x14ac:dyDescent="0.2">
      <c r="A210" s="16" t="s">
        <v>35</v>
      </c>
      <c r="B210" s="17" t="s">
        <v>259</v>
      </c>
      <c r="C210" s="17" t="s">
        <v>260</v>
      </c>
      <c r="D210" s="16" t="s">
        <v>37</v>
      </c>
      <c r="E210" s="18" t="s">
        <v>261</v>
      </c>
      <c r="F210" s="19" t="s">
        <v>250</v>
      </c>
      <c r="G210" s="20">
        <v>42</v>
      </c>
      <c r="H210" s="21">
        <v>0</v>
      </c>
      <c r="I210" s="21">
        <f>ROUND(ROUND(H210,2)*ROUND(G210,3),2)</f>
        <v>0</v>
      </c>
      <c r="O210">
        <f>(I210*21)/100</f>
        <v>0</v>
      </c>
      <c r="P210" t="s">
        <v>10</v>
      </c>
    </row>
    <row r="211" spans="1:18" x14ac:dyDescent="0.2">
      <c r="A211" s="22" t="s">
        <v>40</v>
      </c>
      <c r="E211" s="41" t="s">
        <v>325</v>
      </c>
    </row>
    <row r="212" spans="1:18" x14ac:dyDescent="0.2">
      <c r="A212" s="24" t="s">
        <v>42</v>
      </c>
      <c r="E212" s="25" t="s">
        <v>257</v>
      </c>
    </row>
    <row r="213" spans="1:18" ht="89.25" x14ac:dyDescent="0.2">
      <c r="A213" t="s">
        <v>44</v>
      </c>
      <c r="E213" s="23" t="s">
        <v>262</v>
      </c>
    </row>
    <row r="214" spans="1:18" x14ac:dyDescent="0.2">
      <c r="A214" s="16" t="s">
        <v>35</v>
      </c>
      <c r="B214" s="17" t="s">
        <v>263</v>
      </c>
      <c r="C214" s="17" t="s">
        <v>264</v>
      </c>
      <c r="D214" s="16" t="s">
        <v>37</v>
      </c>
      <c r="E214" s="18" t="s">
        <v>265</v>
      </c>
      <c r="F214" s="19" t="s">
        <v>77</v>
      </c>
      <c r="G214" s="20">
        <v>208</v>
      </c>
      <c r="H214" s="21">
        <v>0</v>
      </c>
      <c r="I214" s="21">
        <f>ROUND(ROUND(H214,2)*ROUND(G214,3),2)</f>
        <v>0</v>
      </c>
      <c r="O214">
        <f>(I214*21)/100</f>
        <v>0</v>
      </c>
      <c r="P214" t="s">
        <v>10</v>
      </c>
    </row>
    <row r="215" spans="1:18" x14ac:dyDescent="0.2">
      <c r="A215" s="22" t="s">
        <v>40</v>
      </c>
      <c r="E215" s="23" t="s">
        <v>37</v>
      </c>
    </row>
    <row r="216" spans="1:18" x14ac:dyDescent="0.2">
      <c r="A216" s="24" t="s">
        <v>42</v>
      </c>
      <c r="E216" s="25" t="s">
        <v>266</v>
      </c>
    </row>
    <row r="217" spans="1:18" ht="369.75" x14ac:dyDescent="0.2">
      <c r="A217" t="s">
        <v>44</v>
      </c>
      <c r="E217" s="23" t="s">
        <v>188</v>
      </c>
    </row>
    <row r="218" spans="1:18" ht="12.75" customHeight="1" x14ac:dyDescent="0.2">
      <c r="A218" s="3" t="s">
        <v>33</v>
      </c>
      <c r="B218" s="3"/>
      <c r="C218" s="26" t="s">
        <v>31</v>
      </c>
      <c r="D218" s="3"/>
      <c r="E218" s="14" t="s">
        <v>267</v>
      </c>
      <c r="F218" s="3"/>
      <c r="G218" s="3"/>
      <c r="H218" s="3"/>
      <c r="I218" s="27">
        <f>0+Q218</f>
        <v>0</v>
      </c>
      <c r="O218">
        <f>0+R218</f>
        <v>0</v>
      </c>
      <c r="Q218">
        <f>0+I219+I223+I227+I231+I235+I239+I243+I247</f>
        <v>0</v>
      </c>
      <c r="R218">
        <f>0+O219+O223+O227+O231+O235+O239+O243+O247</f>
        <v>0</v>
      </c>
    </row>
    <row r="219" spans="1:18" ht="25.5" x14ac:dyDescent="0.2">
      <c r="A219" s="16" t="s">
        <v>35</v>
      </c>
      <c r="B219" s="17" t="s">
        <v>268</v>
      </c>
      <c r="C219" s="17" t="s">
        <v>269</v>
      </c>
      <c r="D219" s="16" t="s">
        <v>37</v>
      </c>
      <c r="E219" s="18" t="s">
        <v>270</v>
      </c>
      <c r="F219" s="19" t="s">
        <v>97</v>
      </c>
      <c r="G219" s="20">
        <v>380.767</v>
      </c>
      <c r="H219" s="21">
        <v>0</v>
      </c>
      <c r="I219" s="21">
        <f>ROUND(ROUND(H219,2)*ROUND(G219,3),2)</f>
        <v>0</v>
      </c>
      <c r="O219">
        <f>(I219*21)/100</f>
        <v>0</v>
      </c>
      <c r="P219" t="s">
        <v>10</v>
      </c>
    </row>
    <row r="220" spans="1:18" x14ac:dyDescent="0.2">
      <c r="A220" s="22" t="s">
        <v>40</v>
      </c>
      <c r="E220" s="23" t="s">
        <v>271</v>
      </c>
    </row>
    <row r="221" spans="1:18" ht="38.25" x14ac:dyDescent="0.2">
      <c r="A221" s="24" t="s">
        <v>42</v>
      </c>
      <c r="E221" s="25" t="s">
        <v>272</v>
      </c>
    </row>
    <row r="222" spans="1:18" ht="89.25" x14ac:dyDescent="0.2">
      <c r="A222" t="s">
        <v>44</v>
      </c>
      <c r="E222" s="23" t="s">
        <v>273</v>
      </c>
    </row>
    <row r="223" spans="1:18" ht="25.5" x14ac:dyDescent="0.2">
      <c r="A223" s="16" t="s">
        <v>35</v>
      </c>
      <c r="B223" s="17" t="s">
        <v>274</v>
      </c>
      <c r="C223" s="17" t="s">
        <v>275</v>
      </c>
      <c r="D223" s="16" t="s">
        <v>37</v>
      </c>
      <c r="E223" s="18" t="s">
        <v>276</v>
      </c>
      <c r="F223" s="19" t="s">
        <v>97</v>
      </c>
      <c r="G223" s="20">
        <v>1479.586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10</v>
      </c>
    </row>
    <row r="224" spans="1:18" x14ac:dyDescent="0.2">
      <c r="A224" s="22" t="s">
        <v>40</v>
      </c>
      <c r="E224" s="23" t="s">
        <v>277</v>
      </c>
    </row>
    <row r="225" spans="1:16" ht="38.25" x14ac:dyDescent="0.2">
      <c r="A225" s="24" t="s">
        <v>42</v>
      </c>
      <c r="E225" s="25" t="s">
        <v>278</v>
      </c>
    </row>
    <row r="226" spans="1:16" ht="89.25" x14ac:dyDescent="0.2">
      <c r="A226" t="s">
        <v>44</v>
      </c>
      <c r="E226" s="23" t="s">
        <v>273</v>
      </c>
    </row>
    <row r="227" spans="1:16" x14ac:dyDescent="0.2">
      <c r="A227" s="16" t="s">
        <v>35</v>
      </c>
      <c r="B227" s="17" t="s">
        <v>279</v>
      </c>
      <c r="C227" s="17" t="s">
        <v>280</v>
      </c>
      <c r="D227" s="16" t="s">
        <v>37</v>
      </c>
      <c r="E227" s="18" t="s">
        <v>281</v>
      </c>
      <c r="F227" s="19" t="s">
        <v>97</v>
      </c>
      <c r="G227" s="20">
        <v>271.39800000000002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10</v>
      </c>
    </row>
    <row r="228" spans="1:16" x14ac:dyDescent="0.2">
      <c r="A228" s="22" t="s">
        <v>40</v>
      </c>
      <c r="E228" s="23" t="s">
        <v>282</v>
      </c>
    </row>
    <row r="229" spans="1:16" ht="38.25" x14ac:dyDescent="0.2">
      <c r="A229" s="24" t="s">
        <v>42</v>
      </c>
      <c r="E229" s="25" t="s">
        <v>283</v>
      </c>
    </row>
    <row r="230" spans="1:16" ht="76.5" x14ac:dyDescent="0.2">
      <c r="A230" t="s">
        <v>44</v>
      </c>
      <c r="E230" s="23" t="s">
        <v>284</v>
      </c>
    </row>
    <row r="231" spans="1:16" x14ac:dyDescent="0.2">
      <c r="A231" s="16" t="s">
        <v>35</v>
      </c>
      <c r="B231" s="17" t="s">
        <v>285</v>
      </c>
      <c r="C231" s="17" t="s">
        <v>286</v>
      </c>
      <c r="D231" s="16" t="s">
        <v>37</v>
      </c>
      <c r="E231" s="18" t="s">
        <v>287</v>
      </c>
      <c r="F231" s="19" t="s">
        <v>77</v>
      </c>
      <c r="G231" s="20">
        <v>1.1839999999999999</v>
      </c>
      <c r="H231" s="21">
        <v>0</v>
      </c>
      <c r="I231" s="21">
        <f>ROUND(ROUND(H231,2)*ROUND(G231,3),2)</f>
        <v>0</v>
      </c>
      <c r="O231">
        <f>(I231*21)/100</f>
        <v>0</v>
      </c>
      <c r="P231" t="s">
        <v>10</v>
      </c>
    </row>
    <row r="232" spans="1:16" x14ac:dyDescent="0.2">
      <c r="A232" s="22" t="s">
        <v>40</v>
      </c>
      <c r="E232" s="23" t="s">
        <v>288</v>
      </c>
    </row>
    <row r="233" spans="1:16" ht="25.5" x14ac:dyDescent="0.2">
      <c r="A233" s="24" t="s">
        <v>42</v>
      </c>
      <c r="E233" s="25" t="s">
        <v>289</v>
      </c>
    </row>
    <row r="234" spans="1:16" ht="409.5" x14ac:dyDescent="0.2">
      <c r="A234" t="s">
        <v>44</v>
      </c>
      <c r="E234" s="23" t="s">
        <v>290</v>
      </c>
    </row>
    <row r="235" spans="1:16" x14ac:dyDescent="0.2">
      <c r="A235" s="16" t="s">
        <v>35</v>
      </c>
      <c r="B235" s="17" t="s">
        <v>291</v>
      </c>
      <c r="C235" s="17" t="s">
        <v>292</v>
      </c>
      <c r="D235" s="16" t="s">
        <v>37</v>
      </c>
      <c r="E235" s="18" t="s">
        <v>293</v>
      </c>
      <c r="F235" s="19" t="s">
        <v>250</v>
      </c>
      <c r="G235" s="20">
        <v>2</v>
      </c>
      <c r="H235" s="21">
        <v>0</v>
      </c>
      <c r="I235" s="21">
        <f>ROUND(ROUND(H235,2)*ROUND(G235,3),2)</f>
        <v>0</v>
      </c>
      <c r="O235">
        <f>(I235*21)/100</f>
        <v>0</v>
      </c>
      <c r="P235" t="s">
        <v>10</v>
      </c>
    </row>
    <row r="236" spans="1:16" x14ac:dyDescent="0.2">
      <c r="A236" s="22" t="s">
        <v>40</v>
      </c>
      <c r="E236" s="23" t="s">
        <v>37</v>
      </c>
    </row>
    <row r="237" spans="1:16" x14ac:dyDescent="0.2">
      <c r="A237" s="24" t="s">
        <v>42</v>
      </c>
      <c r="E237" s="25" t="s">
        <v>257</v>
      </c>
    </row>
    <row r="238" spans="1:16" ht="38.25" x14ac:dyDescent="0.2">
      <c r="A238" t="s">
        <v>44</v>
      </c>
      <c r="E238" s="23" t="s">
        <v>294</v>
      </c>
    </row>
    <row r="239" spans="1:16" x14ac:dyDescent="0.2">
      <c r="A239" s="16" t="s">
        <v>35</v>
      </c>
      <c r="B239" s="17" t="s">
        <v>295</v>
      </c>
      <c r="C239" s="17" t="s">
        <v>296</v>
      </c>
      <c r="D239" s="16" t="s">
        <v>37</v>
      </c>
      <c r="E239" s="18" t="s">
        <v>297</v>
      </c>
      <c r="F239" s="19" t="s">
        <v>77</v>
      </c>
      <c r="G239" s="20">
        <v>684</v>
      </c>
      <c r="H239" s="21">
        <v>0</v>
      </c>
      <c r="I239" s="21">
        <f>ROUND(ROUND(H239,2)*ROUND(G239,3),2)</f>
        <v>0</v>
      </c>
      <c r="O239">
        <f>(I239*21)/100</f>
        <v>0</v>
      </c>
      <c r="P239" t="s">
        <v>10</v>
      </c>
    </row>
    <row r="240" spans="1:16" ht="25.5" x14ac:dyDescent="0.2">
      <c r="A240" s="22" t="s">
        <v>40</v>
      </c>
      <c r="E240" s="23" t="s">
        <v>48</v>
      </c>
    </row>
    <row r="241" spans="1:16" x14ac:dyDescent="0.2">
      <c r="A241" s="24" t="s">
        <v>42</v>
      </c>
      <c r="E241" s="25" t="s">
        <v>266</v>
      </c>
    </row>
    <row r="242" spans="1:16" ht="114.75" x14ac:dyDescent="0.2">
      <c r="A242" t="s">
        <v>44</v>
      </c>
      <c r="E242" s="23" t="s">
        <v>298</v>
      </c>
    </row>
    <row r="243" spans="1:16" x14ac:dyDescent="0.2">
      <c r="A243" s="16" t="s">
        <v>35</v>
      </c>
      <c r="B243" s="17" t="s">
        <v>299</v>
      </c>
      <c r="C243" s="17" t="s">
        <v>300</v>
      </c>
      <c r="D243" s="16" t="s">
        <v>37</v>
      </c>
      <c r="E243" s="18" t="s">
        <v>301</v>
      </c>
      <c r="F243" s="19" t="s">
        <v>302</v>
      </c>
      <c r="G243" s="20">
        <v>31420</v>
      </c>
      <c r="H243" s="21">
        <v>0</v>
      </c>
      <c r="I243" s="21">
        <f>ROUND(ROUND(H243,2)*ROUND(G243,3),2)</f>
        <v>0</v>
      </c>
      <c r="O243">
        <f>(I243*21)/100</f>
        <v>0</v>
      </c>
      <c r="P243" t="s">
        <v>10</v>
      </c>
    </row>
    <row r="244" spans="1:16" x14ac:dyDescent="0.2">
      <c r="A244" s="22" t="s">
        <v>40</v>
      </c>
      <c r="E244" s="23" t="s">
        <v>303</v>
      </c>
    </row>
    <row r="245" spans="1:16" ht="38.25" x14ac:dyDescent="0.2">
      <c r="A245" s="24" t="s">
        <v>42</v>
      </c>
      <c r="E245" s="25" t="s">
        <v>304</v>
      </c>
    </row>
    <row r="246" spans="1:16" ht="25.5" x14ac:dyDescent="0.2">
      <c r="A246" t="s">
        <v>44</v>
      </c>
      <c r="E246" s="23" t="s">
        <v>305</v>
      </c>
    </row>
    <row r="247" spans="1:16" x14ac:dyDescent="0.2">
      <c r="A247" s="16" t="s">
        <v>35</v>
      </c>
      <c r="B247" s="17" t="s">
        <v>306</v>
      </c>
      <c r="C247" s="17" t="s">
        <v>307</v>
      </c>
      <c r="D247" s="16" t="s">
        <v>37</v>
      </c>
      <c r="E247" s="18" t="s">
        <v>308</v>
      </c>
      <c r="F247" s="19" t="s">
        <v>97</v>
      </c>
      <c r="G247" s="20">
        <v>239</v>
      </c>
      <c r="H247" s="21">
        <v>0</v>
      </c>
      <c r="I247" s="21">
        <f>ROUND(ROUND(H247,2)*ROUND(G247,3),2)</f>
        <v>0</v>
      </c>
      <c r="O247">
        <f>(I247*21)/100</f>
        <v>0</v>
      </c>
      <c r="P247" t="s">
        <v>10</v>
      </c>
    </row>
    <row r="248" spans="1:16" x14ac:dyDescent="0.2">
      <c r="A248" s="22" t="s">
        <v>40</v>
      </c>
      <c r="E248" s="23" t="s">
        <v>309</v>
      </c>
    </row>
    <row r="249" spans="1:16" ht="25.5" x14ac:dyDescent="0.2">
      <c r="A249" s="24" t="s">
        <v>42</v>
      </c>
      <c r="E249" s="25" t="s">
        <v>310</v>
      </c>
    </row>
    <row r="250" spans="1:16" ht="89.25" x14ac:dyDescent="0.2">
      <c r="A250" t="s">
        <v>44</v>
      </c>
      <c r="E250" s="23" t="s">
        <v>311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01-16-01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rehurek</cp:lastModifiedBy>
  <dcterms:created xsi:type="dcterms:W3CDTF">2018-10-22T07:34:52Z</dcterms:created>
  <dcterms:modified xsi:type="dcterms:W3CDTF">2018-10-26T08:32:29Z</dcterms:modified>
</cp:coreProperties>
</file>