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_projekty\Šakvice - Hustopeče\PROJEKT_Sa_Hu_2017\11 Soutez zhotovitele\Z K\Soupisy prací\E.1 Inženýrské objekty\E.1.2\"/>
    </mc:Choice>
  </mc:AlternateContent>
  <bookViews>
    <workbookView xWindow="0" yWindow="0" windowWidth="17100" windowHeight="11625"/>
  </bookViews>
  <sheets>
    <sheet name="SO 03-16-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4" i="1" l="1"/>
  <c r="I50" i="1"/>
  <c r="I34" i="1"/>
  <c r="I278" i="1" l="1"/>
  <c r="O278" i="1" s="1"/>
  <c r="I270" i="1"/>
  <c r="O270" i="1" s="1"/>
  <c r="R269" i="1" s="1"/>
  <c r="O269" i="1" s="1"/>
  <c r="I265" i="1"/>
  <c r="O265" i="1" s="1"/>
  <c r="I261" i="1"/>
  <c r="O261" i="1" s="1"/>
  <c r="I257" i="1"/>
  <c r="O257" i="1" s="1"/>
  <c r="I253" i="1"/>
  <c r="O253" i="1" s="1"/>
  <c r="I249" i="1"/>
  <c r="O249" i="1" s="1"/>
  <c r="I245" i="1"/>
  <c r="O245" i="1" s="1"/>
  <c r="I241" i="1"/>
  <c r="O241" i="1" s="1"/>
  <c r="I237" i="1"/>
  <c r="O237" i="1" s="1"/>
  <c r="I233" i="1"/>
  <c r="O233" i="1" s="1"/>
  <c r="I229" i="1"/>
  <c r="O229" i="1" s="1"/>
  <c r="I225" i="1"/>
  <c r="O225" i="1" s="1"/>
  <c r="I221" i="1"/>
  <c r="O221" i="1" s="1"/>
  <c r="I217" i="1"/>
  <c r="O217" i="1" s="1"/>
  <c r="I213" i="1"/>
  <c r="O213" i="1" s="1"/>
  <c r="I209" i="1"/>
  <c r="O209" i="1" s="1"/>
  <c r="I204" i="1"/>
  <c r="O204" i="1" s="1"/>
  <c r="I200" i="1"/>
  <c r="O200" i="1" s="1"/>
  <c r="R199" i="1" s="1"/>
  <c r="O199" i="1" s="1"/>
  <c r="I195" i="1"/>
  <c r="O195" i="1" s="1"/>
  <c r="I191" i="1"/>
  <c r="O191" i="1" s="1"/>
  <c r="I187" i="1"/>
  <c r="O187" i="1" s="1"/>
  <c r="I183" i="1"/>
  <c r="O183" i="1" s="1"/>
  <c r="I179" i="1"/>
  <c r="O179" i="1" s="1"/>
  <c r="I175" i="1"/>
  <c r="O175" i="1" s="1"/>
  <c r="I170" i="1"/>
  <c r="O170" i="1" s="1"/>
  <c r="I166" i="1"/>
  <c r="O166" i="1" s="1"/>
  <c r="I162" i="1"/>
  <c r="O162" i="1" s="1"/>
  <c r="I158" i="1"/>
  <c r="O158" i="1" s="1"/>
  <c r="I154" i="1"/>
  <c r="O154" i="1" s="1"/>
  <c r="I149" i="1"/>
  <c r="O149" i="1" s="1"/>
  <c r="I145" i="1"/>
  <c r="O145" i="1" s="1"/>
  <c r="I141" i="1"/>
  <c r="O141" i="1" s="1"/>
  <c r="I137" i="1"/>
  <c r="O137" i="1" s="1"/>
  <c r="I133" i="1"/>
  <c r="O133" i="1" s="1"/>
  <c r="I129" i="1"/>
  <c r="O129" i="1" s="1"/>
  <c r="I125" i="1"/>
  <c r="O125" i="1" s="1"/>
  <c r="I121" i="1"/>
  <c r="Q116" i="1" s="1"/>
  <c r="I116" i="1" s="1"/>
  <c r="I117" i="1"/>
  <c r="O117" i="1" s="1"/>
  <c r="I112" i="1"/>
  <c r="O112" i="1" s="1"/>
  <c r="I108" i="1"/>
  <c r="O108" i="1" s="1"/>
  <c r="I104" i="1"/>
  <c r="O104" i="1" s="1"/>
  <c r="I100" i="1"/>
  <c r="O100" i="1" s="1"/>
  <c r="I96" i="1"/>
  <c r="O96" i="1" s="1"/>
  <c r="I92" i="1"/>
  <c r="O92" i="1" s="1"/>
  <c r="I88" i="1"/>
  <c r="O88" i="1" s="1"/>
  <c r="I84" i="1"/>
  <c r="O84" i="1" s="1"/>
  <c r="I79" i="1"/>
  <c r="O79" i="1" s="1"/>
  <c r="I75" i="1"/>
  <c r="O75" i="1" s="1"/>
  <c r="I71" i="1"/>
  <c r="Q66" i="1" s="1"/>
  <c r="I66" i="1" s="1"/>
  <c r="I67" i="1"/>
  <c r="O67" i="1" s="1"/>
  <c r="I62" i="1"/>
  <c r="O62" i="1" s="1"/>
  <c r="I58" i="1"/>
  <c r="O58" i="1" s="1"/>
  <c r="I54" i="1"/>
  <c r="O54" i="1" s="1"/>
  <c r="I46" i="1"/>
  <c r="O46" i="1" s="1"/>
  <c r="I42" i="1"/>
  <c r="O42" i="1" s="1"/>
  <c r="I38" i="1"/>
  <c r="O38" i="1" s="1"/>
  <c r="I30" i="1"/>
  <c r="O30" i="1" s="1"/>
  <c r="I26" i="1"/>
  <c r="I22" i="1"/>
  <c r="O22" i="1" s="1"/>
  <c r="I18" i="1"/>
  <c r="O18" i="1" s="1"/>
  <c r="I14" i="1"/>
  <c r="O14" i="1" s="1"/>
  <c r="I9" i="1"/>
  <c r="O9" i="1" s="1"/>
  <c r="R8" i="1" s="1"/>
  <c r="O8" i="1" s="1"/>
  <c r="Q8" i="1"/>
  <c r="I8" i="1"/>
  <c r="Q269" i="1" l="1"/>
  <c r="I269" i="1" s="1"/>
  <c r="Q13" i="1"/>
  <c r="I13" i="1" s="1"/>
  <c r="R83" i="1"/>
  <c r="O83" i="1" s="1"/>
  <c r="R153" i="1"/>
  <c r="O153" i="1" s="1"/>
  <c r="R174" i="1"/>
  <c r="O174" i="1" s="1"/>
  <c r="R208" i="1"/>
  <c r="O208" i="1" s="1"/>
  <c r="Q83" i="1"/>
  <c r="I83" i="1" s="1"/>
  <c r="Q174" i="1"/>
  <c r="I174" i="1" s="1"/>
  <c r="Q199" i="1"/>
  <c r="I199" i="1" s="1"/>
  <c r="Q208" i="1"/>
  <c r="I208" i="1" s="1"/>
  <c r="O71" i="1"/>
  <c r="R66" i="1" s="1"/>
  <c r="O66" i="1" s="1"/>
  <c r="O121" i="1"/>
  <c r="R116" i="1" s="1"/>
  <c r="O116" i="1" s="1"/>
  <c r="O26" i="1"/>
  <c r="R13" i="1" s="1"/>
  <c r="O13" i="1" s="1"/>
  <c r="O2" i="1" s="1"/>
  <c r="Q153" i="1"/>
  <c r="I153" i="1" s="1"/>
  <c r="I3" i="1" l="1"/>
</calcChain>
</file>

<file path=xl/sharedStrings.xml><?xml version="1.0" encoding="utf-8"?>
<sst xmlns="http://schemas.openxmlformats.org/spreadsheetml/2006/main" count="906" uniqueCount="335">
  <si>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</si>
  <si>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</si>
  <si>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</si>
  <si>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</si>
  <si>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</si>
  <si>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</si>
  <si>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</si>
  <si>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</si>
  <si>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03-16-02</t>
  </si>
  <si>
    <t>0,00</t>
  </si>
  <si>
    <t>2</t>
  </si>
  <si>
    <t>O</t>
  </si>
  <si>
    <t>Rozpočet:</t>
  </si>
  <si>
    <t>Žst. Hustopeče u Brna, nástupiště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</si>
  <si>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</si>
  <si>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</si>
  <si>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</si>
  <si>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</si>
  <si>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</si>
  <si>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</si>
  <si>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</si>
  <si>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</si>
  <si>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</si>
  <si>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</si>
  <si>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</si>
  <si>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</si>
  <si>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</si>
  <si>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</si>
  <si>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</si>
  <si>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</si>
  <si>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</si>
  <si>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</si>
  <si>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</si>
  <si>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</si>
  <si>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Ostatní</t>
  </si>
  <si>
    <t>P</t>
  </si>
  <si>
    <t>29611</t>
  </si>
  <si>
    <t/>
  </si>
  <si>
    <t>OSTATNÍ POŽADAVKY - ODBORNÝ DOZOR</t>
  </si>
  <si>
    <t>HOD</t>
  </si>
  <si>
    <t>PP</t>
  </si>
  <si>
    <t>VV</t>
  </si>
  <si>
    <t>odhad</t>
  </si>
  <si>
    <t>TS</t>
  </si>
  <si>
    <t>zahrnuje veškeré náklady spojené s objednatelem požadovaným dozorem</t>
  </si>
  <si>
    <t>Zemní práce</t>
  </si>
  <si>
    <t>11130</t>
  </si>
  <si>
    <t>SEJMUTÍ DRNU</t>
  </si>
  <si>
    <t>M2</t>
  </si>
  <si>
    <t>viz E.1.2.2.1, Příloha 1. Výměrnice</t>
  </si>
  <si>
    <t>včetně vodorovné dopravy  a uložení na skládku</t>
  </si>
  <si>
    <t>113188</t>
  </si>
  <si>
    <t>ODSTRANĚNÍ KRYTU ZPEVNĚNÝCH PLOCH Z DLAŽDIC, ODVOZ DO 20KM</t>
  </si>
  <si>
    <t>M3</t>
  </si>
  <si>
    <t>viz E.1.2.2.3 Pudorys, plochy okolo VB, (22 m2 + 5 m2) x 0,05 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</si>
  <si>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</si>
  <si>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11318B</t>
  </si>
  <si>
    <t>ODSTRANĚNÍ KRYTU ZPEVNĚNÝCH PLOCH Z DLAŽDIC - DOPRAVA</t>
  </si>
  <si>
    <t>tkm</t>
  </si>
  <si>
    <t>3,375 t x 40 km</t>
  </si>
  <si>
    <t>Položka zahrnuje samostatnou dopravu suti a vybouraných hmot. Množství se určí jako součin hmotnosti [t] a požadované vzdálenosti [km].</t>
  </si>
  <si>
    <t>11511</t>
  </si>
  <si>
    <t>ČERPÁNÍ VODY DO 500 L/MIN</t>
  </si>
  <si>
    <t>odhad (případné čerpání vody z výkopu)</t>
  </si>
  <si>
    <t>Položka čerpání vody na povrchu zahrnuje i potrubí, pohotovost záložní čerpací soupravy a zřízení čerpací jímky. Součástí položky je také následná demontáž a likvidace těchto zařízení</t>
  </si>
  <si>
    <t>123938</t>
  </si>
  <si>
    <t>ODKOP PRO SPOD STAVBU SILNIC A ŽELEZNIC TŘ. III, ODVOZ DO 20KM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</si>
  <si>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</si>
  <si>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</t>
  </si>
  <si>
    <t>123939</t>
  </si>
  <si>
    <t>PŘÍPLATEK ZA DALŠÍ 1KM DOPRAVY ZEMINY</t>
  </si>
  <si>
    <t>376 m3 x 10 km (ODVOZ CELKEM 30 KM)</t>
  </si>
  <si>
    <t>položka zahrnuje příplatek k vodorovnému přemístění zeminy za každý další 1km nad 20km</t>
  </si>
  <si>
    <t>8</t>
  </si>
  <si>
    <t>17180</t>
  </si>
  <si>
    <t>ULOŽENÍ SYPANINY DO NÁSYPŮ Z NAKUPOVANÝCH MATERIÁLŮ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</si>
  <si>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</si>
  <si>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</si>
  <si>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</si>
  <si>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viz E.1.2.2.3 Pudorys, plochy pod nástupišti a přístupovými chodníky</t>
  </si>
  <si>
    <t>položka zahrnuje úpravu pláně včetně vyrovnání výškových rozdílů. Míru zhutnění určuje projekt.</t>
  </si>
  <si>
    <t>18221</t>
  </si>
  <si>
    <t>ROZPROSTŘENÍ ORNICE VE SVAHU V TL DO 0,10M</t>
  </si>
  <si>
    <t>viz E.1.2.2.3 Pudorys, plocha u přístupu na nástupiště č. 1</t>
  </si>
  <si>
    <t>položka zahrnuje: 
nutné přemístění ornice z dočasných skládek vzdálených do 50m 
rozprostření ornice v předepsané tloušťce ve svahu přes 1:5</t>
  </si>
  <si>
    <t>11</t>
  </si>
  <si>
    <t>18231</t>
  </si>
  <si>
    <t>ROZPROSTŘENÍ ORNICE V ROVINĚ V TL DO 0,10M</t>
  </si>
  <si>
    <t>viz E.1.2.2.3 Pudorys, plochy u hlavního přístupového chodníku</t>
  </si>
  <si>
    <t>12</t>
  </si>
  <si>
    <t>18242</t>
  </si>
  <si>
    <t>ZALOŽENÍ TRÁVNÍKU HYDROOSEVEM NA ORNICI</t>
  </si>
  <si>
    <t>140 m2 + 247 m2</t>
  </si>
  <si>
    <t>Zahrnuje dodání předepsané travní směsi, hydroosev na ornici, zalévání, první pokosení, to vše bez ohledu na sklon terénu</t>
  </si>
  <si>
    <t>Zakládání</t>
  </si>
  <si>
    <t>13</t>
  </si>
  <si>
    <t>21450</t>
  </si>
  <si>
    <t>SANAČNÍ VRSTVY Z KAMENIVA</t>
  </si>
  <si>
    <t>viz E.1.2.2.3 Pudorys, zídka podél nástupiště č. 2</t>
  </si>
  <si>
    <t>položka zahrnuje dodávku předepsaného kameniva, mimostaveništní a vnitrostaveništní dopravu a jeho uložení 
není-li v zadávací dokumentaci uvedeno jinak, jedná se o nakupovaný materiál</t>
  </si>
  <si>
    <t>14</t>
  </si>
  <si>
    <t>261613</t>
  </si>
  <si>
    <t>VRTY PRO KOTVENÍ A INJEKTÁŽ TŘ VI NA POVRCHU D DO 25MM</t>
  </si>
  <si>
    <t>M</t>
  </si>
  <si>
    <t>viz E.1.2.2.9.3 Zídka podél nástupiště č. 2 – Zábradlí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</si>
  <si>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</si>
  <si>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15</t>
  </si>
  <si>
    <t>272325</t>
  </si>
  <si>
    <t>ZÁKLADY ZE ŽELEZOBETONU DO C30/37 (B37)</t>
  </si>
  <si>
    <t>viz E.1.2.2.9.1 Zídka podél nástupiště č. 2 – Tvar, základ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</si>
  <si>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</si>
  <si>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16</t>
  </si>
  <si>
    <t>272365</t>
  </si>
  <si>
    <t>VÝZTUŽ ZÁKLADŮ Z OCELI 10505, B500B</t>
  </si>
  <si>
    <t>T</t>
  </si>
  <si>
    <t>výztuž pro základ zídky podél nástupiště č. 2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</si>
  <si>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</si>
  <si>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</si>
  <si>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17</t>
  </si>
  <si>
    <t>311314</t>
  </si>
  <si>
    <t>ZDI A STĚNY PODP A VOL Z PROST BET DO C25/30 (B30)</t>
  </si>
  <si>
    <t>zídka K1/1: 3,330 m x 0,4 m x 1,6 m, zídka K1/3 2,592 m x 0,4 m x 1,6 m, celkem 2,13 m3 + 1,66 m3</t>
  </si>
  <si>
    <t>18</t>
  </si>
  <si>
    <t>311325</t>
  </si>
  <si>
    <t>ZDI A STĚNY PODP A VOL ZE ŽELEZOBET DO C30/37 (B37)</t>
  </si>
  <si>
    <t>viz E.1.2.2.9.1 Zídka podél nástupiště č. 2 – Tvar, dřík</t>
  </si>
  <si>
    <t>19</t>
  </si>
  <si>
    <t>311365</t>
  </si>
  <si>
    <t>VÝZTUŽ ZDÍ A STĚN PODP A VOL Z OCELI 10505, B500B</t>
  </si>
  <si>
    <t>výztuž pro dřík  zídky podél nástupiště č. 2</t>
  </si>
  <si>
    <t>20</t>
  </si>
  <si>
    <t>311366</t>
  </si>
  <si>
    <t>VÝZTUŽ ZDÍ A STĚN PODP A VOL Z KARI-SÍTÍ</t>
  </si>
  <si>
    <t>zídka K1/1: 5,2 m2 x 2 x 12,34 kg/m / 1000, zídka K1/3 4 m2 x 2 x 12,34 kg/m / 1000, celkem 0,13 t + 0,10 t</t>
  </si>
  <si>
    <t>21</t>
  </si>
  <si>
    <t>3113R</t>
  </si>
  <si>
    <t>SMYKOVÉ TRNY V DILATAČNÍCH SPÁRÁCH</t>
  </si>
  <si>
    <t>ks</t>
  </si>
  <si>
    <t>Smykové trny pro zídku podél nástupiště č. 2. Vlastní smykový trn o min. průměru 20 mm bude proveden z nerezové oceli třídy min 1.4571 a pouzdro trnu může být provedeno z plastu. Jeden smykový trn musí bezpečně přenést zatížení min. 40 kN.</t>
  </si>
  <si>
    <t>22</t>
  </si>
  <si>
    <t>317325</t>
  </si>
  <si>
    <t>ŘÍMSY ZE ŽELEZOBETONU DO C30/37 (B37)</t>
  </si>
  <si>
    <t>viz E.1.2.2.9.1 Zídka podél nástupiště č. 2 – Tvar, římsa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</si>
  <si>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</si>
  <si>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</t>
  </si>
  <si>
    <t>317365</t>
  </si>
  <si>
    <t>VÝZTUŽ ŘÍMS Z OCELI 10505, B500B</t>
  </si>
  <si>
    <t>výztuž pro římsu zídky podél nástupiště č. 2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</si>
  <si>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</si>
  <si>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24</t>
  </si>
  <si>
    <t>348173</t>
  </si>
  <si>
    <t>ZÁBRADLÍ Z DÍLCŮ KOVOVÝCH ŽÁROVĚ ZINK PONOREM S NÁTĚREM</t>
  </si>
  <si>
    <t>KG</t>
  </si>
  <si>
    <t>2140 kg (viz E.1.2.2.7 Schodiště a zábradlí na přístupovém chodníku) + 9500 kg (viz E.2.2.8 Zídky, schodiště a zábradlí u nástupiště č. 1) + 10662 kg (viz E.2.2.9.3 zídka podél nástupiště č. 2 - Zábradlí)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</si>
  <si>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 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 
- veškeré druhy protikorozní ochrany a nátěry konstrukcí,  žárové zinkování s ponorem 
- zvláštní spojovací prostředky, rozebíratelnost konstrukce,  
- ochranná opatření před účinky bludných proudů  
- ochranu před přepětím.</t>
  </si>
  <si>
    <t>Vodorovné konstrukce</t>
  </si>
  <si>
    <t>25</t>
  </si>
  <si>
    <t>431314</t>
  </si>
  <si>
    <t>SCHODIŠŤ KONSTR Z PROST BETONU DO C25/30 (B30)</t>
  </si>
  <si>
    <t>schodiště K1/2: 2,126 m2 x 2 m + 3,445 m2 x 0,4 m x 2 + 0,630 m2 x 0,2 m x 2, schodiště K0: 1,122 m2 x 2,4 m + 1,329 m2 x 0,4 m, celkem: 7,26 m3 + 3,22 m3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</si>
  <si>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</si>
  <si>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26</t>
  </si>
  <si>
    <t>431325</t>
  </si>
  <si>
    <t>SCHODIŠŤ KONSTR ZE ŽELEZOBETONU DO C30/37 (B37)</t>
  </si>
  <si>
    <t>viz E.1.2.2.9.1 Zídka podél nástupiště č. 2 – Tvar, schodiště</t>
  </si>
  <si>
    <t>27</t>
  </si>
  <si>
    <t>431365</t>
  </si>
  <si>
    <t>VÝZTUŽ SCHODIŠŤ KONSTR Z BETONÁŘSKÉ OCELI 10505, B500B</t>
  </si>
  <si>
    <t>výztuž pro schodiště zídky podél nástupiště č. 2</t>
  </si>
  <si>
    <t>28</t>
  </si>
  <si>
    <t>431366</t>
  </si>
  <si>
    <t>VÝZTUŽ SCHODIŠŤ KONSTR Z KARI SÍTÍ</t>
  </si>
  <si>
    <t>schodiště K1/2: 3,4 m2 x 4 x 12,34 kg/m / 1000 + 4,2 m x 2 m x 12,34 kg/m / 1000, schodiště K0: 1,3 m2 x 2 x 12,34 kg/m / 1000 + 3,1 m x 2,4 m x 12,34 kg/m / 1000, celkem: 0,28 t + 0,12 t</t>
  </si>
  <si>
    <t>29</t>
  </si>
  <si>
    <t>451313</t>
  </si>
  <si>
    <t>PODKLADNÍ A VÝPLŇOVÉ VRSTVY Z PROSTÉHO BETONU C16/20</t>
  </si>
  <si>
    <t>viz E.1.2.2.3 Pudorys, 2,75 m x 3,00 m x 0,10 m (schodiště u nástupiště č. 1) + 2,22 m x 2,90 m x 0,10 m (schodiště na přístupovém chodníku) + 3,10 m x 0,6 m x 0,10 m (zídka ukončující nástupiště č. 1 u zarážedla)</t>
  </si>
  <si>
    <t>30</t>
  </si>
  <si>
    <t>451323</t>
  </si>
  <si>
    <t>PODKL A VÝPLŇ VRSTVY ZE ŽELEZOBET DO C16/20 (B20)</t>
  </si>
  <si>
    <t>viz E.1.2.2.3 Pudorys, podkladní beton zídky podél nástupiště č. 2</t>
  </si>
  <si>
    <t>31</t>
  </si>
  <si>
    <t>45157</t>
  </si>
  <si>
    <t>PODKLADNÍ A VÝPLŇOVÉ VRSTVY Z KAMENIVA TĚŽENÉHO</t>
  </si>
  <si>
    <t>podklad pod vegetační tvárnice: (1,5 m x (39,450 m + 73,152 m) + 1 m x (1,789 m + 22,651 m)) x 0,2 m</t>
  </si>
  <si>
    <t>32</t>
  </si>
  <si>
    <t>461314</t>
  </si>
  <si>
    <t>PATKY Z PROSTÉHO BETONU C25/30</t>
  </si>
  <si>
    <t>patky pro zábradlí: 0,4 m x 0,4 m x 0,8 m x 78 ks + 0,4 m x 0,6 m x 0,8 m x 11 ks, patky u paty zpevnění svahu tvárnicemi: (39,450 m + 73,152 m + 1,789 m + 22,651 m) x 0,100 m2, celkem: 12,096 m3 + 13,704 m3</t>
  </si>
  <si>
    <t>položka zahrnuje: 
- nutné zemní práce (hloubení rýh a pod.)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</si>
  <si>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33</t>
  </si>
  <si>
    <t>46612</t>
  </si>
  <si>
    <t>DLAŽBY VEGETAČNÍ Z DÍLCŮ ŽELEZOBETONOVÝCH</t>
  </si>
  <si>
    <t>zpevnění svahu podél nástupiště č. 1: (1,5 m x (39,450 m + 73,152 m) + 1 m x (1,789 m + 22,651 m)) x 0,2 m</t>
  </si>
  <si>
    <t>položka zahrnuje: 
- povrchovou úpravu podkladu 
- zřízení spojovací vrstvy 
- dodávku a uložení předepsaných dlažebních prvků do předepsaného tvaru 
- spárování, těsnění, tmelení a vyplnění spar případně s vyklínováním 
- úprava povrchu pro odvedení srážkové vody 
- výplň otvorů drnem nebo ornicí s osetím, případně kamenivem 
- výplň spar předepsaným materiálem 
- nutné zemní práce (svahování, úpravu pláně a pod.) 
- nezahrnuje podklad pod dlažbu, vykazuje se samostatně položkami SD 45</t>
  </si>
  <si>
    <t>Komunikace</t>
  </si>
  <si>
    <t>34</t>
  </si>
  <si>
    <t>56333</t>
  </si>
  <si>
    <t>VOZOVKOVÉ VRSTVY ZE ŠTĚRKODRTI TL. DO 150MM</t>
  </si>
  <si>
    <t>viz E.1.2.2.3 Pudorys, 582,329 m2 + 624,458 m2 + 8,732 m2 + 7,126 m2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</si>
  <si>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</si>
  <si>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35</t>
  </si>
  <si>
    <t>582611</t>
  </si>
  <si>
    <t>KRYTY Z BETON DLAŽDIC SE ZÁMKEM ŠEDÝCH TL 60MM DO LOŽE Z KAM</t>
  </si>
  <si>
    <t>viz E.1.2.2.3 Pudorys, 277,500 m2 (přístupový chodník k parkovišti Vinařská) + 289,296 m2 (přístupový chodník okolo VB) + 8,491 m2 + 7,042 m2 (propojení nástupiště č. 1 s parkovištěm Bratislavská)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</si>
  <si>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</si>
  <si>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36</t>
  </si>
  <si>
    <t>582612</t>
  </si>
  <si>
    <t>KRYTY Z BETON DLAŽDIC SE ZÁMKEM ŠEDÝCH TL 80MM DO LOŽE Z KAM</t>
  </si>
  <si>
    <t>viz E.1.2.2.3 Pudorys, 334,086 m2 (nástupiště č. 1) + 290,372 m2 (nástupiště č. 2)</t>
  </si>
  <si>
    <t>37</t>
  </si>
  <si>
    <t>582618</t>
  </si>
  <si>
    <t>KRYTY Z BETON DLAŽDIC SE ZÁMKEM ŠEDÝCH RELIÉF TL 80MM DO LOŽE Z KAM</t>
  </si>
  <si>
    <t>viz E.1.2.2.3 Pudorys, 1,6 m x 0,8 m x 4 ks + 1,505 m x 0,8 m x 3 ks (signální pásy na nástupišti)</t>
  </si>
  <si>
    <t>38</t>
  </si>
  <si>
    <t>58261A</t>
  </si>
  <si>
    <t>KRYTY Z BETON DLAŽDIC SE ZÁMKEM BAREV RELIÉF TL 60MM DO LOŽE Z KAM</t>
  </si>
  <si>
    <t>viz E.1.2.2.3 Pudorys, 0,8 m x 2,4 m + 0,8 m x 4,107 m (signální pás na přístupovém chodníku) + 0,4 m x 2 m + 0,4 m x 2,8 m (varovné pásy na přístupovém chodníku)</t>
  </si>
  <si>
    <t>Izolace</t>
  </si>
  <si>
    <t>39</t>
  </si>
  <si>
    <t>711111</t>
  </si>
  <si>
    <t>IZOLACE BĚŽNÝCH KONSTRUKCÍ PROTI ZEMNÍ VLHKOSTI ASFALTOVÝMI NÁTĚRY</t>
  </si>
  <si>
    <t>2 m x 356 m (rub prefabrikátu L) + 4,4 m x 1,6 m (rub schodiště u nástupiště č. 1) + 3,0 m x 1,6 m (rub zídka na konci nástupiště č. 1 u zarážedla) + 3,2 m x 1,2 m (rub schodiště na přístupovém chodníku)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</si>
  <si>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</si>
  <si>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40</t>
  </si>
  <si>
    <t>711131</t>
  </si>
  <si>
    <t>IZOLACE BĚŽNÝCH KONSTRUKCÍ PROTI VOLNĚ STÉKAJÍCÍ VODĚ ASFALTOVÝMI NÁTĚRY</t>
  </si>
  <si>
    <t>viz E.1.2.2.9.1 Zídka podél nástupiště č. 2 – Tvar, rubová strana zídky</t>
  </si>
  <si>
    <t>41</t>
  </si>
  <si>
    <t>711132</t>
  </si>
  <si>
    <t>IZOLACE BĚŽNÝCH KONSTRUKCÍ PROTI VOLNĚ STÉKAJÍCÍ VODĚ ASFALTOVÝMI PÁSY</t>
  </si>
  <si>
    <t>viz E.1.2.2.9.1 Zídka podél nástupiště č. 2 – Tvar, vnitřek zídky v místě tvaru U</t>
  </si>
  <si>
    <t>42</t>
  </si>
  <si>
    <t>71150</t>
  </si>
  <si>
    <t>OCHRANA IZOLACE NA POVRCHU</t>
  </si>
  <si>
    <t>viz E.1.2.2.9.1 Zídka podél nástupiště č. 2 – Tvar, vnitřek zídky v místě tvaru U, tvrzený polystyrén tl. 50 mm</t>
  </si>
  <si>
    <t>položka zahrnuje: 
- dodání  předepsaného ochranného materiálu 
- zřízení ochrany izolace</t>
  </si>
  <si>
    <t>43</t>
  </si>
  <si>
    <t>711509</t>
  </si>
  <si>
    <t>OCHRANA IZOLACE NA POVRCHU TEXTILIÍ</t>
  </si>
  <si>
    <t>44</t>
  </si>
  <si>
    <t>78383</t>
  </si>
  <si>
    <t>NÁTĚRY BETON KONSTR TYP S4 (OS-C)</t>
  </si>
  <si>
    <t>viz E.1.2.2.9.1 Zídka podél nástupiště č. 2 – Tvar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</si>
  <si>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</si>
  <si>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</si>
  <si>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45</t>
  </si>
  <si>
    <t>87415R</t>
  </si>
  <si>
    <t>POTRUBÍ Z TRUB PLAST KORUGOVANÉ DN DO 50MM</t>
  </si>
  <si>
    <t>viz E.1.2.2.3 Pudorys, chránička pro potrubí pod zídkou podél nástupiště č. 2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</si>
  <si>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</si>
  <si>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46</t>
  </si>
  <si>
    <t>87445</t>
  </si>
  <si>
    <t>POTRUBÍ Z TRUB PLASTOVÝCH ODPADNÍCH DN DO 300MM</t>
  </si>
  <si>
    <t>Ostatní práce</t>
  </si>
  <si>
    <t>47</t>
  </si>
  <si>
    <t>917223</t>
  </si>
  <si>
    <t>SILNIČNÍ A CHODNÍKOVÉ OBRUBY Z BETONOVÝCH OBRUBNÍKŮ ŠÍŘ 100MM</t>
  </si>
  <si>
    <t>viz E.1.2.2.3 Pudorys, 2,9 m + 6,2 m + 31,0 m + 5,0 m + 22,6 m + 23,6 m + 40,0 m + 1,4 m x 4 ks + 0,9 m + 0,7 m + 1,6 m x 75 ks + 1,5 m + 0,3 m</t>
  </si>
  <si>
    <t>Položka zahrnuje: 
dodání a pokládku betonových obrubníků o rozměrech předepsaných zadávací dokumentací 
betonové lože i boční betonovou opěrku.</t>
  </si>
  <si>
    <t>48</t>
  </si>
  <si>
    <t>91725</t>
  </si>
  <si>
    <t>NÁSTUPIŠTNÍ OBRUBNÍKY BETONOVÉ</t>
  </si>
  <si>
    <t>viz E.1.2.2.3 Pudorys, 1,0 m x 4 ks (u nástupiště č. 1 v místě rozšíření plochy pro umístění přístřešků)</t>
  </si>
  <si>
    <t>49</t>
  </si>
  <si>
    <t>9238R</t>
  </si>
  <si>
    <t>TABULKA S LETOPOČTEM</t>
  </si>
  <si>
    <t>KUS</t>
  </si>
  <si>
    <t>Položka zahrnuje: 
dodání tabulky s letopočtem.</t>
  </si>
  <si>
    <t>50</t>
  </si>
  <si>
    <t>924420</t>
  </si>
  <si>
    <t>NÁSTUPIŠTĚ L (H) BEZ KONZOLOVÝCH DESEK</t>
  </si>
  <si>
    <t>viz E.1.2.2.3 Pudorys, 170,0 m x 2 ks (nástupní hrany nástupišť) + 8,0 m x 2 ks (rozšíření nástupiště č. 1 v místě přístřešků)</t>
  </si>
  <si>
    <t>1. Položka obsahuje: 
 – dodávku veškerých prvků a částí daného typu nástupiště dle odpovídajících vzorových listů a TKP 
 – zřízení nástupiště typu L nebo H na požadovanou osovou vzdálenost kolejí i výšku nástupní hrany nad TK 
 – slepá zakončení nástupiště 
 – příplatky za ztížené podmínky při práci v kolejišti, např. za překážky na straně koleje ap. 
2. Položka neobsahuje: 
 – zemní práce, tj. odkopávky, hloubení rýh, násypy, zásypy ad. 
 – náklady na zřízení zpevněné plochy nástupiště vyjma konzolových desek, např. ze zámkové dlažby, asfaltu ap. včetně konstrukčních vrstev 
 – jiná zakončení nástupiště, např. schůdky apod. 
 – zábradlí, osvětlení, přístřešky, mobiliář nástupiště, orientační a informační systém, kamerový systém, přístupové komunikace ap. 
3. Způsob měření: 
Měří se vždy délka nástupní hrany nástupiště podél přilehlé koleje v metrech délkových, a to i u oboustranných nástupišť.</t>
  </si>
  <si>
    <t>51</t>
  </si>
  <si>
    <t>924853</t>
  </si>
  <si>
    <t>NÁSTUPIŠTĚ - UKONČENÍ NÁSTUPIŠŤ MONOLITICKÝMI SCHODY Z BETONU SE ČTYŘMI STUPNI</t>
  </si>
  <si>
    <t>viz E.1.2.2.3 Pudorys, ukončení nástupiště č. 1 směrem k Šakvicím</t>
  </si>
  <si>
    <t>1. Položka obsahuje: 
 – dodávku a montáž veškerých prvků nutných ke zřízení kompletní konstrukce ukončení nástupiště schůdkama z betonové směsi na místě, pro různé osové vzdálenosti koleje i pro různou výšku nad TK dle odpovídajících vzorových listů a TKP 
 – zřízení, pronájem a demontáž bednění a další související práce 
 – přípravu pro instalaci zábradelního systému 
 – bezpečnostní nátěry prvního a posledního schodového stupně 
 – příplatky za ztížené podmínky při práci v kolejišti, např. za překážky na straně koleje ap. 
2. Položka neobsahuje: 
 – zábradlí 
3. Způsob měření: 
Udává se počet kusů kompletní konstrukce nebo práce.</t>
  </si>
  <si>
    <t>52</t>
  </si>
  <si>
    <t>924911</t>
  </si>
  <si>
    <t>NÁSTUPIŠTĚ - VODICÍ LINIE ŠÍŘKY 0,40 M Z DLAŽDIC S PODÉLNÝMI DRÁŽKAMI</t>
  </si>
  <si>
    <t>viz E.1.2.2.3 Pudorys, 170,0 m x 2 ks</t>
  </si>
  <si>
    <t>1. Položka obsahuje: 
 – všechny práce pro zřízení plně funkčního dlážděného bezpečnostního pásu s varovnými a vodicími prvky, tj. včetně lože, ukončení dlažby, její provedení do předepsaného tvaru a pohledové úpravy, výplně spar a otvorů apod. 
 – dodání dlažeb a lože v požadované kvalitě 
 – očištění podkladu, případně zřízení spojovací vrstvy 
 – uložení směsi, dlažby nebo dílců dle předepsaného technologického předpisu 
 – zřízení vrstvy bez rozlišení šířky, pokládání vrstvy po etapách, včetně pracovních spar a spojů 
 – úpravu napojení, ukončení a těsnění podél obrubníků, DILATAČNÍích zařízení, odvodňovacích proužků, odvodňovačů, vpustí, šachet ap. 
 – těsnění, tmelení a výplň spar a otvorů 
 – úpravu dilatačních spar a povrchu vrstvy 
2. Položka neobsahuje: 
 – úpravu a hutnění podloží 
 – podkladní a konstrukční vrstvy 
3. Způsob měření: 
Měří se metr délkový.</t>
  </si>
  <si>
    <t>53</t>
  </si>
  <si>
    <t>924913</t>
  </si>
  <si>
    <t>NÁSTUPIŠTĚ - OPTICKÉ ZNAČENÍ NÁTĚREM ŠÍŘKY 0,15 M, ODSTÍN ŽLUTÁ 6200</t>
  </si>
  <si>
    <t>1. Položka obsahuje: 
 – příprava a očištění podkladu 
 – dodání a aplikace nátěrové hmoty 
2. Položka neobsahuje: 
 X 
3. Způsob měření: 
Měří se metr délkový.</t>
  </si>
  <si>
    <t>54</t>
  </si>
  <si>
    <t>93542</t>
  </si>
  <si>
    <t>ŽLABY Z DÍLCŮ Z POLYMERBETONU SVĚTLÉ ŠÍŘKY DO 150MM VČETNĚ MŘÍŽÍ</t>
  </si>
  <si>
    <t>viz E.1.2.2.3 Pudorys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</si>
  <si>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</si>
  <si>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55</t>
  </si>
  <si>
    <t>93751</t>
  </si>
  <si>
    <t>MOBILIÁŘ - KOVOVÉ LAVIČKY</t>
  </si>
  <si>
    <t>Položka zahrnuje: 
- montáž, osazení a dodávku kompletního zařízení, předepsaného zadávací dokumentací 
- mimostavništní a vnitrostaveništní dopravu 
- nezbytné zemní práce a základové konstrukce 
- předepsanou povrchovou úpravu (nátěry a pod.) 
Pozn.: materiál uvedený v textu představuje rozhodující podíl ve výrobku</t>
  </si>
  <si>
    <t>56</t>
  </si>
  <si>
    <t>93753</t>
  </si>
  <si>
    <t>MOBILIÁŘ - KOVOVÉ KOŠE NA ODPADKY</t>
  </si>
  <si>
    <t>57</t>
  </si>
  <si>
    <t>93753R1</t>
  </si>
  <si>
    <t>MOBILIÁŘ - VÝVĚSKY</t>
  </si>
  <si>
    <t>58</t>
  </si>
  <si>
    <t>93753R2</t>
  </si>
  <si>
    <t>MOBILIÁŘ - NÁDOBY NA POSYP</t>
  </si>
  <si>
    <t>59</t>
  </si>
  <si>
    <t>965521</t>
  </si>
  <si>
    <t>ROZEBRÁNÍ NÁSTUPIŠTĚ TYPU SUDOP</t>
  </si>
  <si>
    <t>1. Položka obsahuje: 
 – rozebrání nástupiště do součástí včetně hrubého očištění 
 – naložení vybouraného materiálu na dopravní prostředek 
 – příplatky za ztížené podmínky při práci v kolejišti, např. za překážky na straně koleje apod. 
2. Položka neobsahuje: 
 – rozebrání krytu a podkladních vrstev zpevněných ploch vyjma nástupištních konzolových desek 
 – zemní práce 
 – odvoz vybouraného materiálu do skladu nebo na likvidaci 
 – poplatky za likvidaci odpadů, nacení se položkami ze ssd 0 
3. Způsob měření: 
Měří se vždy délka nástupní hrany nástupiště podél přilehlé koleje v metrech délkových, a to i u oboustranných nástupišť.</t>
  </si>
  <si>
    <t>60</t>
  </si>
  <si>
    <t>965522</t>
  </si>
  <si>
    <t>ROZEBRÁNÍ NÁSTUPIŠTĚ TYPU SUDOP - ODVOZ (NA LIKVIDACI ODPADŮ NEBO JINÉ URČENÉ MÍSTO)</t>
  </si>
  <si>
    <t>34 t x 40 km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</si>
  <si>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</si>
  <si>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61</t>
  </si>
  <si>
    <t>966845</t>
  </si>
  <si>
    <t>ODSTRANĚNÍ OPLOCENÍ Z BETON DÍLCŮ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</si>
  <si>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</si>
  <si>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990</t>
  </si>
  <si>
    <t>Popladky za skládky</t>
  </si>
  <si>
    <t>62</t>
  </si>
  <si>
    <t>15113</t>
  </si>
  <si>
    <t>POPLATKY ZA LIKVIDACŮ ODPADŮ NEKONTAMINOVANÝCH - 17 05 04  VYTĚŽENÉ ZEMINY A HORNINY -  III. TŘÍDA TĚŽITELNOSTI</t>
  </si>
  <si>
    <t>376 m3 x 1,8 t/m3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</si>
  <si>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</si>
  <si>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63</t>
  </si>
  <si>
    <t>15220</t>
  </si>
  <si>
    <t>POPLATKY ZA LIKVIDACŮ ODPADŮ NEKONTAMINOVANÝCH - 17 01 01  KŮLY A SLOUPY BETONOVÉ</t>
  </si>
  <si>
    <t>34 t (nástupiště) + 27 t (ostatní)</t>
  </si>
  <si>
    <t xml:space="preserve">ODKOP PRO SPOD STAVBU SILNIC A ŽELEZNIC TŘ. I, ODVOZ DO 20KM          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</si>
  <si>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</si>
  <si>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ÚPRAVA PLÁNĚ SE ZHUTNĚNÍM V HORNINĚ TŘ. I     </t>
  </si>
  <si>
    <t>POPLATKY ZA LIKVIDACŮ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</si>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</sst>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1"/>
  <sheetViews>
    <sheetView tabSelected="1" topLeftCell="B1" zoomScaleNormal="100" workbookViewId="0">
      <pane ySplit="7" topLeftCell="A8" activePane="bottomLeft" state="frozen"/>
      <selection pane="bottomLeft" activeCell="E277" sqref="E277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0+O8+O13+O66+O83+O116+O153+O174+O199+O208+O269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47" t="s">
        <v>6</v>
      </c>
      <c r="D3" s="48"/>
      <c r="E3" s="5" t="s">
        <v>7</v>
      </c>
      <c r="F3" s="1"/>
      <c r="G3" s="6"/>
      <c r="H3" s="7" t="s">
        <v>8</v>
      </c>
      <c r="I3" s="8">
        <f>0+I8+I13+I66+I83+I116+I153+I174+I199+I208+I269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49" t="s">
        <v>8</v>
      </c>
      <c r="D4" s="50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46" t="s">
        <v>15</v>
      </c>
      <c r="B5" s="46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O5" t="s">
        <v>23</v>
      </c>
      <c r="P5" t="s">
        <v>10</v>
      </c>
    </row>
    <row r="6" spans="1:18" ht="12.75" customHeight="1" x14ac:dyDescent="0.2">
      <c r="A6" s="46"/>
      <c r="B6" s="46"/>
      <c r="C6" s="46"/>
      <c r="D6" s="46"/>
      <c r="E6" s="46"/>
      <c r="F6" s="46"/>
      <c r="G6" s="46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26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6" t="s">
        <v>35</v>
      </c>
      <c r="B9" s="17" t="s">
        <v>27</v>
      </c>
      <c r="C9" s="17" t="s">
        <v>36</v>
      </c>
      <c r="D9" s="16" t="s">
        <v>37</v>
      </c>
      <c r="E9" s="18" t="s">
        <v>38</v>
      </c>
      <c r="F9" s="19" t="s">
        <v>39</v>
      </c>
      <c r="G9" s="20">
        <v>200</v>
      </c>
      <c r="H9" s="21">
        <v>0</v>
      </c>
      <c r="I9" s="21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40</v>
      </c>
      <c r="E10" s="23" t="s">
        <v>37</v>
      </c>
    </row>
    <row r="11" spans="1:18" x14ac:dyDescent="0.2">
      <c r="A11" s="24" t="s">
        <v>41</v>
      </c>
      <c r="E11" s="25" t="s">
        <v>42</v>
      </c>
    </row>
    <row r="12" spans="1:18" x14ac:dyDescent="0.2">
      <c r="A12" t="s">
        <v>43</v>
      </c>
      <c r="E12" s="23" t="s">
        <v>44</v>
      </c>
    </row>
    <row r="13" spans="1:18" ht="12.75" customHeight="1" x14ac:dyDescent="0.2">
      <c r="A13" s="3" t="s">
        <v>33</v>
      </c>
      <c r="B13" s="3"/>
      <c r="C13" s="26" t="s">
        <v>27</v>
      </c>
      <c r="D13" s="3"/>
      <c r="E13" s="14" t="s">
        <v>45</v>
      </c>
      <c r="F13" s="3"/>
      <c r="G13" s="3"/>
      <c r="H13" s="3"/>
      <c r="I13" s="27">
        <f>0+Q13</f>
        <v>0</v>
      </c>
      <c r="O13">
        <f>0+R13</f>
        <v>0</v>
      </c>
      <c r="Q13">
        <f>0+I14+I18+I22+I26+I30+I38+I42+I46+I54+I58+I62</f>
        <v>0</v>
      </c>
      <c r="R13">
        <f>0+O14+O18+O22+O26+O30+O38+O42+O46+O54+O58+O62</f>
        <v>0</v>
      </c>
    </row>
    <row r="14" spans="1:18" x14ac:dyDescent="0.2">
      <c r="A14" s="16" t="s">
        <v>35</v>
      </c>
      <c r="B14" s="17" t="s">
        <v>10</v>
      </c>
      <c r="C14" s="17" t="s">
        <v>46</v>
      </c>
      <c r="D14" s="16" t="s">
        <v>37</v>
      </c>
      <c r="E14" s="18" t="s">
        <v>47</v>
      </c>
      <c r="F14" s="19" t="s">
        <v>48</v>
      </c>
      <c r="G14" s="20">
        <v>1561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2" t="s">
        <v>40</v>
      </c>
      <c r="E15" s="23" t="s">
        <v>37</v>
      </c>
    </row>
    <row r="16" spans="1:18" x14ac:dyDescent="0.2">
      <c r="A16" s="24" t="s">
        <v>41</v>
      </c>
      <c r="E16" s="25" t="s">
        <v>49</v>
      </c>
    </row>
    <row r="17" spans="1:16" x14ac:dyDescent="0.2">
      <c r="A17" t="s">
        <v>43</v>
      </c>
      <c r="E17" s="23" t="s">
        <v>50</v>
      </c>
    </row>
    <row r="18" spans="1:16" x14ac:dyDescent="0.2">
      <c r="A18" s="16" t="s">
        <v>35</v>
      </c>
      <c r="B18" s="17" t="s">
        <v>2</v>
      </c>
      <c r="C18" s="17" t="s">
        <v>51</v>
      </c>
      <c r="D18" s="16" t="s">
        <v>37</v>
      </c>
      <c r="E18" s="18" t="s">
        <v>52</v>
      </c>
      <c r="F18" s="19" t="s">
        <v>53</v>
      </c>
      <c r="G18" s="20">
        <v>1.35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2" t="s">
        <v>40</v>
      </c>
      <c r="E19" s="23" t="s">
        <v>37</v>
      </c>
    </row>
    <row r="20" spans="1:16" x14ac:dyDescent="0.2">
      <c r="A20" s="24" t="s">
        <v>41</v>
      </c>
      <c r="E20" s="25" t="s">
        <v>54</v>
      </c>
    </row>
    <row r="21" spans="1:16" ht="63.75" x14ac:dyDescent="0.2">
      <c r="A21" t="s">
        <v>43</v>
      </c>
      <c r="E21" s="23" t="s">
        <v>55</v>
      </c>
    </row>
    <row r="22" spans="1:16" x14ac:dyDescent="0.2">
      <c r="A22" s="16" t="s">
        <v>35</v>
      </c>
      <c r="B22" s="17" t="s">
        <v>28</v>
      </c>
      <c r="C22" s="17" t="s">
        <v>56</v>
      </c>
      <c r="D22" s="16" t="s">
        <v>37</v>
      </c>
      <c r="E22" s="18" t="s">
        <v>57</v>
      </c>
      <c r="F22" s="19" t="s">
        <v>58</v>
      </c>
      <c r="G22" s="20">
        <v>135</v>
      </c>
      <c r="H22" s="21">
        <v>0</v>
      </c>
      <c r="I22" s="21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2" t="s">
        <v>40</v>
      </c>
      <c r="E23" s="23" t="s">
        <v>37</v>
      </c>
    </row>
    <row r="24" spans="1:16" x14ac:dyDescent="0.2">
      <c r="A24" s="24" t="s">
        <v>41</v>
      </c>
      <c r="E24" s="25" t="s">
        <v>59</v>
      </c>
    </row>
    <row r="25" spans="1:16" ht="25.5" x14ac:dyDescent="0.2">
      <c r="A25" t="s">
        <v>43</v>
      </c>
      <c r="E25" s="23" t="s">
        <v>60</v>
      </c>
    </row>
    <row r="26" spans="1:16" x14ac:dyDescent="0.2">
      <c r="A26" s="16" t="s">
        <v>35</v>
      </c>
      <c r="B26" s="17" t="s">
        <v>29</v>
      </c>
      <c r="C26" s="17" t="s">
        <v>61</v>
      </c>
      <c r="D26" s="16" t="s">
        <v>37</v>
      </c>
      <c r="E26" s="18" t="s">
        <v>62</v>
      </c>
      <c r="F26" s="19" t="s">
        <v>39</v>
      </c>
      <c r="G26" s="20">
        <v>100</v>
      </c>
      <c r="H26" s="21">
        <v>0</v>
      </c>
      <c r="I26" s="21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2" t="s">
        <v>40</v>
      </c>
      <c r="E27" s="23" t="s">
        <v>37</v>
      </c>
    </row>
    <row r="28" spans="1:16" x14ac:dyDescent="0.2">
      <c r="A28" s="24" t="s">
        <v>41</v>
      </c>
      <c r="E28" s="25" t="s">
        <v>63</v>
      </c>
    </row>
    <row r="29" spans="1:16" ht="38.25" x14ac:dyDescent="0.2">
      <c r="A29" t="s">
        <v>43</v>
      </c>
      <c r="E29" s="23" t="s">
        <v>64</v>
      </c>
    </row>
    <row r="30" spans="1:16" x14ac:dyDescent="0.2">
      <c r="A30" s="16" t="s">
        <v>35</v>
      </c>
      <c r="B30" s="37" t="s">
        <v>30</v>
      </c>
      <c r="C30" s="37" t="s">
        <v>65</v>
      </c>
      <c r="D30" s="38" t="s">
        <v>37</v>
      </c>
      <c r="E30" s="39" t="s">
        <v>66</v>
      </c>
      <c r="F30" s="40" t="s">
        <v>53</v>
      </c>
      <c r="G30" s="41">
        <v>0</v>
      </c>
      <c r="H30" s="42">
        <v>0</v>
      </c>
      <c r="I30" s="42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2" t="s">
        <v>40</v>
      </c>
      <c r="B31" s="43"/>
      <c r="C31" s="43"/>
      <c r="D31" s="43"/>
      <c r="E31" s="44" t="s">
        <v>37</v>
      </c>
      <c r="F31" s="43"/>
      <c r="G31" s="43"/>
      <c r="H31" s="43"/>
      <c r="I31" s="43"/>
    </row>
    <row r="32" spans="1:16" x14ac:dyDescent="0.2">
      <c r="A32" s="24" t="s">
        <v>41</v>
      </c>
      <c r="B32" s="43"/>
      <c r="C32" s="43"/>
      <c r="D32" s="43"/>
      <c r="E32" s="45" t="s">
        <v>49</v>
      </c>
      <c r="F32" s="43"/>
      <c r="G32" s="43"/>
      <c r="H32" s="43"/>
      <c r="I32" s="43"/>
    </row>
    <row r="33" spans="1:16" ht="369.75" x14ac:dyDescent="0.2">
      <c r="A33" t="s">
        <v>43</v>
      </c>
      <c r="B33" s="43"/>
      <c r="C33" s="43"/>
      <c r="D33" s="43"/>
      <c r="E33" s="44" t="s">
        <v>67</v>
      </c>
      <c r="F33" s="43"/>
      <c r="G33" s="43"/>
      <c r="H33" s="43"/>
      <c r="I33" s="43"/>
    </row>
    <row r="34" spans="1:16" x14ac:dyDescent="0.2">
      <c r="B34" s="28">
        <v>64</v>
      </c>
      <c r="C34" s="28">
        <v>123738</v>
      </c>
      <c r="D34" s="29" t="s">
        <v>37</v>
      </c>
      <c r="E34" s="30" t="s">
        <v>330</v>
      </c>
      <c r="F34" s="31" t="s">
        <v>53</v>
      </c>
      <c r="G34" s="32">
        <v>376</v>
      </c>
      <c r="H34" s="33">
        <v>0</v>
      </c>
      <c r="I34" s="33">
        <f>ROUND(ROUND(H34,2)*ROUND(G34,3),2)</f>
        <v>0</v>
      </c>
    </row>
    <row r="35" spans="1:16" x14ac:dyDescent="0.2">
      <c r="B35" s="34"/>
      <c r="C35" s="34"/>
      <c r="D35" s="34"/>
      <c r="E35" s="35" t="s">
        <v>37</v>
      </c>
      <c r="F35" s="34"/>
      <c r="G35" s="34"/>
      <c r="H35" s="34"/>
      <c r="I35" s="34"/>
    </row>
    <row r="36" spans="1:16" x14ac:dyDescent="0.2">
      <c r="B36" s="34"/>
      <c r="C36" s="34"/>
      <c r="D36" s="34"/>
      <c r="E36" s="36" t="s">
        <v>49</v>
      </c>
      <c r="F36" s="34"/>
      <c r="G36" s="34"/>
      <c r="H36" s="34"/>
      <c r="I36" s="34"/>
    </row>
    <row r="37" spans="1:16" ht="369.75" x14ac:dyDescent="0.2">
      <c r="B37" s="34"/>
      <c r="C37" s="34"/>
      <c r="D37" s="34"/>
      <c r="E37" s="35" t="s">
        <v>331</v>
      </c>
      <c r="F37" s="34"/>
      <c r="G37" s="34"/>
      <c r="H37" s="34"/>
      <c r="I37" s="34"/>
    </row>
    <row r="38" spans="1:16" x14ac:dyDescent="0.2">
      <c r="A38" s="16" t="s">
        <v>35</v>
      </c>
      <c r="B38" s="17" t="s">
        <v>68</v>
      </c>
      <c r="C38" s="17" t="s">
        <v>69</v>
      </c>
      <c r="D38" s="16" t="s">
        <v>37</v>
      </c>
      <c r="E38" s="18" t="s">
        <v>70</v>
      </c>
      <c r="F38" s="19" t="s">
        <v>53</v>
      </c>
      <c r="G38" s="20">
        <v>3760</v>
      </c>
      <c r="H38" s="21">
        <v>0</v>
      </c>
      <c r="I38" s="21">
        <f>ROUND(ROUND(H38,2)*ROUND(G38,3),2)</f>
        <v>0</v>
      </c>
      <c r="O38">
        <f>(I38*21)/100</f>
        <v>0</v>
      </c>
      <c r="P38" t="s">
        <v>10</v>
      </c>
    </row>
    <row r="39" spans="1:16" x14ac:dyDescent="0.2">
      <c r="A39" s="22" t="s">
        <v>40</v>
      </c>
      <c r="E39" s="23" t="s">
        <v>37</v>
      </c>
    </row>
    <row r="40" spans="1:16" x14ac:dyDescent="0.2">
      <c r="A40" s="24" t="s">
        <v>41</v>
      </c>
      <c r="E40" s="25" t="s">
        <v>71</v>
      </c>
    </row>
    <row r="41" spans="1:16" ht="25.5" x14ac:dyDescent="0.2">
      <c r="A41" t="s">
        <v>43</v>
      </c>
      <c r="E41" s="23" t="s">
        <v>72</v>
      </c>
    </row>
    <row r="42" spans="1:16" x14ac:dyDescent="0.2">
      <c r="A42" s="16" t="s">
        <v>35</v>
      </c>
      <c r="B42" s="17" t="s">
        <v>73</v>
      </c>
      <c r="C42" s="17" t="s">
        <v>74</v>
      </c>
      <c r="D42" s="16" t="s">
        <v>37</v>
      </c>
      <c r="E42" s="18" t="s">
        <v>75</v>
      </c>
      <c r="F42" s="19" t="s">
        <v>53</v>
      </c>
      <c r="G42" s="20">
        <v>1521</v>
      </c>
      <c r="H42" s="21">
        <v>0</v>
      </c>
      <c r="I42" s="21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2" t="s">
        <v>40</v>
      </c>
      <c r="E43" s="23" t="s">
        <v>37</v>
      </c>
    </row>
    <row r="44" spans="1:16" x14ac:dyDescent="0.2">
      <c r="A44" s="24" t="s">
        <v>41</v>
      </c>
      <c r="E44" s="25" t="s">
        <v>49</v>
      </c>
    </row>
    <row r="45" spans="1:16" ht="280.5" x14ac:dyDescent="0.2">
      <c r="A45" t="s">
        <v>43</v>
      </c>
      <c r="E45" s="23" t="s">
        <v>76</v>
      </c>
    </row>
    <row r="46" spans="1:16" x14ac:dyDescent="0.2">
      <c r="A46" s="16" t="s">
        <v>35</v>
      </c>
      <c r="B46" s="37" t="s">
        <v>31</v>
      </c>
      <c r="C46" s="37" t="s">
        <v>77</v>
      </c>
      <c r="D46" s="38" t="s">
        <v>37</v>
      </c>
      <c r="E46" s="39" t="s">
        <v>78</v>
      </c>
      <c r="F46" s="40" t="s">
        <v>48</v>
      </c>
      <c r="G46" s="41">
        <v>0</v>
      </c>
      <c r="H46" s="42">
        <v>0</v>
      </c>
      <c r="I46" s="42">
        <f>ROUND(ROUND(H46,2)*ROUND(G46,3),2)</f>
        <v>0</v>
      </c>
      <c r="O46">
        <f>(I46*21)/100</f>
        <v>0</v>
      </c>
      <c r="P46" t="s">
        <v>10</v>
      </c>
    </row>
    <row r="47" spans="1:16" x14ac:dyDescent="0.2">
      <c r="A47" s="22" t="s">
        <v>40</v>
      </c>
      <c r="B47" s="43"/>
      <c r="C47" s="43"/>
      <c r="D47" s="43"/>
      <c r="E47" s="44" t="s">
        <v>37</v>
      </c>
      <c r="F47" s="43"/>
      <c r="G47" s="43"/>
      <c r="H47" s="43"/>
      <c r="I47" s="43"/>
    </row>
    <row r="48" spans="1:16" x14ac:dyDescent="0.2">
      <c r="A48" s="24" t="s">
        <v>41</v>
      </c>
      <c r="B48" s="43"/>
      <c r="C48" s="43"/>
      <c r="D48" s="43"/>
      <c r="E48" s="45" t="s">
        <v>79</v>
      </c>
      <c r="F48" s="43"/>
      <c r="G48" s="43"/>
      <c r="H48" s="43"/>
      <c r="I48" s="43"/>
    </row>
    <row r="49" spans="1:16" ht="25.5" x14ac:dyDescent="0.2">
      <c r="A49" t="s">
        <v>43</v>
      </c>
      <c r="B49" s="43"/>
      <c r="C49" s="43"/>
      <c r="D49" s="43"/>
      <c r="E49" s="44" t="s">
        <v>80</v>
      </c>
      <c r="F49" s="43"/>
      <c r="G49" s="43"/>
      <c r="H49" s="43"/>
      <c r="I49" s="43"/>
    </row>
    <row r="50" spans="1:16" x14ac:dyDescent="0.2">
      <c r="B50" s="28">
        <v>65</v>
      </c>
      <c r="C50" s="28">
        <v>18110</v>
      </c>
      <c r="D50" s="29" t="s">
        <v>37</v>
      </c>
      <c r="E50" s="30" t="s">
        <v>332</v>
      </c>
      <c r="F50" s="31" t="s">
        <v>48</v>
      </c>
      <c r="G50" s="32">
        <v>1800</v>
      </c>
      <c r="H50" s="33">
        <v>0</v>
      </c>
      <c r="I50" s="33">
        <f>ROUND(ROUND(H50,2)*ROUND(G50,3),2)</f>
        <v>0</v>
      </c>
    </row>
    <row r="51" spans="1:16" x14ac:dyDescent="0.2">
      <c r="B51" s="34"/>
      <c r="C51" s="34"/>
      <c r="D51" s="34"/>
      <c r="E51" s="35" t="s">
        <v>37</v>
      </c>
      <c r="F51" s="34"/>
      <c r="G51" s="34"/>
      <c r="H51" s="34"/>
      <c r="I51" s="34"/>
    </row>
    <row r="52" spans="1:16" x14ac:dyDescent="0.2">
      <c r="B52" s="34"/>
      <c r="C52" s="34"/>
      <c r="D52" s="34"/>
      <c r="E52" s="36" t="s">
        <v>79</v>
      </c>
      <c r="F52" s="34"/>
      <c r="G52" s="34"/>
      <c r="H52" s="34"/>
      <c r="I52" s="34"/>
    </row>
    <row r="53" spans="1:16" ht="25.5" x14ac:dyDescent="0.2">
      <c r="B53" s="34"/>
      <c r="C53" s="34"/>
      <c r="D53" s="34"/>
      <c r="E53" s="35" t="s">
        <v>80</v>
      </c>
      <c r="F53" s="34"/>
      <c r="G53" s="34"/>
      <c r="H53" s="34"/>
      <c r="I53" s="34"/>
    </row>
    <row r="54" spans="1:16" x14ac:dyDescent="0.2">
      <c r="A54" s="16" t="s">
        <v>35</v>
      </c>
      <c r="B54" s="17" t="s">
        <v>32</v>
      </c>
      <c r="C54" s="17" t="s">
        <v>81</v>
      </c>
      <c r="D54" s="16" t="s">
        <v>37</v>
      </c>
      <c r="E54" s="18" t="s">
        <v>82</v>
      </c>
      <c r="F54" s="19" t="s">
        <v>48</v>
      </c>
      <c r="G54" s="20">
        <v>140</v>
      </c>
      <c r="H54" s="21">
        <v>0</v>
      </c>
      <c r="I54" s="21">
        <f>ROUND(ROUND(H54,2)*ROUND(G54,3),2)</f>
        <v>0</v>
      </c>
      <c r="O54">
        <f>(I54*21)/100</f>
        <v>0</v>
      </c>
      <c r="P54" t="s">
        <v>10</v>
      </c>
    </row>
    <row r="55" spans="1:16" x14ac:dyDescent="0.2">
      <c r="A55" s="22" t="s">
        <v>40</v>
      </c>
      <c r="E55" s="23" t="s">
        <v>37</v>
      </c>
    </row>
    <row r="56" spans="1:16" x14ac:dyDescent="0.2">
      <c r="A56" s="24" t="s">
        <v>41</v>
      </c>
      <c r="E56" s="25" t="s">
        <v>83</v>
      </c>
    </row>
    <row r="57" spans="1:16" ht="38.25" x14ac:dyDescent="0.2">
      <c r="A57" t="s">
        <v>43</v>
      </c>
      <c r="E57" s="23" t="s">
        <v>84</v>
      </c>
    </row>
    <row r="58" spans="1:16" x14ac:dyDescent="0.2">
      <c r="A58" s="16" t="s">
        <v>35</v>
      </c>
      <c r="B58" s="17" t="s">
        <v>85</v>
      </c>
      <c r="C58" s="17" t="s">
        <v>86</v>
      </c>
      <c r="D58" s="16" t="s">
        <v>37</v>
      </c>
      <c r="E58" s="18" t="s">
        <v>87</v>
      </c>
      <c r="F58" s="19" t="s">
        <v>48</v>
      </c>
      <c r="G58" s="20">
        <v>247</v>
      </c>
      <c r="H58" s="21">
        <v>0</v>
      </c>
      <c r="I58" s="21">
        <f>ROUND(ROUND(H58,2)*ROUND(G58,3),2)</f>
        <v>0</v>
      </c>
      <c r="O58">
        <f>(I58*21)/100</f>
        <v>0</v>
      </c>
      <c r="P58" t="s">
        <v>10</v>
      </c>
    </row>
    <row r="59" spans="1:16" x14ac:dyDescent="0.2">
      <c r="A59" s="22" t="s">
        <v>40</v>
      </c>
      <c r="E59" s="23" t="s">
        <v>37</v>
      </c>
    </row>
    <row r="60" spans="1:16" x14ac:dyDescent="0.2">
      <c r="A60" s="24" t="s">
        <v>41</v>
      </c>
      <c r="E60" s="25" t="s">
        <v>88</v>
      </c>
    </row>
    <row r="61" spans="1:16" ht="38.25" x14ac:dyDescent="0.2">
      <c r="A61" t="s">
        <v>43</v>
      </c>
      <c r="E61" s="23" t="s">
        <v>84</v>
      </c>
    </row>
    <row r="62" spans="1:16" x14ac:dyDescent="0.2">
      <c r="A62" s="16" t="s">
        <v>35</v>
      </c>
      <c r="B62" s="17" t="s">
        <v>89</v>
      </c>
      <c r="C62" s="17" t="s">
        <v>90</v>
      </c>
      <c r="D62" s="16" t="s">
        <v>37</v>
      </c>
      <c r="E62" s="18" t="s">
        <v>91</v>
      </c>
      <c r="F62" s="19" t="s">
        <v>48</v>
      </c>
      <c r="G62" s="20">
        <v>387</v>
      </c>
      <c r="H62" s="21">
        <v>0</v>
      </c>
      <c r="I62" s="21">
        <f>ROUND(ROUND(H62,2)*ROUND(G62,3),2)</f>
        <v>0</v>
      </c>
      <c r="O62">
        <f>(I62*21)/100</f>
        <v>0</v>
      </c>
      <c r="P62" t="s">
        <v>10</v>
      </c>
    </row>
    <row r="63" spans="1:16" x14ac:dyDescent="0.2">
      <c r="A63" s="22" t="s">
        <v>40</v>
      </c>
      <c r="E63" s="23" t="s">
        <v>37</v>
      </c>
    </row>
    <row r="64" spans="1:16" x14ac:dyDescent="0.2">
      <c r="A64" s="24" t="s">
        <v>41</v>
      </c>
      <c r="E64" s="25" t="s">
        <v>92</v>
      </c>
    </row>
    <row r="65" spans="1:18" ht="25.5" x14ac:dyDescent="0.2">
      <c r="A65" t="s">
        <v>43</v>
      </c>
      <c r="E65" s="23" t="s">
        <v>93</v>
      </c>
    </row>
    <row r="66" spans="1:18" ht="12.75" customHeight="1" x14ac:dyDescent="0.2">
      <c r="A66" s="3" t="s">
        <v>33</v>
      </c>
      <c r="B66" s="3"/>
      <c r="C66" s="26" t="s">
        <v>10</v>
      </c>
      <c r="D66" s="3"/>
      <c r="E66" s="14" t="s">
        <v>94</v>
      </c>
      <c r="F66" s="3"/>
      <c r="G66" s="3"/>
      <c r="H66" s="3"/>
      <c r="I66" s="27">
        <f>0+Q66</f>
        <v>0</v>
      </c>
      <c r="O66">
        <f>0+R66</f>
        <v>0</v>
      </c>
      <c r="Q66">
        <f>0+I67+I71+I75+I79</f>
        <v>0</v>
      </c>
      <c r="R66">
        <f>0+O67+O71+O75+O79</f>
        <v>0</v>
      </c>
    </row>
    <row r="67" spans="1:18" x14ac:dyDescent="0.2">
      <c r="A67" s="16" t="s">
        <v>35</v>
      </c>
      <c r="B67" s="17" t="s">
        <v>95</v>
      </c>
      <c r="C67" s="17" t="s">
        <v>96</v>
      </c>
      <c r="D67" s="16" t="s">
        <v>37</v>
      </c>
      <c r="E67" s="18" t="s">
        <v>97</v>
      </c>
      <c r="F67" s="19" t="s">
        <v>53</v>
      </c>
      <c r="G67" s="20">
        <v>91</v>
      </c>
      <c r="H67" s="21">
        <v>0</v>
      </c>
      <c r="I67" s="21">
        <f>ROUND(ROUND(H67,2)*ROUND(G67,3),2)</f>
        <v>0</v>
      </c>
      <c r="O67">
        <f>(I67*21)/100</f>
        <v>0</v>
      </c>
      <c r="P67" t="s">
        <v>10</v>
      </c>
    </row>
    <row r="68" spans="1:18" x14ac:dyDescent="0.2">
      <c r="A68" s="22" t="s">
        <v>40</v>
      </c>
      <c r="E68" s="23" t="s">
        <v>37</v>
      </c>
    </row>
    <row r="69" spans="1:18" x14ac:dyDescent="0.2">
      <c r="A69" s="24" t="s">
        <v>41</v>
      </c>
      <c r="E69" s="25" t="s">
        <v>98</v>
      </c>
    </row>
    <row r="70" spans="1:18" ht="38.25" x14ac:dyDescent="0.2">
      <c r="A70" t="s">
        <v>43</v>
      </c>
      <c r="E70" s="23" t="s">
        <v>99</v>
      </c>
    </row>
    <row r="71" spans="1:18" x14ac:dyDescent="0.2">
      <c r="A71" s="16" t="s">
        <v>35</v>
      </c>
      <c r="B71" s="17" t="s">
        <v>100</v>
      </c>
      <c r="C71" s="17" t="s">
        <v>101</v>
      </c>
      <c r="D71" s="16" t="s">
        <v>37</v>
      </c>
      <c r="E71" s="18" t="s">
        <v>102</v>
      </c>
      <c r="F71" s="19" t="s">
        <v>103</v>
      </c>
      <c r="G71" s="20">
        <v>170</v>
      </c>
      <c r="H71" s="21">
        <v>0</v>
      </c>
      <c r="I71" s="21">
        <f>ROUND(ROUND(H71,2)*ROUND(G71,3),2)</f>
        <v>0</v>
      </c>
      <c r="O71">
        <f>(I71*21)/100</f>
        <v>0</v>
      </c>
      <c r="P71" t="s">
        <v>10</v>
      </c>
    </row>
    <row r="72" spans="1:18" x14ac:dyDescent="0.2">
      <c r="A72" s="22" t="s">
        <v>40</v>
      </c>
      <c r="E72" s="23" t="s">
        <v>37</v>
      </c>
    </row>
    <row r="73" spans="1:18" x14ac:dyDescent="0.2">
      <c r="A73" s="24" t="s">
        <v>41</v>
      </c>
      <c r="E73" s="25" t="s">
        <v>104</v>
      </c>
    </row>
    <row r="74" spans="1:18" ht="63.75" x14ac:dyDescent="0.2">
      <c r="A74" t="s">
        <v>43</v>
      </c>
      <c r="E74" s="23" t="s">
        <v>105</v>
      </c>
    </row>
    <row r="75" spans="1:18" x14ac:dyDescent="0.2">
      <c r="A75" s="16" t="s">
        <v>35</v>
      </c>
      <c r="B75" s="17" t="s">
        <v>106</v>
      </c>
      <c r="C75" s="17" t="s">
        <v>107</v>
      </c>
      <c r="D75" s="16" t="s">
        <v>37</v>
      </c>
      <c r="E75" s="18" t="s">
        <v>108</v>
      </c>
      <c r="F75" s="19" t="s">
        <v>53</v>
      </c>
      <c r="G75" s="20">
        <v>51.68</v>
      </c>
      <c r="H75" s="21">
        <v>0</v>
      </c>
      <c r="I75" s="21">
        <f>ROUND(ROUND(H75,2)*ROUND(G75,3),2)</f>
        <v>0</v>
      </c>
      <c r="O75">
        <f>(I75*21)/100</f>
        <v>0</v>
      </c>
      <c r="P75" t="s">
        <v>10</v>
      </c>
    </row>
    <row r="76" spans="1:18" x14ac:dyDescent="0.2">
      <c r="A76" s="22" t="s">
        <v>40</v>
      </c>
      <c r="E76" s="23" t="s">
        <v>37</v>
      </c>
    </row>
    <row r="77" spans="1:18" x14ac:dyDescent="0.2">
      <c r="A77" s="24" t="s">
        <v>41</v>
      </c>
      <c r="E77" s="25" t="s">
        <v>109</v>
      </c>
    </row>
    <row r="78" spans="1:18" ht="369.75" x14ac:dyDescent="0.2">
      <c r="A78" t="s">
        <v>43</v>
      </c>
      <c r="E78" s="23" t="s">
        <v>110</v>
      </c>
    </row>
    <row r="79" spans="1:18" x14ac:dyDescent="0.2">
      <c r="A79" s="16" t="s">
        <v>35</v>
      </c>
      <c r="B79" s="17" t="s">
        <v>111</v>
      </c>
      <c r="C79" s="17" t="s">
        <v>112</v>
      </c>
      <c r="D79" s="16" t="s">
        <v>37</v>
      </c>
      <c r="E79" s="18" t="s">
        <v>113</v>
      </c>
      <c r="F79" s="19" t="s">
        <v>114</v>
      </c>
      <c r="G79" s="20">
        <v>14.534000000000001</v>
      </c>
      <c r="H79" s="21">
        <v>0</v>
      </c>
      <c r="I79" s="21">
        <f>ROUND(ROUND(H79,2)*ROUND(G79,3),2)</f>
        <v>0</v>
      </c>
      <c r="O79">
        <f>(I79*21)/100</f>
        <v>0</v>
      </c>
      <c r="P79" t="s">
        <v>10</v>
      </c>
    </row>
    <row r="80" spans="1:18" x14ac:dyDescent="0.2">
      <c r="A80" s="22" t="s">
        <v>40</v>
      </c>
      <c r="E80" s="23" t="s">
        <v>37</v>
      </c>
    </row>
    <row r="81" spans="1:18" x14ac:dyDescent="0.2">
      <c r="A81" s="24" t="s">
        <v>41</v>
      </c>
      <c r="E81" s="25" t="s">
        <v>115</v>
      </c>
    </row>
    <row r="82" spans="1:18" ht="267.75" x14ac:dyDescent="0.2">
      <c r="A82" t="s">
        <v>43</v>
      </c>
      <c r="E82" s="23" t="s">
        <v>116</v>
      </c>
    </row>
    <row r="83" spans="1:18" ht="12.75" customHeight="1" x14ac:dyDescent="0.2">
      <c r="A83" s="3" t="s">
        <v>33</v>
      </c>
      <c r="B83" s="3"/>
      <c r="C83" s="26" t="s">
        <v>2</v>
      </c>
      <c r="D83" s="3"/>
      <c r="E83" s="14" t="s">
        <v>117</v>
      </c>
      <c r="F83" s="3"/>
      <c r="G83" s="3"/>
      <c r="H83" s="3"/>
      <c r="I83" s="27">
        <f>0+Q83</f>
        <v>0</v>
      </c>
      <c r="O83">
        <f>0+R83</f>
        <v>0</v>
      </c>
      <c r="Q83">
        <f>0+I84+I88+I92+I96+I100+I104+I108+I112</f>
        <v>0</v>
      </c>
      <c r="R83">
        <f>0+O84+O88+O92+O96+O100+O104+O108+O112</f>
        <v>0</v>
      </c>
    </row>
    <row r="84" spans="1:18" x14ac:dyDescent="0.2">
      <c r="A84" s="16" t="s">
        <v>35</v>
      </c>
      <c r="B84" s="17" t="s">
        <v>118</v>
      </c>
      <c r="C84" s="17" t="s">
        <v>119</v>
      </c>
      <c r="D84" s="16" t="s">
        <v>37</v>
      </c>
      <c r="E84" s="18" t="s">
        <v>120</v>
      </c>
      <c r="F84" s="19" t="s">
        <v>53</v>
      </c>
      <c r="G84" s="20">
        <v>3.8</v>
      </c>
      <c r="H84" s="21">
        <v>0</v>
      </c>
      <c r="I84" s="21">
        <f>ROUND(ROUND(H84,2)*ROUND(G84,3),2)</f>
        <v>0</v>
      </c>
      <c r="O84">
        <f>(I84*21)/100</f>
        <v>0</v>
      </c>
      <c r="P84" t="s">
        <v>10</v>
      </c>
    </row>
    <row r="85" spans="1:18" x14ac:dyDescent="0.2">
      <c r="A85" s="22" t="s">
        <v>40</v>
      </c>
      <c r="E85" s="23" t="s">
        <v>37</v>
      </c>
    </row>
    <row r="86" spans="1:18" ht="25.5" x14ac:dyDescent="0.2">
      <c r="A86" s="24" t="s">
        <v>41</v>
      </c>
      <c r="E86" s="25" t="s">
        <v>121</v>
      </c>
    </row>
    <row r="87" spans="1:18" ht="369.75" x14ac:dyDescent="0.2">
      <c r="A87" t="s">
        <v>43</v>
      </c>
      <c r="E87" s="23" t="s">
        <v>110</v>
      </c>
    </row>
    <row r="88" spans="1:18" x14ac:dyDescent="0.2">
      <c r="A88" s="16" t="s">
        <v>35</v>
      </c>
      <c r="B88" s="17" t="s">
        <v>122</v>
      </c>
      <c r="C88" s="17" t="s">
        <v>123</v>
      </c>
      <c r="D88" s="16" t="s">
        <v>37</v>
      </c>
      <c r="E88" s="18" t="s">
        <v>124</v>
      </c>
      <c r="F88" s="19" t="s">
        <v>53</v>
      </c>
      <c r="G88" s="20">
        <v>35.840000000000003</v>
      </c>
      <c r="H88" s="21">
        <v>0</v>
      </c>
      <c r="I88" s="21">
        <f>ROUND(ROUND(H88,2)*ROUND(G88,3),2)</f>
        <v>0</v>
      </c>
      <c r="O88">
        <f>(I88*21)/100</f>
        <v>0</v>
      </c>
      <c r="P88" t="s">
        <v>10</v>
      </c>
    </row>
    <row r="89" spans="1:18" x14ac:dyDescent="0.2">
      <c r="A89" s="22" t="s">
        <v>40</v>
      </c>
      <c r="E89" s="23" t="s">
        <v>37</v>
      </c>
    </row>
    <row r="90" spans="1:18" x14ac:dyDescent="0.2">
      <c r="A90" s="24" t="s">
        <v>41</v>
      </c>
      <c r="E90" s="25" t="s">
        <v>125</v>
      </c>
    </row>
    <row r="91" spans="1:18" ht="369.75" x14ac:dyDescent="0.2">
      <c r="A91" t="s">
        <v>43</v>
      </c>
      <c r="E91" s="23" t="s">
        <v>110</v>
      </c>
    </row>
    <row r="92" spans="1:18" x14ac:dyDescent="0.2">
      <c r="A92" s="16" t="s">
        <v>35</v>
      </c>
      <c r="B92" s="17" t="s">
        <v>126</v>
      </c>
      <c r="C92" s="17" t="s">
        <v>127</v>
      </c>
      <c r="D92" s="16" t="s">
        <v>37</v>
      </c>
      <c r="E92" s="18" t="s">
        <v>128</v>
      </c>
      <c r="F92" s="19" t="s">
        <v>114</v>
      </c>
      <c r="G92" s="20">
        <v>5.9059999999999997</v>
      </c>
      <c r="H92" s="21">
        <v>0</v>
      </c>
      <c r="I92" s="21">
        <f>ROUND(ROUND(H92,2)*ROUND(G92,3),2)</f>
        <v>0</v>
      </c>
      <c r="O92">
        <f>(I92*21)/100</f>
        <v>0</v>
      </c>
      <c r="P92" t="s">
        <v>10</v>
      </c>
    </row>
    <row r="93" spans="1:18" x14ac:dyDescent="0.2">
      <c r="A93" s="22" t="s">
        <v>40</v>
      </c>
      <c r="E93" s="23" t="s">
        <v>37</v>
      </c>
    </row>
    <row r="94" spans="1:18" x14ac:dyDescent="0.2">
      <c r="A94" s="24" t="s">
        <v>41</v>
      </c>
      <c r="E94" s="25" t="s">
        <v>129</v>
      </c>
    </row>
    <row r="95" spans="1:18" ht="267.75" x14ac:dyDescent="0.2">
      <c r="A95" t="s">
        <v>43</v>
      </c>
      <c r="E95" s="23" t="s">
        <v>116</v>
      </c>
    </row>
    <row r="96" spans="1:18" x14ac:dyDescent="0.2">
      <c r="A96" s="16" t="s">
        <v>35</v>
      </c>
      <c r="B96" s="17" t="s">
        <v>130</v>
      </c>
      <c r="C96" s="17" t="s">
        <v>131</v>
      </c>
      <c r="D96" s="16" t="s">
        <v>37</v>
      </c>
      <c r="E96" s="18" t="s">
        <v>132</v>
      </c>
      <c r="F96" s="19" t="s">
        <v>114</v>
      </c>
      <c r="G96" s="20">
        <v>0.23</v>
      </c>
      <c r="H96" s="21">
        <v>0</v>
      </c>
      <c r="I96" s="21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22" t="s">
        <v>40</v>
      </c>
      <c r="E97" s="23" t="s">
        <v>37</v>
      </c>
    </row>
    <row r="98" spans="1:16" ht="25.5" x14ac:dyDescent="0.2">
      <c r="A98" s="24" t="s">
        <v>41</v>
      </c>
      <c r="E98" s="25" t="s">
        <v>133</v>
      </c>
    </row>
    <row r="99" spans="1:16" ht="267.75" x14ac:dyDescent="0.2">
      <c r="A99" t="s">
        <v>43</v>
      </c>
      <c r="E99" s="23" t="s">
        <v>116</v>
      </c>
    </row>
    <row r="100" spans="1:16" x14ac:dyDescent="0.2">
      <c r="A100" s="16" t="s">
        <v>35</v>
      </c>
      <c r="B100" s="17" t="s">
        <v>134</v>
      </c>
      <c r="C100" s="17" t="s">
        <v>135</v>
      </c>
      <c r="D100" s="16" t="s">
        <v>37</v>
      </c>
      <c r="E100" s="18" t="s">
        <v>136</v>
      </c>
      <c r="F100" s="19" t="s">
        <v>137</v>
      </c>
      <c r="G100" s="20">
        <v>92</v>
      </c>
      <c r="H100" s="21">
        <v>0</v>
      </c>
      <c r="I100" s="21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22" t="s">
        <v>40</v>
      </c>
      <c r="E101" s="23" t="s">
        <v>37</v>
      </c>
    </row>
    <row r="102" spans="1:16" ht="51" x14ac:dyDescent="0.2">
      <c r="A102" s="24" t="s">
        <v>41</v>
      </c>
      <c r="E102" s="25" t="s">
        <v>138</v>
      </c>
    </row>
    <row r="103" spans="1:16" ht="267.75" x14ac:dyDescent="0.2">
      <c r="A103" t="s">
        <v>43</v>
      </c>
      <c r="E103" s="23" t="s">
        <v>116</v>
      </c>
    </row>
    <row r="104" spans="1:16" x14ac:dyDescent="0.2">
      <c r="A104" s="16" t="s">
        <v>35</v>
      </c>
      <c r="B104" s="17" t="s">
        <v>139</v>
      </c>
      <c r="C104" s="17" t="s">
        <v>140</v>
      </c>
      <c r="D104" s="16" t="s">
        <v>37</v>
      </c>
      <c r="E104" s="18" t="s">
        <v>141</v>
      </c>
      <c r="F104" s="19" t="s">
        <v>53</v>
      </c>
      <c r="G104" s="20">
        <v>17.940000000000001</v>
      </c>
      <c r="H104" s="21">
        <v>0</v>
      </c>
      <c r="I104" s="21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22" t="s">
        <v>40</v>
      </c>
      <c r="E105" s="23" t="s">
        <v>37</v>
      </c>
    </row>
    <row r="106" spans="1:16" x14ac:dyDescent="0.2">
      <c r="A106" s="24" t="s">
        <v>41</v>
      </c>
      <c r="E106" s="25" t="s">
        <v>142</v>
      </c>
    </row>
    <row r="107" spans="1:16" ht="382.5" x14ac:dyDescent="0.2">
      <c r="A107" t="s">
        <v>43</v>
      </c>
      <c r="E107" s="23" t="s">
        <v>143</v>
      </c>
    </row>
    <row r="108" spans="1:16" x14ac:dyDescent="0.2">
      <c r="A108" s="16" t="s">
        <v>35</v>
      </c>
      <c r="B108" s="17" t="s">
        <v>144</v>
      </c>
      <c r="C108" s="17" t="s">
        <v>145</v>
      </c>
      <c r="D108" s="16" t="s">
        <v>37</v>
      </c>
      <c r="E108" s="18" t="s">
        <v>146</v>
      </c>
      <c r="F108" s="19" t="s">
        <v>114</v>
      </c>
      <c r="G108" s="20">
        <v>1.5109999999999999</v>
      </c>
      <c r="H108" s="21">
        <v>0</v>
      </c>
      <c r="I108" s="21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22" t="s">
        <v>40</v>
      </c>
      <c r="E109" s="23" t="s">
        <v>37</v>
      </c>
    </row>
    <row r="110" spans="1:16" x14ac:dyDescent="0.2">
      <c r="A110" s="24" t="s">
        <v>41</v>
      </c>
      <c r="E110" s="25" t="s">
        <v>147</v>
      </c>
    </row>
    <row r="111" spans="1:16" ht="242.25" x14ac:dyDescent="0.2">
      <c r="A111" t="s">
        <v>43</v>
      </c>
      <c r="E111" s="23" t="s">
        <v>148</v>
      </c>
    </row>
    <row r="112" spans="1:16" x14ac:dyDescent="0.2">
      <c r="A112" s="16" t="s">
        <v>35</v>
      </c>
      <c r="B112" s="17" t="s">
        <v>149</v>
      </c>
      <c r="C112" s="17" t="s">
        <v>150</v>
      </c>
      <c r="D112" s="16" t="s">
        <v>37</v>
      </c>
      <c r="E112" s="18" t="s">
        <v>151</v>
      </c>
      <c r="F112" s="19" t="s">
        <v>152</v>
      </c>
      <c r="G112" s="20">
        <v>22302</v>
      </c>
      <c r="H112" s="21">
        <v>0</v>
      </c>
      <c r="I112" s="21">
        <f>ROUND(ROUND(H112,2)*ROUND(G112,3),2)</f>
        <v>0</v>
      </c>
      <c r="O112">
        <f>(I112*21)/100</f>
        <v>0</v>
      </c>
      <c r="P112" t="s">
        <v>10</v>
      </c>
    </row>
    <row r="113" spans="1:18" x14ac:dyDescent="0.2">
      <c r="A113" s="22" t="s">
        <v>40</v>
      </c>
      <c r="E113" s="23" t="s">
        <v>37</v>
      </c>
    </row>
    <row r="114" spans="1:18" ht="38.25" x14ac:dyDescent="0.2">
      <c r="A114" s="24" t="s">
        <v>41</v>
      </c>
      <c r="E114" s="25" t="s">
        <v>153</v>
      </c>
    </row>
    <row r="115" spans="1:18" ht="306" x14ac:dyDescent="0.2">
      <c r="A115" t="s">
        <v>43</v>
      </c>
      <c r="E115" s="23" t="s">
        <v>154</v>
      </c>
    </row>
    <row r="116" spans="1:18" ht="12.75" customHeight="1" x14ac:dyDescent="0.2">
      <c r="A116" s="3" t="s">
        <v>33</v>
      </c>
      <c r="B116" s="3"/>
      <c r="C116" s="26" t="s">
        <v>28</v>
      </c>
      <c r="D116" s="3"/>
      <c r="E116" s="14" t="s">
        <v>155</v>
      </c>
      <c r="F116" s="3"/>
      <c r="G116" s="3"/>
      <c r="H116" s="3"/>
      <c r="I116" s="27">
        <f>0+Q116</f>
        <v>0</v>
      </c>
      <c r="O116">
        <f>0+R116</f>
        <v>0</v>
      </c>
      <c r="Q116">
        <f>0+I117+I121+I125+I129+I133+I137+I141+I145+I149</f>
        <v>0</v>
      </c>
      <c r="R116">
        <f>0+O117+O121+O125+O129+O133+O137+O141+O145+O149</f>
        <v>0</v>
      </c>
    </row>
    <row r="117" spans="1:18" x14ac:dyDescent="0.2">
      <c r="A117" s="16" t="s">
        <v>35</v>
      </c>
      <c r="B117" s="17" t="s">
        <v>156</v>
      </c>
      <c r="C117" s="17" t="s">
        <v>157</v>
      </c>
      <c r="D117" s="16" t="s">
        <v>37</v>
      </c>
      <c r="E117" s="18" t="s">
        <v>158</v>
      </c>
      <c r="F117" s="19" t="s">
        <v>53</v>
      </c>
      <c r="G117" s="20">
        <v>10.48</v>
      </c>
      <c r="H117" s="21">
        <v>0</v>
      </c>
      <c r="I117" s="21">
        <f>ROUND(ROUND(H117,2)*ROUND(G117,3),2)</f>
        <v>0</v>
      </c>
      <c r="O117">
        <f>(I117*21)/100</f>
        <v>0</v>
      </c>
      <c r="P117" t="s">
        <v>10</v>
      </c>
    </row>
    <row r="118" spans="1:18" x14ac:dyDescent="0.2">
      <c r="A118" s="22" t="s">
        <v>40</v>
      </c>
      <c r="E118" s="23" t="s">
        <v>37</v>
      </c>
    </row>
    <row r="119" spans="1:18" ht="25.5" x14ac:dyDescent="0.2">
      <c r="A119" s="24" t="s">
        <v>41</v>
      </c>
      <c r="E119" s="25" t="s">
        <v>159</v>
      </c>
    </row>
    <row r="120" spans="1:18" ht="369.75" x14ac:dyDescent="0.2">
      <c r="A120" t="s">
        <v>43</v>
      </c>
      <c r="E120" s="23" t="s">
        <v>160</v>
      </c>
    </row>
    <row r="121" spans="1:18" x14ac:dyDescent="0.2">
      <c r="A121" s="16" t="s">
        <v>35</v>
      </c>
      <c r="B121" s="17" t="s">
        <v>161</v>
      </c>
      <c r="C121" s="17" t="s">
        <v>162</v>
      </c>
      <c r="D121" s="16" t="s">
        <v>37</v>
      </c>
      <c r="E121" s="18" t="s">
        <v>163</v>
      </c>
      <c r="F121" s="19" t="s">
        <v>53</v>
      </c>
      <c r="G121" s="20">
        <v>19.8</v>
      </c>
      <c r="H121" s="21">
        <v>0</v>
      </c>
      <c r="I121" s="21">
        <f>ROUND(ROUND(H121,2)*ROUND(G121,3),2)</f>
        <v>0</v>
      </c>
      <c r="O121">
        <f>(I121*21)/100</f>
        <v>0</v>
      </c>
      <c r="P121" t="s">
        <v>10</v>
      </c>
    </row>
    <row r="122" spans="1:18" x14ac:dyDescent="0.2">
      <c r="A122" s="22" t="s">
        <v>40</v>
      </c>
      <c r="E122" s="23" t="s">
        <v>37</v>
      </c>
    </row>
    <row r="123" spans="1:18" x14ac:dyDescent="0.2">
      <c r="A123" s="24" t="s">
        <v>41</v>
      </c>
      <c r="E123" s="25" t="s">
        <v>164</v>
      </c>
    </row>
    <row r="124" spans="1:18" ht="369.75" x14ac:dyDescent="0.2">
      <c r="A124" t="s">
        <v>43</v>
      </c>
      <c r="E124" s="23" t="s">
        <v>160</v>
      </c>
    </row>
    <row r="125" spans="1:18" x14ac:dyDescent="0.2">
      <c r="A125" s="16" t="s">
        <v>35</v>
      </c>
      <c r="B125" s="17" t="s">
        <v>165</v>
      </c>
      <c r="C125" s="17" t="s">
        <v>166</v>
      </c>
      <c r="D125" s="16" t="s">
        <v>37</v>
      </c>
      <c r="E125" s="18" t="s">
        <v>167</v>
      </c>
      <c r="F125" s="19" t="s">
        <v>114</v>
      </c>
      <c r="G125" s="20">
        <v>1.1379999999999999</v>
      </c>
      <c r="H125" s="21">
        <v>0</v>
      </c>
      <c r="I125" s="21">
        <f>ROUND(ROUND(H125,2)*ROUND(G125,3),2)</f>
        <v>0</v>
      </c>
      <c r="O125">
        <f>(I125*21)/100</f>
        <v>0</v>
      </c>
      <c r="P125" t="s">
        <v>10</v>
      </c>
    </row>
    <row r="126" spans="1:18" x14ac:dyDescent="0.2">
      <c r="A126" s="22" t="s">
        <v>40</v>
      </c>
      <c r="E126" s="23" t="s">
        <v>37</v>
      </c>
    </row>
    <row r="127" spans="1:18" x14ac:dyDescent="0.2">
      <c r="A127" s="24" t="s">
        <v>41</v>
      </c>
      <c r="E127" s="25" t="s">
        <v>168</v>
      </c>
    </row>
    <row r="128" spans="1:18" ht="267.75" x14ac:dyDescent="0.2">
      <c r="A128" t="s">
        <v>43</v>
      </c>
      <c r="E128" s="23" t="s">
        <v>116</v>
      </c>
    </row>
    <row r="129" spans="1:16" x14ac:dyDescent="0.2">
      <c r="A129" s="16" t="s">
        <v>35</v>
      </c>
      <c r="B129" s="17" t="s">
        <v>169</v>
      </c>
      <c r="C129" s="17" t="s">
        <v>170</v>
      </c>
      <c r="D129" s="16" t="s">
        <v>37</v>
      </c>
      <c r="E129" s="18" t="s">
        <v>171</v>
      </c>
      <c r="F129" s="19" t="s">
        <v>114</v>
      </c>
      <c r="G129" s="20">
        <v>0.4</v>
      </c>
      <c r="H129" s="21">
        <v>0</v>
      </c>
      <c r="I129" s="21">
        <f>ROUND(ROUND(H129,2)*ROUND(G129,3),2)</f>
        <v>0</v>
      </c>
      <c r="O129">
        <f>(I129*21)/100</f>
        <v>0</v>
      </c>
      <c r="P129" t="s">
        <v>10</v>
      </c>
    </row>
    <row r="130" spans="1:16" x14ac:dyDescent="0.2">
      <c r="A130" s="22" t="s">
        <v>40</v>
      </c>
      <c r="E130" s="23" t="s">
        <v>37</v>
      </c>
    </row>
    <row r="131" spans="1:16" ht="38.25" x14ac:dyDescent="0.2">
      <c r="A131" s="24" t="s">
        <v>41</v>
      </c>
      <c r="E131" s="25" t="s">
        <v>172</v>
      </c>
    </row>
    <row r="132" spans="1:16" ht="267.75" x14ac:dyDescent="0.2">
      <c r="A132" t="s">
        <v>43</v>
      </c>
      <c r="E132" s="23" t="s">
        <v>116</v>
      </c>
    </row>
    <row r="133" spans="1:16" x14ac:dyDescent="0.2">
      <c r="A133" s="16" t="s">
        <v>35</v>
      </c>
      <c r="B133" s="17" t="s">
        <v>173</v>
      </c>
      <c r="C133" s="17" t="s">
        <v>174</v>
      </c>
      <c r="D133" s="16" t="s">
        <v>37</v>
      </c>
      <c r="E133" s="18" t="s">
        <v>175</v>
      </c>
      <c r="F133" s="19" t="s">
        <v>53</v>
      </c>
      <c r="G133" s="20">
        <v>1.7</v>
      </c>
      <c r="H133" s="21">
        <v>0</v>
      </c>
      <c r="I133" s="21">
        <f>ROUND(ROUND(H133,2)*ROUND(G133,3),2)</f>
        <v>0</v>
      </c>
      <c r="O133">
        <f>(I133*21)/100</f>
        <v>0</v>
      </c>
      <c r="P133" t="s">
        <v>10</v>
      </c>
    </row>
    <row r="134" spans="1:16" x14ac:dyDescent="0.2">
      <c r="A134" s="22" t="s">
        <v>40</v>
      </c>
      <c r="E134" s="23" t="s">
        <v>37</v>
      </c>
    </row>
    <row r="135" spans="1:16" ht="38.25" x14ac:dyDescent="0.2">
      <c r="A135" s="24" t="s">
        <v>41</v>
      </c>
      <c r="E135" s="25" t="s">
        <v>176</v>
      </c>
    </row>
    <row r="136" spans="1:16" ht="369.75" x14ac:dyDescent="0.2">
      <c r="A136" t="s">
        <v>43</v>
      </c>
      <c r="E136" s="23" t="s">
        <v>160</v>
      </c>
    </row>
    <row r="137" spans="1:16" x14ac:dyDescent="0.2">
      <c r="A137" s="16" t="s">
        <v>35</v>
      </c>
      <c r="B137" s="17" t="s">
        <v>177</v>
      </c>
      <c r="C137" s="17" t="s">
        <v>178</v>
      </c>
      <c r="D137" s="16" t="s">
        <v>37</v>
      </c>
      <c r="E137" s="18" t="s">
        <v>179</v>
      </c>
      <c r="F137" s="19" t="s">
        <v>53</v>
      </c>
      <c r="G137" s="20">
        <v>26.5</v>
      </c>
      <c r="H137" s="21">
        <v>0</v>
      </c>
      <c r="I137" s="21">
        <f>ROUND(ROUND(H137,2)*ROUND(G137,3),2)</f>
        <v>0</v>
      </c>
      <c r="O137">
        <f>(I137*21)/100</f>
        <v>0</v>
      </c>
      <c r="P137" t="s">
        <v>10</v>
      </c>
    </row>
    <row r="138" spans="1:16" x14ac:dyDescent="0.2">
      <c r="A138" s="22" t="s">
        <v>40</v>
      </c>
      <c r="E138" s="23" t="s">
        <v>37</v>
      </c>
    </row>
    <row r="139" spans="1:16" x14ac:dyDescent="0.2">
      <c r="A139" s="24" t="s">
        <v>41</v>
      </c>
      <c r="E139" s="25" t="s">
        <v>180</v>
      </c>
    </row>
    <row r="140" spans="1:16" ht="369.75" x14ac:dyDescent="0.2">
      <c r="A140" t="s">
        <v>43</v>
      </c>
      <c r="E140" s="23" t="s">
        <v>160</v>
      </c>
    </row>
    <row r="141" spans="1:16" x14ac:dyDescent="0.2">
      <c r="A141" s="16" t="s">
        <v>35</v>
      </c>
      <c r="B141" s="17" t="s">
        <v>181</v>
      </c>
      <c r="C141" s="17" t="s">
        <v>182</v>
      </c>
      <c r="D141" s="16" t="s">
        <v>37</v>
      </c>
      <c r="E141" s="18" t="s">
        <v>183</v>
      </c>
      <c r="F141" s="19" t="s">
        <v>53</v>
      </c>
      <c r="G141" s="20">
        <v>39</v>
      </c>
      <c r="H141" s="21">
        <v>0</v>
      </c>
      <c r="I141" s="21">
        <f>ROUND(ROUND(H141,2)*ROUND(G141,3),2)</f>
        <v>0</v>
      </c>
      <c r="O141">
        <f>(I141*21)/100</f>
        <v>0</v>
      </c>
      <c r="P141" t="s">
        <v>10</v>
      </c>
    </row>
    <row r="142" spans="1:16" x14ac:dyDescent="0.2">
      <c r="A142" s="22" t="s">
        <v>40</v>
      </c>
      <c r="E142" s="23" t="s">
        <v>37</v>
      </c>
    </row>
    <row r="143" spans="1:16" ht="25.5" x14ac:dyDescent="0.2">
      <c r="A143" s="24" t="s">
        <v>41</v>
      </c>
      <c r="E143" s="25" t="s">
        <v>184</v>
      </c>
    </row>
    <row r="144" spans="1:16" ht="38.25" x14ac:dyDescent="0.2">
      <c r="A144" t="s">
        <v>43</v>
      </c>
      <c r="E144" s="23" t="s">
        <v>99</v>
      </c>
    </row>
    <row r="145" spans="1:18" x14ac:dyDescent="0.2">
      <c r="A145" s="16" t="s">
        <v>35</v>
      </c>
      <c r="B145" s="17" t="s">
        <v>185</v>
      </c>
      <c r="C145" s="17" t="s">
        <v>186</v>
      </c>
      <c r="D145" s="16" t="s">
        <v>37</v>
      </c>
      <c r="E145" s="18" t="s">
        <v>187</v>
      </c>
      <c r="F145" s="19" t="s">
        <v>53</v>
      </c>
      <c r="G145" s="20">
        <v>25.8</v>
      </c>
      <c r="H145" s="21">
        <v>0</v>
      </c>
      <c r="I145" s="21">
        <f>ROUND(ROUND(H145,2)*ROUND(G145,3),2)</f>
        <v>0</v>
      </c>
      <c r="O145">
        <f>(I145*21)/100</f>
        <v>0</v>
      </c>
      <c r="P145" t="s">
        <v>10</v>
      </c>
    </row>
    <row r="146" spans="1:18" x14ac:dyDescent="0.2">
      <c r="A146" s="22" t="s">
        <v>40</v>
      </c>
      <c r="E146" s="23" t="s">
        <v>37</v>
      </c>
    </row>
    <row r="147" spans="1:18" ht="38.25" x14ac:dyDescent="0.2">
      <c r="A147" s="24" t="s">
        <v>41</v>
      </c>
      <c r="E147" s="25" t="s">
        <v>188</v>
      </c>
    </row>
    <row r="148" spans="1:18" ht="293.25" x14ac:dyDescent="0.2">
      <c r="A148" t="s">
        <v>43</v>
      </c>
      <c r="E148" s="23" t="s">
        <v>189</v>
      </c>
    </row>
    <row r="149" spans="1:18" x14ac:dyDescent="0.2">
      <c r="A149" s="16" t="s">
        <v>35</v>
      </c>
      <c r="B149" s="17" t="s">
        <v>190</v>
      </c>
      <c r="C149" s="17" t="s">
        <v>191</v>
      </c>
      <c r="D149" s="16" t="s">
        <v>37</v>
      </c>
      <c r="E149" s="18" t="s">
        <v>192</v>
      </c>
      <c r="F149" s="19" t="s">
        <v>53</v>
      </c>
      <c r="G149" s="20">
        <v>39</v>
      </c>
      <c r="H149" s="21">
        <v>0</v>
      </c>
      <c r="I149" s="21">
        <f>ROUND(ROUND(H149,2)*ROUND(G149,3),2)</f>
        <v>0</v>
      </c>
      <c r="O149">
        <f>(I149*21)/100</f>
        <v>0</v>
      </c>
      <c r="P149" t="s">
        <v>10</v>
      </c>
    </row>
    <row r="150" spans="1:18" x14ac:dyDescent="0.2">
      <c r="A150" s="22" t="s">
        <v>40</v>
      </c>
      <c r="E150" s="23" t="s">
        <v>37</v>
      </c>
    </row>
    <row r="151" spans="1:18" ht="25.5" x14ac:dyDescent="0.2">
      <c r="A151" s="24" t="s">
        <v>41</v>
      </c>
      <c r="E151" s="25" t="s">
        <v>193</v>
      </c>
    </row>
    <row r="152" spans="1:18" ht="127.5" x14ac:dyDescent="0.2">
      <c r="A152" t="s">
        <v>43</v>
      </c>
      <c r="E152" s="23" t="s">
        <v>194</v>
      </c>
    </row>
    <row r="153" spans="1:18" ht="12.75" customHeight="1" x14ac:dyDescent="0.2">
      <c r="A153" s="3" t="s">
        <v>33</v>
      </c>
      <c r="B153" s="3"/>
      <c r="C153" s="26" t="s">
        <v>29</v>
      </c>
      <c r="D153" s="3"/>
      <c r="E153" s="14" t="s">
        <v>195</v>
      </c>
      <c r="F153" s="3"/>
      <c r="G153" s="3"/>
      <c r="H153" s="3"/>
      <c r="I153" s="27">
        <f>0+Q153</f>
        <v>0</v>
      </c>
      <c r="O153">
        <f>0+R153</f>
        <v>0</v>
      </c>
      <c r="Q153">
        <f>0+I154+I158+I162+I166+I170</f>
        <v>0</v>
      </c>
      <c r="R153">
        <f>0+O154+O158+O162+O166+O170</f>
        <v>0</v>
      </c>
    </row>
    <row r="154" spans="1:18" x14ac:dyDescent="0.2">
      <c r="A154" s="16" t="s">
        <v>35</v>
      </c>
      <c r="B154" s="17" t="s">
        <v>196</v>
      </c>
      <c r="C154" s="17" t="s">
        <v>197</v>
      </c>
      <c r="D154" s="16" t="s">
        <v>37</v>
      </c>
      <c r="E154" s="18" t="s">
        <v>198</v>
      </c>
      <c r="F154" s="19" t="s">
        <v>48</v>
      </c>
      <c r="G154" s="20">
        <v>1222.645</v>
      </c>
      <c r="H154" s="21">
        <v>0</v>
      </c>
      <c r="I154" s="21">
        <f>ROUND(ROUND(H154,2)*ROUND(G154,3),2)</f>
        <v>0</v>
      </c>
      <c r="O154">
        <f>(I154*21)/100</f>
        <v>0</v>
      </c>
      <c r="P154" t="s">
        <v>10</v>
      </c>
    </row>
    <row r="155" spans="1:18" x14ac:dyDescent="0.2">
      <c r="A155" s="22" t="s">
        <v>40</v>
      </c>
      <c r="E155" s="23" t="s">
        <v>37</v>
      </c>
    </row>
    <row r="156" spans="1:18" x14ac:dyDescent="0.2">
      <c r="A156" s="24" t="s">
        <v>41</v>
      </c>
      <c r="E156" s="25" t="s">
        <v>199</v>
      </c>
    </row>
    <row r="157" spans="1:18" ht="51" x14ac:dyDescent="0.2">
      <c r="A157" t="s">
        <v>43</v>
      </c>
      <c r="E157" s="23" t="s">
        <v>200</v>
      </c>
    </row>
    <row r="158" spans="1:18" x14ac:dyDescent="0.2">
      <c r="A158" s="16" t="s">
        <v>35</v>
      </c>
      <c r="B158" s="17" t="s">
        <v>201</v>
      </c>
      <c r="C158" s="17" t="s">
        <v>202</v>
      </c>
      <c r="D158" s="16" t="s">
        <v>37</v>
      </c>
      <c r="E158" s="18" t="s">
        <v>203</v>
      </c>
      <c r="F158" s="19" t="s">
        <v>48</v>
      </c>
      <c r="G158" s="20">
        <v>582.32899999999995</v>
      </c>
      <c r="H158" s="21">
        <v>0</v>
      </c>
      <c r="I158" s="21">
        <f>ROUND(ROUND(H158,2)*ROUND(G158,3),2)</f>
        <v>0</v>
      </c>
      <c r="O158">
        <f>(I158*21)/100</f>
        <v>0</v>
      </c>
      <c r="P158" t="s">
        <v>10</v>
      </c>
    </row>
    <row r="159" spans="1:18" x14ac:dyDescent="0.2">
      <c r="A159" s="22" t="s">
        <v>40</v>
      </c>
      <c r="E159" s="23" t="s">
        <v>37</v>
      </c>
    </row>
    <row r="160" spans="1:18" ht="38.25" x14ac:dyDescent="0.2">
      <c r="A160" s="24" t="s">
        <v>41</v>
      </c>
      <c r="E160" s="25" t="s">
        <v>204</v>
      </c>
    </row>
    <row r="161" spans="1:18" ht="165.75" x14ac:dyDescent="0.2">
      <c r="A161" t="s">
        <v>43</v>
      </c>
      <c r="E161" s="23" t="s">
        <v>205</v>
      </c>
    </row>
    <row r="162" spans="1:18" x14ac:dyDescent="0.2">
      <c r="A162" s="16" t="s">
        <v>35</v>
      </c>
      <c r="B162" s="17" t="s">
        <v>206</v>
      </c>
      <c r="C162" s="17" t="s">
        <v>207</v>
      </c>
      <c r="D162" s="16" t="s">
        <v>37</v>
      </c>
      <c r="E162" s="18" t="s">
        <v>208</v>
      </c>
      <c r="F162" s="19" t="s">
        <v>48</v>
      </c>
      <c r="G162" s="20">
        <v>624.45799999999997</v>
      </c>
      <c r="H162" s="21">
        <v>0</v>
      </c>
      <c r="I162" s="21">
        <f>ROUND(ROUND(H162,2)*ROUND(G162,3),2)</f>
        <v>0</v>
      </c>
      <c r="O162">
        <f>(I162*21)/100</f>
        <v>0</v>
      </c>
      <c r="P162" t="s">
        <v>10</v>
      </c>
    </row>
    <row r="163" spans="1:18" x14ac:dyDescent="0.2">
      <c r="A163" s="22" t="s">
        <v>40</v>
      </c>
      <c r="E163" s="23" t="s">
        <v>37</v>
      </c>
    </row>
    <row r="164" spans="1:18" ht="25.5" x14ac:dyDescent="0.2">
      <c r="A164" s="24" t="s">
        <v>41</v>
      </c>
      <c r="E164" s="25" t="s">
        <v>209</v>
      </c>
    </row>
    <row r="165" spans="1:18" ht="165.75" x14ac:dyDescent="0.2">
      <c r="A165" t="s">
        <v>43</v>
      </c>
      <c r="E165" s="23" t="s">
        <v>205</v>
      </c>
    </row>
    <row r="166" spans="1:18" ht="25.5" x14ac:dyDescent="0.2">
      <c r="A166" s="16" t="s">
        <v>35</v>
      </c>
      <c r="B166" s="17" t="s">
        <v>210</v>
      </c>
      <c r="C166" s="17" t="s">
        <v>211</v>
      </c>
      <c r="D166" s="16" t="s">
        <v>37</v>
      </c>
      <c r="E166" s="18" t="s">
        <v>212</v>
      </c>
      <c r="F166" s="19" t="s">
        <v>48</v>
      </c>
      <c r="G166" s="20">
        <v>8.7319999999999993</v>
      </c>
      <c r="H166" s="21">
        <v>0</v>
      </c>
      <c r="I166" s="21">
        <f>ROUND(ROUND(H166,2)*ROUND(G166,3),2)</f>
        <v>0</v>
      </c>
      <c r="O166">
        <f>(I166*21)/100</f>
        <v>0</v>
      </c>
      <c r="P166" t="s">
        <v>10</v>
      </c>
    </row>
    <row r="167" spans="1:18" x14ac:dyDescent="0.2">
      <c r="A167" s="22" t="s">
        <v>40</v>
      </c>
      <c r="E167" s="23" t="s">
        <v>37</v>
      </c>
    </row>
    <row r="168" spans="1:18" ht="25.5" x14ac:dyDescent="0.2">
      <c r="A168" s="24" t="s">
        <v>41</v>
      </c>
      <c r="E168" s="25" t="s">
        <v>213</v>
      </c>
    </row>
    <row r="169" spans="1:18" ht="165.75" x14ac:dyDescent="0.2">
      <c r="A169" t="s">
        <v>43</v>
      </c>
      <c r="E169" s="23" t="s">
        <v>205</v>
      </c>
    </row>
    <row r="170" spans="1:18" ht="25.5" x14ac:dyDescent="0.2">
      <c r="A170" s="16" t="s">
        <v>35</v>
      </c>
      <c r="B170" s="17" t="s">
        <v>214</v>
      </c>
      <c r="C170" s="17" t="s">
        <v>215</v>
      </c>
      <c r="D170" s="16" t="s">
        <v>37</v>
      </c>
      <c r="E170" s="18" t="s">
        <v>216</v>
      </c>
      <c r="F170" s="19" t="s">
        <v>48</v>
      </c>
      <c r="G170" s="20">
        <v>7.1260000000000003</v>
      </c>
      <c r="H170" s="21">
        <v>0</v>
      </c>
      <c r="I170" s="21">
        <f>ROUND(ROUND(H170,2)*ROUND(G170,3),2)</f>
        <v>0</v>
      </c>
      <c r="O170">
        <f>(I170*21)/100</f>
        <v>0</v>
      </c>
      <c r="P170" t="s">
        <v>10</v>
      </c>
    </row>
    <row r="171" spans="1:18" x14ac:dyDescent="0.2">
      <c r="A171" s="22" t="s">
        <v>40</v>
      </c>
      <c r="E171" s="23" t="s">
        <v>37</v>
      </c>
    </row>
    <row r="172" spans="1:18" ht="38.25" x14ac:dyDescent="0.2">
      <c r="A172" s="24" t="s">
        <v>41</v>
      </c>
      <c r="E172" s="25" t="s">
        <v>217</v>
      </c>
    </row>
    <row r="173" spans="1:18" ht="165.75" x14ac:dyDescent="0.2">
      <c r="A173" t="s">
        <v>43</v>
      </c>
      <c r="E173" s="23" t="s">
        <v>205</v>
      </c>
    </row>
    <row r="174" spans="1:18" ht="12.75" customHeight="1" x14ac:dyDescent="0.2">
      <c r="A174" s="3" t="s">
        <v>33</v>
      </c>
      <c r="B174" s="3"/>
      <c r="C174" s="26" t="s">
        <v>68</v>
      </c>
      <c r="D174" s="3"/>
      <c r="E174" s="14" t="s">
        <v>218</v>
      </c>
      <c r="F174" s="3"/>
      <c r="G174" s="3"/>
      <c r="H174" s="3"/>
      <c r="I174" s="27">
        <f>0+Q174</f>
        <v>0</v>
      </c>
      <c r="O174">
        <f>0+R174</f>
        <v>0</v>
      </c>
      <c r="Q174">
        <f>0+I175+I179+I183+I187+I191+I195</f>
        <v>0</v>
      </c>
      <c r="R174">
        <f>0+O175+O179+O183+O187+O191+O195</f>
        <v>0</v>
      </c>
    </row>
    <row r="175" spans="1:18" ht="25.5" x14ac:dyDescent="0.2">
      <c r="A175" s="16" t="s">
        <v>35</v>
      </c>
      <c r="B175" s="17" t="s">
        <v>219</v>
      </c>
      <c r="C175" s="17" t="s">
        <v>220</v>
      </c>
      <c r="D175" s="16" t="s">
        <v>37</v>
      </c>
      <c r="E175" s="18" t="s">
        <v>221</v>
      </c>
      <c r="F175" s="19" t="s">
        <v>48</v>
      </c>
      <c r="G175" s="20">
        <v>727.68</v>
      </c>
      <c r="H175" s="21">
        <v>0</v>
      </c>
      <c r="I175" s="21">
        <f>ROUND(ROUND(H175,2)*ROUND(G175,3),2)</f>
        <v>0</v>
      </c>
      <c r="O175">
        <f>(I175*21)/100</f>
        <v>0</v>
      </c>
      <c r="P175" t="s">
        <v>10</v>
      </c>
    </row>
    <row r="176" spans="1:18" x14ac:dyDescent="0.2">
      <c r="A176" s="22" t="s">
        <v>40</v>
      </c>
      <c r="E176" s="23" t="s">
        <v>37</v>
      </c>
    </row>
    <row r="177" spans="1:16" ht="38.25" x14ac:dyDescent="0.2">
      <c r="A177" s="24" t="s">
        <v>41</v>
      </c>
      <c r="E177" s="25" t="s">
        <v>222</v>
      </c>
    </row>
    <row r="178" spans="1:16" ht="191.25" x14ac:dyDescent="0.2">
      <c r="A178" t="s">
        <v>43</v>
      </c>
      <c r="E178" s="23" t="s">
        <v>223</v>
      </c>
    </row>
    <row r="179" spans="1:16" ht="25.5" x14ac:dyDescent="0.2">
      <c r="A179" s="16" t="s">
        <v>35</v>
      </c>
      <c r="B179" s="17" t="s">
        <v>224</v>
      </c>
      <c r="C179" s="17" t="s">
        <v>225</v>
      </c>
      <c r="D179" s="16" t="s">
        <v>37</v>
      </c>
      <c r="E179" s="18" t="s">
        <v>226</v>
      </c>
      <c r="F179" s="19" t="s">
        <v>48</v>
      </c>
      <c r="G179" s="20">
        <v>540</v>
      </c>
      <c r="H179" s="21">
        <v>0</v>
      </c>
      <c r="I179" s="21">
        <f>ROUND(ROUND(H179,2)*ROUND(G179,3),2)</f>
        <v>0</v>
      </c>
      <c r="O179">
        <f>(I179*21)/100</f>
        <v>0</v>
      </c>
      <c r="P179" t="s">
        <v>10</v>
      </c>
    </row>
    <row r="180" spans="1:16" x14ac:dyDescent="0.2">
      <c r="A180" s="22" t="s">
        <v>40</v>
      </c>
      <c r="E180" s="23" t="s">
        <v>37</v>
      </c>
    </row>
    <row r="181" spans="1:16" x14ac:dyDescent="0.2">
      <c r="A181" s="24" t="s">
        <v>41</v>
      </c>
      <c r="E181" s="25" t="s">
        <v>227</v>
      </c>
    </row>
    <row r="182" spans="1:16" ht="191.25" x14ac:dyDescent="0.2">
      <c r="A182" t="s">
        <v>43</v>
      </c>
      <c r="E182" s="23" t="s">
        <v>223</v>
      </c>
    </row>
    <row r="183" spans="1:16" ht="25.5" x14ac:dyDescent="0.2">
      <c r="A183" s="16" t="s">
        <v>35</v>
      </c>
      <c r="B183" s="17" t="s">
        <v>228</v>
      </c>
      <c r="C183" s="17" t="s">
        <v>229</v>
      </c>
      <c r="D183" s="16" t="s">
        <v>37</v>
      </c>
      <c r="E183" s="18" t="s">
        <v>230</v>
      </c>
      <c r="F183" s="19" t="s">
        <v>48</v>
      </c>
      <c r="G183" s="20">
        <v>73</v>
      </c>
      <c r="H183" s="21">
        <v>0</v>
      </c>
      <c r="I183" s="21">
        <f>ROUND(ROUND(H183,2)*ROUND(G183,3),2)</f>
        <v>0</v>
      </c>
      <c r="O183">
        <f>(I183*21)/100</f>
        <v>0</v>
      </c>
      <c r="P183" t="s">
        <v>10</v>
      </c>
    </row>
    <row r="184" spans="1:16" x14ac:dyDescent="0.2">
      <c r="A184" s="22" t="s">
        <v>40</v>
      </c>
      <c r="E184" s="23" t="s">
        <v>37</v>
      </c>
    </row>
    <row r="185" spans="1:16" x14ac:dyDescent="0.2">
      <c r="A185" s="24" t="s">
        <v>41</v>
      </c>
      <c r="E185" s="25" t="s">
        <v>231</v>
      </c>
    </row>
    <row r="186" spans="1:16" ht="191.25" x14ac:dyDescent="0.2">
      <c r="A186" t="s">
        <v>43</v>
      </c>
      <c r="E186" s="23" t="s">
        <v>223</v>
      </c>
    </row>
    <row r="187" spans="1:16" x14ac:dyDescent="0.2">
      <c r="A187" s="16" t="s">
        <v>35</v>
      </c>
      <c r="B187" s="17" t="s">
        <v>232</v>
      </c>
      <c r="C187" s="17" t="s">
        <v>233</v>
      </c>
      <c r="D187" s="16" t="s">
        <v>37</v>
      </c>
      <c r="E187" s="18" t="s">
        <v>234</v>
      </c>
      <c r="F187" s="19" t="s">
        <v>48</v>
      </c>
      <c r="G187" s="20">
        <v>73</v>
      </c>
      <c r="H187" s="21">
        <v>0</v>
      </c>
      <c r="I187" s="21">
        <f>ROUND(ROUND(H187,2)*ROUND(G187,3),2)</f>
        <v>0</v>
      </c>
      <c r="O187">
        <f>(I187*21)/100</f>
        <v>0</v>
      </c>
      <c r="P187" t="s">
        <v>10</v>
      </c>
    </row>
    <row r="188" spans="1:16" x14ac:dyDescent="0.2">
      <c r="A188" s="22" t="s">
        <v>40</v>
      </c>
      <c r="E188" s="23" t="s">
        <v>37</v>
      </c>
    </row>
    <row r="189" spans="1:16" ht="25.5" x14ac:dyDescent="0.2">
      <c r="A189" s="24" t="s">
        <v>41</v>
      </c>
      <c r="E189" s="25" t="s">
        <v>235</v>
      </c>
    </row>
    <row r="190" spans="1:16" ht="38.25" x14ac:dyDescent="0.2">
      <c r="A190" t="s">
        <v>43</v>
      </c>
      <c r="E190" s="23" t="s">
        <v>236</v>
      </c>
    </row>
    <row r="191" spans="1:16" x14ac:dyDescent="0.2">
      <c r="A191" s="16" t="s">
        <v>35</v>
      </c>
      <c r="B191" s="17" t="s">
        <v>237</v>
      </c>
      <c r="C191" s="17" t="s">
        <v>238</v>
      </c>
      <c r="D191" s="16" t="s">
        <v>37</v>
      </c>
      <c r="E191" s="18" t="s">
        <v>239</v>
      </c>
      <c r="F191" s="19" t="s">
        <v>48</v>
      </c>
      <c r="G191" s="20">
        <v>540</v>
      </c>
      <c r="H191" s="21">
        <v>0</v>
      </c>
      <c r="I191" s="21">
        <f>ROUND(ROUND(H191,2)*ROUND(G191,3),2)</f>
        <v>0</v>
      </c>
      <c r="O191">
        <f>(I191*21)/100</f>
        <v>0</v>
      </c>
      <c r="P191" t="s">
        <v>10</v>
      </c>
    </row>
    <row r="192" spans="1:16" x14ac:dyDescent="0.2">
      <c r="A192" s="22" t="s">
        <v>40</v>
      </c>
      <c r="E192" s="23" t="s">
        <v>37</v>
      </c>
    </row>
    <row r="193" spans="1:18" x14ac:dyDescent="0.2">
      <c r="A193" s="24" t="s">
        <v>41</v>
      </c>
      <c r="E193" s="25" t="s">
        <v>227</v>
      </c>
    </row>
    <row r="194" spans="1:18" ht="38.25" x14ac:dyDescent="0.2">
      <c r="A194" t="s">
        <v>43</v>
      </c>
      <c r="E194" s="23" t="s">
        <v>236</v>
      </c>
    </row>
    <row r="195" spans="1:18" x14ac:dyDescent="0.2">
      <c r="A195" s="16" t="s">
        <v>35</v>
      </c>
      <c r="B195" s="17" t="s">
        <v>240</v>
      </c>
      <c r="C195" s="17" t="s">
        <v>241</v>
      </c>
      <c r="D195" s="16" t="s">
        <v>37</v>
      </c>
      <c r="E195" s="18" t="s">
        <v>242</v>
      </c>
      <c r="F195" s="19" t="s">
        <v>48</v>
      </c>
      <c r="G195" s="20">
        <v>50.6</v>
      </c>
      <c r="H195" s="21">
        <v>0</v>
      </c>
      <c r="I195" s="21">
        <f>ROUND(ROUND(H195,2)*ROUND(G195,3),2)</f>
        <v>0</v>
      </c>
      <c r="O195">
        <f>(I195*21)/100</f>
        <v>0</v>
      </c>
      <c r="P195" t="s">
        <v>10</v>
      </c>
    </row>
    <row r="196" spans="1:18" x14ac:dyDescent="0.2">
      <c r="A196" s="22" t="s">
        <v>40</v>
      </c>
      <c r="E196" s="23" t="s">
        <v>37</v>
      </c>
    </row>
    <row r="197" spans="1:18" x14ac:dyDescent="0.2">
      <c r="A197" s="24" t="s">
        <v>41</v>
      </c>
      <c r="E197" s="25" t="s">
        <v>243</v>
      </c>
    </row>
    <row r="198" spans="1:18" ht="51" x14ac:dyDescent="0.2">
      <c r="A198" t="s">
        <v>43</v>
      </c>
      <c r="E198" s="23" t="s">
        <v>244</v>
      </c>
    </row>
    <row r="199" spans="1:18" ht="12.75" customHeight="1" x14ac:dyDescent="0.2">
      <c r="A199" s="3" t="s">
        <v>33</v>
      </c>
      <c r="B199" s="3"/>
      <c r="C199" s="26" t="s">
        <v>73</v>
      </c>
      <c r="D199" s="3"/>
      <c r="E199" s="14" t="s">
        <v>245</v>
      </c>
      <c r="F199" s="3"/>
      <c r="G199" s="3"/>
      <c r="H199" s="3"/>
      <c r="I199" s="27">
        <f>0+Q199</f>
        <v>0</v>
      </c>
      <c r="O199">
        <f>0+R199</f>
        <v>0</v>
      </c>
      <c r="Q199">
        <f>0+I200+I204</f>
        <v>0</v>
      </c>
      <c r="R199">
        <f>0+O200+O204</f>
        <v>0</v>
      </c>
    </row>
    <row r="200" spans="1:18" x14ac:dyDescent="0.2">
      <c r="A200" s="16" t="s">
        <v>35</v>
      </c>
      <c r="B200" s="17" t="s">
        <v>246</v>
      </c>
      <c r="C200" s="17" t="s">
        <v>247</v>
      </c>
      <c r="D200" s="16" t="s">
        <v>37</v>
      </c>
      <c r="E200" s="18" t="s">
        <v>248</v>
      </c>
      <c r="F200" s="19" t="s">
        <v>103</v>
      </c>
      <c r="G200" s="20">
        <v>1.26</v>
      </c>
      <c r="H200" s="21">
        <v>0</v>
      </c>
      <c r="I200" s="21">
        <f>ROUND(ROUND(H200,2)*ROUND(G200,3),2)</f>
        <v>0</v>
      </c>
      <c r="O200">
        <f>(I200*21)/100</f>
        <v>0</v>
      </c>
      <c r="P200" t="s">
        <v>10</v>
      </c>
    </row>
    <row r="201" spans="1:18" x14ac:dyDescent="0.2">
      <c r="A201" s="22" t="s">
        <v>40</v>
      </c>
      <c r="E201" s="23" t="s">
        <v>37</v>
      </c>
    </row>
    <row r="202" spans="1:18" x14ac:dyDescent="0.2">
      <c r="A202" s="24" t="s">
        <v>41</v>
      </c>
      <c r="E202" s="25" t="s">
        <v>249</v>
      </c>
    </row>
    <row r="203" spans="1:18" ht="255" x14ac:dyDescent="0.2">
      <c r="A203" t="s">
        <v>43</v>
      </c>
      <c r="E203" s="23" t="s">
        <v>250</v>
      </c>
    </row>
    <row r="204" spans="1:18" x14ac:dyDescent="0.2">
      <c r="A204" s="16" t="s">
        <v>35</v>
      </c>
      <c r="B204" s="17" t="s">
        <v>251</v>
      </c>
      <c r="C204" s="17" t="s">
        <v>252</v>
      </c>
      <c r="D204" s="16" t="s">
        <v>37</v>
      </c>
      <c r="E204" s="18" t="s">
        <v>253</v>
      </c>
      <c r="F204" s="19" t="s">
        <v>103</v>
      </c>
      <c r="G204" s="20">
        <v>3.4</v>
      </c>
      <c r="H204" s="21">
        <v>0</v>
      </c>
      <c r="I204" s="21">
        <f>ROUND(ROUND(H204,2)*ROUND(G204,3),2)</f>
        <v>0</v>
      </c>
      <c r="O204">
        <f>(I204*21)/100</f>
        <v>0</v>
      </c>
      <c r="P204" t="s">
        <v>10</v>
      </c>
    </row>
    <row r="205" spans="1:18" x14ac:dyDescent="0.2">
      <c r="A205" s="22" t="s">
        <v>40</v>
      </c>
      <c r="E205" s="23" t="s">
        <v>37</v>
      </c>
    </row>
    <row r="206" spans="1:18" x14ac:dyDescent="0.2">
      <c r="A206" s="24" t="s">
        <v>41</v>
      </c>
      <c r="E206" s="25" t="s">
        <v>249</v>
      </c>
    </row>
    <row r="207" spans="1:18" ht="255" x14ac:dyDescent="0.2">
      <c r="A207" t="s">
        <v>43</v>
      </c>
      <c r="E207" s="23" t="s">
        <v>250</v>
      </c>
    </row>
    <row r="208" spans="1:18" ht="12.75" customHeight="1" x14ac:dyDescent="0.2">
      <c r="A208" s="3" t="s">
        <v>33</v>
      </c>
      <c r="B208" s="3"/>
      <c r="C208" s="26" t="s">
        <v>31</v>
      </c>
      <c r="D208" s="3"/>
      <c r="E208" s="14" t="s">
        <v>254</v>
      </c>
      <c r="F208" s="3"/>
      <c r="G208" s="3"/>
      <c r="H208" s="3"/>
      <c r="I208" s="27">
        <f>0+Q208</f>
        <v>0</v>
      </c>
      <c r="O208">
        <f>0+R208</f>
        <v>0</v>
      </c>
      <c r="Q208">
        <f>0+I209+I213+I217+I221+I225+I229+I233+I237+I241+I245+I249+I253+I257+I261+I265</f>
        <v>0</v>
      </c>
      <c r="R208">
        <f>0+O209+O213+O217+O221+O225+O229+O233+O237+O241+O245+O249+O253+O257+O261+O265</f>
        <v>0</v>
      </c>
    </row>
    <row r="209" spans="1:16" x14ac:dyDescent="0.2">
      <c r="A209" s="16" t="s">
        <v>35</v>
      </c>
      <c r="B209" s="17" t="s">
        <v>255</v>
      </c>
      <c r="C209" s="17" t="s">
        <v>256</v>
      </c>
      <c r="D209" s="16" t="s">
        <v>37</v>
      </c>
      <c r="E209" s="18" t="s">
        <v>257</v>
      </c>
      <c r="F209" s="19" t="s">
        <v>103</v>
      </c>
      <c r="G209" s="20">
        <v>260.3</v>
      </c>
      <c r="H209" s="21">
        <v>0</v>
      </c>
      <c r="I209" s="21">
        <f>ROUND(ROUND(H209,2)*ROUND(G209,3),2)</f>
        <v>0</v>
      </c>
      <c r="O209">
        <f>(I209*21)/100</f>
        <v>0</v>
      </c>
      <c r="P209" t="s">
        <v>10</v>
      </c>
    </row>
    <row r="210" spans="1:16" x14ac:dyDescent="0.2">
      <c r="A210" s="22" t="s">
        <v>40</v>
      </c>
      <c r="E210" s="23" t="s">
        <v>37</v>
      </c>
    </row>
    <row r="211" spans="1:16" ht="25.5" x14ac:dyDescent="0.2">
      <c r="A211" s="24" t="s">
        <v>41</v>
      </c>
      <c r="E211" s="25" t="s">
        <v>258</v>
      </c>
    </row>
    <row r="212" spans="1:16" ht="51" x14ac:dyDescent="0.2">
      <c r="A212" t="s">
        <v>43</v>
      </c>
      <c r="E212" s="23" t="s">
        <v>259</v>
      </c>
    </row>
    <row r="213" spans="1:16" x14ac:dyDescent="0.2">
      <c r="A213" s="16" t="s">
        <v>35</v>
      </c>
      <c r="B213" s="17" t="s">
        <v>260</v>
      </c>
      <c r="C213" s="17" t="s">
        <v>261</v>
      </c>
      <c r="D213" s="16" t="s">
        <v>37</v>
      </c>
      <c r="E213" s="18" t="s">
        <v>262</v>
      </c>
      <c r="F213" s="19" t="s">
        <v>103</v>
      </c>
      <c r="G213" s="20">
        <v>4</v>
      </c>
      <c r="H213" s="21">
        <v>0</v>
      </c>
      <c r="I213" s="21">
        <f>ROUND(ROUND(H213,2)*ROUND(G213,3),2)</f>
        <v>0</v>
      </c>
      <c r="O213">
        <f>(I213*21)/100</f>
        <v>0</v>
      </c>
      <c r="P213" t="s">
        <v>10</v>
      </c>
    </row>
    <row r="214" spans="1:16" x14ac:dyDescent="0.2">
      <c r="A214" s="22" t="s">
        <v>40</v>
      </c>
      <c r="E214" s="23" t="s">
        <v>37</v>
      </c>
    </row>
    <row r="215" spans="1:16" ht="25.5" x14ac:dyDescent="0.2">
      <c r="A215" s="24" t="s">
        <v>41</v>
      </c>
      <c r="E215" s="25" t="s">
        <v>263</v>
      </c>
    </row>
    <row r="216" spans="1:16" ht="51" x14ac:dyDescent="0.2">
      <c r="A216" t="s">
        <v>43</v>
      </c>
      <c r="E216" s="23" t="s">
        <v>259</v>
      </c>
    </row>
    <row r="217" spans="1:16" x14ac:dyDescent="0.2">
      <c r="A217" s="16" t="s">
        <v>35</v>
      </c>
      <c r="B217" s="17" t="s">
        <v>264</v>
      </c>
      <c r="C217" s="17" t="s">
        <v>265</v>
      </c>
      <c r="D217" s="16" t="s">
        <v>37</v>
      </c>
      <c r="E217" s="18" t="s">
        <v>266</v>
      </c>
      <c r="F217" s="19" t="s">
        <v>267</v>
      </c>
      <c r="G217" s="20">
        <v>2</v>
      </c>
      <c r="H217" s="21">
        <v>0</v>
      </c>
      <c r="I217" s="21">
        <f>ROUND(ROUND(H217,2)*ROUND(G217,3),2)</f>
        <v>0</v>
      </c>
      <c r="O217">
        <f>(I217*21)/100</f>
        <v>0</v>
      </c>
      <c r="P217" t="s">
        <v>10</v>
      </c>
    </row>
    <row r="218" spans="1:16" x14ac:dyDescent="0.2">
      <c r="A218" s="22" t="s">
        <v>40</v>
      </c>
      <c r="E218" s="23" t="s">
        <v>37</v>
      </c>
    </row>
    <row r="219" spans="1:16" x14ac:dyDescent="0.2">
      <c r="A219" s="24" t="s">
        <v>41</v>
      </c>
      <c r="E219" s="25" t="s">
        <v>98</v>
      </c>
    </row>
    <row r="220" spans="1:16" ht="25.5" x14ac:dyDescent="0.2">
      <c r="A220" t="s">
        <v>43</v>
      </c>
      <c r="E220" s="23" t="s">
        <v>268</v>
      </c>
    </row>
    <row r="221" spans="1:16" x14ac:dyDescent="0.2">
      <c r="A221" s="16" t="s">
        <v>35</v>
      </c>
      <c r="B221" s="17" t="s">
        <v>269</v>
      </c>
      <c r="C221" s="17" t="s">
        <v>270</v>
      </c>
      <c r="D221" s="16" t="s">
        <v>37</v>
      </c>
      <c r="E221" s="18" t="s">
        <v>271</v>
      </c>
      <c r="F221" s="19" t="s">
        <v>103</v>
      </c>
      <c r="G221" s="20">
        <v>356</v>
      </c>
      <c r="H221" s="21">
        <v>0</v>
      </c>
      <c r="I221" s="21">
        <f>ROUND(ROUND(H221,2)*ROUND(G221,3),2)</f>
        <v>0</v>
      </c>
      <c r="O221">
        <f>(I221*21)/100</f>
        <v>0</v>
      </c>
      <c r="P221" t="s">
        <v>10</v>
      </c>
    </row>
    <row r="222" spans="1:16" x14ac:dyDescent="0.2">
      <c r="A222" s="22" t="s">
        <v>40</v>
      </c>
      <c r="E222" s="23" t="s">
        <v>37</v>
      </c>
    </row>
    <row r="223" spans="1:16" ht="25.5" x14ac:dyDescent="0.2">
      <c r="A223" s="24" t="s">
        <v>41</v>
      </c>
      <c r="E223" s="25" t="s">
        <v>272</v>
      </c>
    </row>
    <row r="224" spans="1:16" ht="229.5" x14ac:dyDescent="0.2">
      <c r="A224" t="s">
        <v>43</v>
      </c>
      <c r="E224" s="23" t="s">
        <v>273</v>
      </c>
    </row>
    <row r="225" spans="1:16" ht="25.5" x14ac:dyDescent="0.2">
      <c r="A225" s="16" t="s">
        <v>35</v>
      </c>
      <c r="B225" s="17" t="s">
        <v>274</v>
      </c>
      <c r="C225" s="17" t="s">
        <v>275</v>
      </c>
      <c r="D225" s="16" t="s">
        <v>37</v>
      </c>
      <c r="E225" s="18" t="s">
        <v>276</v>
      </c>
      <c r="F225" s="19" t="s">
        <v>267</v>
      </c>
      <c r="G225" s="20">
        <v>1</v>
      </c>
      <c r="H225" s="21">
        <v>0</v>
      </c>
      <c r="I225" s="21">
        <f>ROUND(ROUND(H225,2)*ROUND(G225,3),2)</f>
        <v>0</v>
      </c>
      <c r="O225">
        <f>(I225*21)/100</f>
        <v>0</v>
      </c>
      <c r="P225" t="s">
        <v>10</v>
      </c>
    </row>
    <row r="226" spans="1:16" x14ac:dyDescent="0.2">
      <c r="A226" s="22" t="s">
        <v>40</v>
      </c>
      <c r="E226" s="23" t="s">
        <v>37</v>
      </c>
    </row>
    <row r="227" spans="1:16" x14ac:dyDescent="0.2">
      <c r="A227" s="24" t="s">
        <v>41</v>
      </c>
      <c r="E227" s="25" t="s">
        <v>277</v>
      </c>
    </row>
    <row r="228" spans="1:16" ht="178.5" x14ac:dyDescent="0.2">
      <c r="A228" t="s">
        <v>43</v>
      </c>
      <c r="E228" s="23" t="s">
        <v>278</v>
      </c>
    </row>
    <row r="229" spans="1:16" ht="25.5" x14ac:dyDescent="0.2">
      <c r="A229" s="16" t="s">
        <v>35</v>
      </c>
      <c r="B229" s="17" t="s">
        <v>279</v>
      </c>
      <c r="C229" s="17" t="s">
        <v>280</v>
      </c>
      <c r="D229" s="16" t="s">
        <v>37</v>
      </c>
      <c r="E229" s="18" t="s">
        <v>281</v>
      </c>
      <c r="F229" s="19" t="s">
        <v>103</v>
      </c>
      <c r="G229" s="20">
        <v>340</v>
      </c>
      <c r="H229" s="21">
        <v>0</v>
      </c>
      <c r="I229" s="21">
        <f>ROUND(ROUND(H229,2)*ROUND(G229,3),2)</f>
        <v>0</v>
      </c>
      <c r="O229">
        <f>(I229*21)/100</f>
        <v>0</v>
      </c>
      <c r="P229" t="s">
        <v>10</v>
      </c>
    </row>
    <row r="230" spans="1:16" x14ac:dyDescent="0.2">
      <c r="A230" s="22" t="s">
        <v>40</v>
      </c>
      <c r="E230" s="23" t="s">
        <v>37</v>
      </c>
    </row>
    <row r="231" spans="1:16" x14ac:dyDescent="0.2">
      <c r="A231" s="24" t="s">
        <v>41</v>
      </c>
      <c r="E231" s="25" t="s">
        <v>282</v>
      </c>
    </row>
    <row r="232" spans="1:16" ht="229.5" x14ac:dyDescent="0.2">
      <c r="A232" t="s">
        <v>43</v>
      </c>
      <c r="E232" s="23" t="s">
        <v>283</v>
      </c>
    </row>
    <row r="233" spans="1:16" ht="25.5" x14ac:dyDescent="0.2">
      <c r="A233" s="16" t="s">
        <v>35</v>
      </c>
      <c r="B233" s="17" t="s">
        <v>284</v>
      </c>
      <c r="C233" s="17" t="s">
        <v>285</v>
      </c>
      <c r="D233" s="16" t="s">
        <v>37</v>
      </c>
      <c r="E233" s="18" t="s">
        <v>286</v>
      </c>
      <c r="F233" s="19" t="s">
        <v>103</v>
      </c>
      <c r="G233" s="20">
        <v>340</v>
      </c>
      <c r="H233" s="21">
        <v>0</v>
      </c>
      <c r="I233" s="21">
        <f>ROUND(ROUND(H233,2)*ROUND(G233,3),2)</f>
        <v>0</v>
      </c>
      <c r="O233">
        <f>(I233*21)/100</f>
        <v>0</v>
      </c>
      <c r="P233" t="s">
        <v>10</v>
      </c>
    </row>
    <row r="234" spans="1:16" x14ac:dyDescent="0.2">
      <c r="A234" s="22" t="s">
        <v>40</v>
      </c>
      <c r="E234" s="23" t="s">
        <v>37</v>
      </c>
    </row>
    <row r="235" spans="1:16" x14ac:dyDescent="0.2">
      <c r="A235" s="24" t="s">
        <v>41</v>
      </c>
      <c r="E235" s="25" t="s">
        <v>282</v>
      </c>
    </row>
    <row r="236" spans="1:16" ht="89.25" x14ac:dyDescent="0.2">
      <c r="A236" t="s">
        <v>43</v>
      </c>
      <c r="E236" s="23" t="s">
        <v>287</v>
      </c>
    </row>
    <row r="237" spans="1:16" ht="25.5" x14ac:dyDescent="0.2">
      <c r="A237" s="16" t="s">
        <v>35</v>
      </c>
      <c r="B237" s="17" t="s">
        <v>288</v>
      </c>
      <c r="C237" s="17" t="s">
        <v>289</v>
      </c>
      <c r="D237" s="16" t="s">
        <v>37</v>
      </c>
      <c r="E237" s="18" t="s">
        <v>290</v>
      </c>
      <c r="F237" s="19" t="s">
        <v>103</v>
      </c>
      <c r="G237" s="20">
        <v>29.675999999999998</v>
      </c>
      <c r="H237" s="21">
        <v>0</v>
      </c>
      <c r="I237" s="21">
        <f>ROUND(ROUND(H237,2)*ROUND(G237,3),2)</f>
        <v>0</v>
      </c>
      <c r="O237">
        <f>(I237*21)/100</f>
        <v>0</v>
      </c>
      <c r="P237" t="s">
        <v>10</v>
      </c>
    </row>
    <row r="238" spans="1:16" x14ac:dyDescent="0.2">
      <c r="A238" s="22" t="s">
        <v>40</v>
      </c>
      <c r="E238" s="23" t="s">
        <v>37</v>
      </c>
    </row>
    <row r="239" spans="1:16" x14ac:dyDescent="0.2">
      <c r="A239" s="24" t="s">
        <v>41</v>
      </c>
      <c r="E239" s="25" t="s">
        <v>291</v>
      </c>
    </row>
    <row r="240" spans="1:16" ht="76.5" x14ac:dyDescent="0.2">
      <c r="A240" t="s">
        <v>43</v>
      </c>
      <c r="E240" s="23" t="s">
        <v>292</v>
      </c>
    </row>
    <row r="241" spans="1:16" x14ac:dyDescent="0.2">
      <c r="A241" s="16" t="s">
        <v>35</v>
      </c>
      <c r="B241" s="17" t="s">
        <v>293</v>
      </c>
      <c r="C241" s="17" t="s">
        <v>294</v>
      </c>
      <c r="D241" s="16" t="s">
        <v>37</v>
      </c>
      <c r="E241" s="18" t="s">
        <v>295</v>
      </c>
      <c r="F241" s="19" t="s">
        <v>267</v>
      </c>
      <c r="G241" s="20">
        <v>13</v>
      </c>
      <c r="H241" s="21">
        <v>0</v>
      </c>
      <c r="I241" s="21">
        <f>ROUND(ROUND(H241,2)*ROUND(G241,3),2)</f>
        <v>0</v>
      </c>
      <c r="O241">
        <f>(I241*21)/100</f>
        <v>0</v>
      </c>
      <c r="P241" t="s">
        <v>10</v>
      </c>
    </row>
    <row r="242" spans="1:16" x14ac:dyDescent="0.2">
      <c r="A242" s="22" t="s">
        <v>40</v>
      </c>
      <c r="E242" s="23" t="s">
        <v>37</v>
      </c>
    </row>
    <row r="243" spans="1:16" x14ac:dyDescent="0.2">
      <c r="A243" s="24" t="s">
        <v>41</v>
      </c>
      <c r="E243" s="25" t="s">
        <v>291</v>
      </c>
    </row>
    <row r="244" spans="1:16" ht="89.25" x14ac:dyDescent="0.2">
      <c r="A244" t="s">
        <v>43</v>
      </c>
      <c r="E244" s="23" t="s">
        <v>296</v>
      </c>
    </row>
    <row r="245" spans="1:16" x14ac:dyDescent="0.2">
      <c r="A245" s="16" t="s">
        <v>35</v>
      </c>
      <c r="B245" s="17" t="s">
        <v>297</v>
      </c>
      <c r="C245" s="17" t="s">
        <v>298</v>
      </c>
      <c r="D245" s="16" t="s">
        <v>37</v>
      </c>
      <c r="E245" s="18" t="s">
        <v>299</v>
      </c>
      <c r="F245" s="19" t="s">
        <v>267</v>
      </c>
      <c r="G245" s="20">
        <v>7</v>
      </c>
      <c r="H245" s="21">
        <v>0</v>
      </c>
      <c r="I245" s="21">
        <f>ROUND(ROUND(H245,2)*ROUND(G245,3),2)</f>
        <v>0</v>
      </c>
      <c r="O245">
        <f>(I245*21)/100</f>
        <v>0</v>
      </c>
      <c r="P245" t="s">
        <v>10</v>
      </c>
    </row>
    <row r="246" spans="1:16" x14ac:dyDescent="0.2">
      <c r="A246" s="22" t="s">
        <v>40</v>
      </c>
      <c r="E246" s="23" t="s">
        <v>37</v>
      </c>
    </row>
    <row r="247" spans="1:16" x14ac:dyDescent="0.2">
      <c r="A247" s="24" t="s">
        <v>41</v>
      </c>
      <c r="E247" s="25" t="s">
        <v>291</v>
      </c>
    </row>
    <row r="248" spans="1:16" ht="89.25" x14ac:dyDescent="0.2">
      <c r="A248" t="s">
        <v>43</v>
      </c>
      <c r="E248" s="23" t="s">
        <v>296</v>
      </c>
    </row>
    <row r="249" spans="1:16" x14ac:dyDescent="0.2">
      <c r="A249" s="16" t="s">
        <v>35</v>
      </c>
      <c r="B249" s="17" t="s">
        <v>300</v>
      </c>
      <c r="C249" s="17" t="s">
        <v>301</v>
      </c>
      <c r="D249" s="16" t="s">
        <v>37</v>
      </c>
      <c r="E249" s="18" t="s">
        <v>302</v>
      </c>
      <c r="F249" s="19" t="s">
        <v>267</v>
      </c>
      <c r="G249" s="20">
        <v>2</v>
      </c>
      <c r="H249" s="21">
        <v>0</v>
      </c>
      <c r="I249" s="21">
        <f>ROUND(ROUND(H249,2)*ROUND(G249,3),2)</f>
        <v>0</v>
      </c>
      <c r="O249">
        <f>(I249*21)/100</f>
        <v>0</v>
      </c>
      <c r="P249" t="s">
        <v>10</v>
      </c>
    </row>
    <row r="250" spans="1:16" x14ac:dyDescent="0.2">
      <c r="A250" s="22" t="s">
        <v>40</v>
      </c>
      <c r="E250" s="23" t="s">
        <v>37</v>
      </c>
    </row>
    <row r="251" spans="1:16" x14ac:dyDescent="0.2">
      <c r="A251" s="24" t="s">
        <v>41</v>
      </c>
      <c r="E251" s="25" t="s">
        <v>291</v>
      </c>
    </row>
    <row r="252" spans="1:16" ht="89.25" x14ac:dyDescent="0.2">
      <c r="A252" t="s">
        <v>43</v>
      </c>
      <c r="E252" s="23" t="s">
        <v>296</v>
      </c>
    </row>
    <row r="253" spans="1:16" x14ac:dyDescent="0.2">
      <c r="A253" s="16" t="s">
        <v>35</v>
      </c>
      <c r="B253" s="17" t="s">
        <v>303</v>
      </c>
      <c r="C253" s="17" t="s">
        <v>304</v>
      </c>
      <c r="D253" s="16" t="s">
        <v>37</v>
      </c>
      <c r="E253" s="18" t="s">
        <v>305</v>
      </c>
      <c r="F253" s="19" t="s">
        <v>267</v>
      </c>
      <c r="G253" s="20">
        <v>5</v>
      </c>
      <c r="H253" s="21">
        <v>0</v>
      </c>
      <c r="I253" s="21">
        <f>ROUND(ROUND(H253,2)*ROUND(G253,3),2)</f>
        <v>0</v>
      </c>
      <c r="O253">
        <f>(I253*21)/100</f>
        <v>0</v>
      </c>
      <c r="P253" t="s">
        <v>10</v>
      </c>
    </row>
    <row r="254" spans="1:16" x14ac:dyDescent="0.2">
      <c r="A254" s="22" t="s">
        <v>40</v>
      </c>
      <c r="E254" s="23" t="s">
        <v>37</v>
      </c>
    </row>
    <row r="255" spans="1:16" x14ac:dyDescent="0.2">
      <c r="A255" s="24" t="s">
        <v>41</v>
      </c>
      <c r="E255" s="25" t="s">
        <v>291</v>
      </c>
    </row>
    <row r="256" spans="1:16" ht="89.25" x14ac:dyDescent="0.2">
      <c r="A256" t="s">
        <v>43</v>
      </c>
      <c r="E256" s="23" t="s">
        <v>296</v>
      </c>
    </row>
    <row r="257" spans="1:18" x14ac:dyDescent="0.2">
      <c r="A257" s="16" t="s">
        <v>35</v>
      </c>
      <c r="B257" s="17" t="s">
        <v>306</v>
      </c>
      <c r="C257" s="17" t="s">
        <v>307</v>
      </c>
      <c r="D257" s="16" t="s">
        <v>37</v>
      </c>
      <c r="E257" s="18" t="s">
        <v>308</v>
      </c>
      <c r="F257" s="19" t="s">
        <v>103</v>
      </c>
      <c r="G257" s="20">
        <v>40</v>
      </c>
      <c r="H257" s="21">
        <v>0</v>
      </c>
      <c r="I257" s="21">
        <f>ROUND(ROUND(H257,2)*ROUND(G257,3),2)</f>
        <v>0</v>
      </c>
      <c r="O257">
        <f>(I257*21)/100</f>
        <v>0</v>
      </c>
      <c r="P257" t="s">
        <v>10</v>
      </c>
    </row>
    <row r="258" spans="1:18" x14ac:dyDescent="0.2">
      <c r="A258" s="22" t="s">
        <v>40</v>
      </c>
      <c r="E258" s="23" t="s">
        <v>37</v>
      </c>
    </row>
    <row r="259" spans="1:18" x14ac:dyDescent="0.2">
      <c r="A259" s="24" t="s">
        <v>41</v>
      </c>
      <c r="E259" s="25" t="s">
        <v>291</v>
      </c>
    </row>
    <row r="260" spans="1:18" ht="178.5" x14ac:dyDescent="0.2">
      <c r="A260" t="s">
        <v>43</v>
      </c>
      <c r="E260" s="23" t="s">
        <v>309</v>
      </c>
    </row>
    <row r="261" spans="1:18" ht="25.5" x14ac:dyDescent="0.2">
      <c r="A261" s="16" t="s">
        <v>35</v>
      </c>
      <c r="B261" s="17" t="s">
        <v>310</v>
      </c>
      <c r="C261" s="17" t="s">
        <v>311</v>
      </c>
      <c r="D261" s="16" t="s">
        <v>37</v>
      </c>
      <c r="E261" s="18" t="s">
        <v>312</v>
      </c>
      <c r="F261" s="19" t="s">
        <v>58</v>
      </c>
      <c r="G261" s="20">
        <v>1360</v>
      </c>
      <c r="H261" s="21">
        <v>0</v>
      </c>
      <c r="I261" s="21">
        <f>ROUND(ROUND(H261,2)*ROUND(G261,3),2)</f>
        <v>0</v>
      </c>
      <c r="O261">
        <f>(I261*21)/100</f>
        <v>0</v>
      </c>
      <c r="P261" t="s">
        <v>10</v>
      </c>
    </row>
    <row r="262" spans="1:18" x14ac:dyDescent="0.2">
      <c r="A262" s="22" t="s">
        <v>40</v>
      </c>
      <c r="E262" s="23" t="s">
        <v>37</v>
      </c>
    </row>
    <row r="263" spans="1:18" x14ac:dyDescent="0.2">
      <c r="A263" s="24" t="s">
        <v>41</v>
      </c>
      <c r="E263" s="25" t="s">
        <v>313</v>
      </c>
    </row>
    <row r="264" spans="1:18" ht="127.5" x14ac:dyDescent="0.2">
      <c r="A264" t="s">
        <v>43</v>
      </c>
      <c r="E264" s="23" t="s">
        <v>314</v>
      </c>
    </row>
    <row r="265" spans="1:18" x14ac:dyDescent="0.2">
      <c r="A265" s="16" t="s">
        <v>35</v>
      </c>
      <c r="B265" s="17" t="s">
        <v>315</v>
      </c>
      <c r="C265" s="17" t="s">
        <v>316</v>
      </c>
      <c r="D265" s="16" t="s">
        <v>37</v>
      </c>
      <c r="E265" s="18" t="s">
        <v>317</v>
      </c>
      <c r="F265" s="19" t="s">
        <v>103</v>
      </c>
      <c r="G265" s="20">
        <v>43.6</v>
      </c>
      <c r="H265" s="21">
        <v>0</v>
      </c>
      <c r="I265" s="21">
        <f>ROUND(ROUND(H265,2)*ROUND(G265,3),2)</f>
        <v>0</v>
      </c>
      <c r="O265">
        <f>(I265*21)/100</f>
        <v>0</v>
      </c>
      <c r="P265" t="s">
        <v>10</v>
      </c>
    </row>
    <row r="266" spans="1:18" x14ac:dyDescent="0.2">
      <c r="A266" s="22" t="s">
        <v>40</v>
      </c>
      <c r="E266" s="23" t="s">
        <v>37</v>
      </c>
    </row>
    <row r="267" spans="1:18" x14ac:dyDescent="0.2">
      <c r="A267" s="24" t="s">
        <v>41</v>
      </c>
      <c r="E267" s="25" t="s">
        <v>291</v>
      </c>
    </row>
    <row r="268" spans="1:18" ht="114.75" x14ac:dyDescent="0.2">
      <c r="A268" t="s">
        <v>43</v>
      </c>
      <c r="E268" s="23" t="s">
        <v>318</v>
      </c>
    </row>
    <row r="269" spans="1:18" ht="12.75" customHeight="1" x14ac:dyDescent="0.2">
      <c r="A269" s="3" t="s">
        <v>33</v>
      </c>
      <c r="B269" s="3"/>
      <c r="C269" s="26" t="s">
        <v>319</v>
      </c>
      <c r="D269" s="3"/>
      <c r="E269" s="14" t="s">
        <v>320</v>
      </c>
      <c r="F269" s="3"/>
      <c r="G269" s="3"/>
      <c r="H269" s="3"/>
      <c r="I269" s="27">
        <f>0+Q269</f>
        <v>0</v>
      </c>
      <c r="O269">
        <f>0+R269</f>
        <v>0</v>
      </c>
      <c r="Q269">
        <f>0+I270+I278</f>
        <v>0</v>
      </c>
      <c r="R269">
        <f>0+O270+O278</f>
        <v>0</v>
      </c>
    </row>
    <row r="270" spans="1:18" ht="25.5" x14ac:dyDescent="0.2">
      <c r="A270" s="16" t="s">
        <v>35</v>
      </c>
      <c r="B270" s="37" t="s">
        <v>321</v>
      </c>
      <c r="C270" s="37" t="s">
        <v>322</v>
      </c>
      <c r="D270" s="38" t="s">
        <v>37</v>
      </c>
      <c r="E270" s="39" t="s">
        <v>323</v>
      </c>
      <c r="F270" s="40" t="s">
        <v>114</v>
      </c>
      <c r="G270" s="41">
        <v>0</v>
      </c>
      <c r="H270" s="42">
        <v>0</v>
      </c>
      <c r="I270" s="42">
        <f>ROUND(ROUND(H270,2)*ROUND(G270,3),2)</f>
        <v>0</v>
      </c>
      <c r="O270">
        <f>(I270*21)/100</f>
        <v>0</v>
      </c>
      <c r="P270" t="s">
        <v>10</v>
      </c>
    </row>
    <row r="271" spans="1:18" x14ac:dyDescent="0.2">
      <c r="A271" s="22" t="s">
        <v>40</v>
      </c>
      <c r="B271" s="43"/>
      <c r="C271" s="43"/>
      <c r="D271" s="43"/>
      <c r="E271" s="44" t="s">
        <v>37</v>
      </c>
      <c r="F271" s="43"/>
      <c r="G271" s="43"/>
      <c r="H271" s="43"/>
      <c r="I271" s="43"/>
    </row>
    <row r="272" spans="1:18" x14ac:dyDescent="0.2">
      <c r="A272" s="24" t="s">
        <v>41</v>
      </c>
      <c r="B272" s="43"/>
      <c r="C272" s="43"/>
      <c r="D272" s="43"/>
      <c r="E272" s="45" t="s">
        <v>324</v>
      </c>
      <c r="F272" s="43"/>
      <c r="G272" s="43"/>
      <c r="H272" s="43"/>
      <c r="I272" s="43"/>
    </row>
    <row r="273" spans="1:16" ht="140.25" x14ac:dyDescent="0.2">
      <c r="A273" t="s">
        <v>43</v>
      </c>
      <c r="B273" s="43"/>
      <c r="C273" s="43"/>
      <c r="D273" s="43"/>
      <c r="E273" s="44" t="s">
        <v>325</v>
      </c>
      <c r="F273" s="43"/>
      <c r="G273" s="43"/>
      <c r="H273" s="43"/>
      <c r="I273" s="43"/>
    </row>
    <row r="274" spans="1:16" ht="25.5" x14ac:dyDescent="0.2">
      <c r="B274" s="28">
        <v>66</v>
      </c>
      <c r="C274" s="28">
        <v>15111</v>
      </c>
      <c r="D274" s="29" t="s">
        <v>37</v>
      </c>
      <c r="E274" s="30" t="s">
        <v>333</v>
      </c>
      <c r="F274" s="31" t="s">
        <v>114</v>
      </c>
      <c r="G274" s="32">
        <v>677</v>
      </c>
      <c r="H274" s="33">
        <v>0</v>
      </c>
      <c r="I274" s="33">
        <f>ROUND(ROUND(H274,2)*ROUND(G274,3),2)</f>
        <v>0</v>
      </c>
    </row>
    <row r="275" spans="1:16" x14ac:dyDescent="0.2">
      <c r="B275" s="34"/>
      <c r="C275" s="34"/>
      <c r="D275" s="34"/>
      <c r="E275" s="35" t="s">
        <v>37</v>
      </c>
      <c r="F275" s="34"/>
      <c r="G275" s="34"/>
      <c r="H275" s="34"/>
      <c r="I275" s="34"/>
    </row>
    <row r="276" spans="1:16" x14ac:dyDescent="0.2">
      <c r="B276" s="34"/>
      <c r="C276" s="34"/>
      <c r="D276" s="34"/>
      <c r="E276" s="36" t="s">
        <v>324</v>
      </c>
      <c r="F276" s="34"/>
      <c r="G276" s="34"/>
      <c r="H276" s="34"/>
      <c r="I276" s="34"/>
    </row>
    <row r="277" spans="1:16" ht="140.25" x14ac:dyDescent="0.2">
      <c r="B277" s="34"/>
      <c r="C277" s="34"/>
      <c r="D277" s="34"/>
      <c r="E277" s="35" t="s">
        <v>334</v>
      </c>
      <c r="F277" s="34"/>
      <c r="G277" s="34"/>
      <c r="H277" s="34"/>
      <c r="I277" s="34"/>
    </row>
    <row r="278" spans="1:16" ht="25.5" x14ac:dyDescent="0.2">
      <c r="A278" s="16" t="s">
        <v>35</v>
      </c>
      <c r="B278" s="17" t="s">
        <v>326</v>
      </c>
      <c r="C278" s="17" t="s">
        <v>327</v>
      </c>
      <c r="D278" s="16" t="s">
        <v>37</v>
      </c>
      <c r="E278" s="18" t="s">
        <v>328</v>
      </c>
      <c r="F278" s="19" t="s">
        <v>114</v>
      </c>
      <c r="G278" s="20">
        <v>61</v>
      </c>
      <c r="H278" s="21">
        <v>0</v>
      </c>
      <c r="I278" s="21">
        <f>ROUND(ROUND(H278,2)*ROUND(G278,3),2)</f>
        <v>0</v>
      </c>
      <c r="O278">
        <f>(I278*21)/100</f>
        <v>0</v>
      </c>
      <c r="P278" t="s">
        <v>10</v>
      </c>
    </row>
    <row r="279" spans="1:16" x14ac:dyDescent="0.2">
      <c r="A279" s="22" t="s">
        <v>40</v>
      </c>
      <c r="E279" s="23" t="s">
        <v>37</v>
      </c>
    </row>
    <row r="280" spans="1:16" x14ac:dyDescent="0.2">
      <c r="A280" s="24" t="s">
        <v>41</v>
      </c>
      <c r="E280" s="25" t="s">
        <v>329</v>
      </c>
    </row>
    <row r="281" spans="1:16" ht="140.25" x14ac:dyDescent="0.2">
      <c r="A281" t="s">
        <v>43</v>
      </c>
      <c r="E281" s="23" t="s">
        <v>325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03-16-02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benak</cp:lastModifiedBy>
  <dcterms:created xsi:type="dcterms:W3CDTF">2018-10-22T07:35:06Z</dcterms:created>
  <dcterms:modified xsi:type="dcterms:W3CDTF">2018-10-26T05:02:37Z</dcterms:modified>
</cp:coreProperties>
</file>