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Č11 - 1.TK Ústí západ - Ř..." sheetId="2" r:id="rId2"/>
    <sheet name="Č12 - 2.TK Ústí západ - Ř..." sheetId="3" r:id="rId3"/>
    <sheet name="Č13 - 1.TK Řehlovice - Úp..." sheetId="4" r:id="rId4"/>
    <sheet name="Č14 - 2.TK Úpořiny -  Řeh..." sheetId="5" r:id="rId5"/>
    <sheet name="Č15 - 1.TK Ohníč - Světec" sheetId="6" r:id="rId6"/>
    <sheet name="Č16 - 1.TK Světec - Bílina" sheetId="7" r:id="rId7"/>
    <sheet name="Č171 - P2077 km 1,526 v 2..." sheetId="8" r:id="rId8"/>
    <sheet name="Č21 - 1.TK Bílina - České..." sheetId="9" r:id="rId9"/>
    <sheet name="Č22 - 0.TK Bílina - České..." sheetId="10" r:id="rId10"/>
    <sheet name="Č23 - 2.TK Bílina - České..." sheetId="11" r:id="rId11"/>
    <sheet name="Č24 - 2.SK České Zlatníky" sheetId="12" r:id="rId12"/>
    <sheet name="Č25 - Přejezd P1951  km 3..." sheetId="13" r:id="rId13"/>
    <sheet name="Č31 - TK Žatec - Lišany" sheetId="14" r:id="rId14"/>
    <sheet name="Č32 - TK Lišany - Postolo..." sheetId="15" r:id="rId15"/>
    <sheet name="Č41 - 1. a 2.TK D.Rybník ..." sheetId="16" r:id="rId16"/>
    <sheet name="Č51 - 1.SK Vrbno nad Lesy" sheetId="17" r:id="rId17"/>
    <sheet name="Č61 - 2.TK Ústí západ - Ř..." sheetId="18" r:id="rId18"/>
    <sheet name="Č62 - 2.TK Úpořiny -  Řeh..." sheetId="19" r:id="rId19"/>
    <sheet name="Č81 - VRN" sheetId="20" r:id="rId20"/>
    <sheet name="Č91 -  NEOCEŇOVAT! Rekapi..." sheetId="21" r:id="rId21"/>
    <sheet name="Seznam figur" sheetId="22" r:id="rId22"/>
    <sheet name="Pokyny pro vyplnění" sheetId="23" r:id="rId23"/>
  </sheets>
  <definedNames>
    <definedName name="_xlnm.Print_Area" localSheetId="0">'Rekapitulace stavby'!$D$4:$AO$36,'Rekapitulace stavby'!$C$42:$AQ$83</definedName>
    <definedName name="_xlnm.Print_Titles" localSheetId="0">'Rekapitulace stavby'!$52:$52</definedName>
    <definedName name="_xlnm._FilterDatabase" localSheetId="1" hidden="1">'Č11 - 1.TK Ústí západ - Ř...'!$C$87:$K$189</definedName>
    <definedName name="_xlnm.Print_Area" localSheetId="1">'Č11 - 1.TK Ústí západ - Ř...'!$C$4:$J$41,'Č11 - 1.TK Ústí západ - Ř...'!$C$47:$J$67,'Č11 - 1.TK Ústí západ - Ř...'!$C$73:$K$189</definedName>
    <definedName name="_xlnm.Print_Titles" localSheetId="1">'Č11 - 1.TK Ústí západ - Ř...'!$87:$87</definedName>
    <definedName name="_xlnm._FilterDatabase" localSheetId="2" hidden="1">'Č12 - 2.TK Ústí západ - Ř...'!$C$87:$K$156</definedName>
    <definedName name="_xlnm.Print_Area" localSheetId="2">'Č12 - 2.TK Ústí západ - Ř...'!$C$4:$J$41,'Č12 - 2.TK Ústí západ - Ř...'!$C$47:$J$67,'Č12 - 2.TK Ústí západ - Ř...'!$C$73:$K$156</definedName>
    <definedName name="_xlnm.Print_Titles" localSheetId="2">'Č12 - 2.TK Ústí západ - Ř...'!$87:$87</definedName>
    <definedName name="_xlnm._FilterDatabase" localSheetId="3" hidden="1">'Č13 - 1.TK Řehlovice - Úp...'!$C$87:$K$252</definedName>
    <definedName name="_xlnm.Print_Area" localSheetId="3">'Č13 - 1.TK Řehlovice - Úp...'!$C$4:$J$41,'Č13 - 1.TK Řehlovice - Úp...'!$C$47:$J$67,'Č13 - 1.TK Řehlovice - Úp...'!$C$73:$K$252</definedName>
    <definedName name="_xlnm.Print_Titles" localSheetId="3">'Č13 - 1.TK Řehlovice - Úp...'!$87:$87</definedName>
    <definedName name="_xlnm._FilterDatabase" localSheetId="4" hidden="1">'Č14 - 2.TK Úpořiny -  Řeh...'!$C$87:$K$203</definedName>
    <definedName name="_xlnm.Print_Area" localSheetId="4">'Č14 - 2.TK Úpořiny -  Řeh...'!$C$4:$J$41,'Č14 - 2.TK Úpořiny -  Řeh...'!$C$47:$J$67,'Č14 - 2.TK Úpořiny -  Řeh...'!$C$73:$K$203</definedName>
    <definedName name="_xlnm.Print_Titles" localSheetId="4">'Č14 - 2.TK Úpořiny -  Řeh...'!$87:$87</definedName>
    <definedName name="_xlnm._FilterDatabase" localSheetId="5" hidden="1">'Č15 - 1.TK Ohníč - Světec'!$C$86:$K$209</definedName>
    <definedName name="_xlnm.Print_Area" localSheetId="5">'Č15 - 1.TK Ohníč - Světec'!$C$4:$J$41,'Č15 - 1.TK Ohníč - Světec'!$C$47:$J$66,'Č15 - 1.TK Ohníč - Světec'!$C$72:$K$209</definedName>
    <definedName name="_xlnm.Print_Titles" localSheetId="5">'Č15 - 1.TK Ohníč - Světec'!$86:$86</definedName>
    <definedName name="_xlnm._FilterDatabase" localSheetId="6" hidden="1">'Č16 - 1.TK Světec - Bílina'!$C$87:$K$142</definedName>
    <definedName name="_xlnm.Print_Area" localSheetId="6">'Č16 - 1.TK Světec - Bílina'!$C$4:$J$41,'Č16 - 1.TK Světec - Bílina'!$C$47:$J$67,'Č16 - 1.TK Světec - Bílina'!$C$73:$K$142</definedName>
    <definedName name="_xlnm.Print_Titles" localSheetId="6">'Č16 - 1.TK Světec - Bílina'!$87:$87</definedName>
    <definedName name="_xlnm._FilterDatabase" localSheetId="7" hidden="1">'Č171 - P2077 km 1,526 v 2...'!$C$85:$K$118</definedName>
    <definedName name="_xlnm.Print_Area" localSheetId="7">'Č171 - P2077 km 1,526 v 2...'!$C$4:$J$41,'Č171 - P2077 km 1,526 v 2...'!$C$47:$J$65,'Č171 - P2077 km 1,526 v 2...'!$C$71:$K$118</definedName>
    <definedName name="_xlnm.Print_Titles" localSheetId="7">'Č171 - P2077 km 1,526 v 2...'!$85:$85</definedName>
    <definedName name="_xlnm._FilterDatabase" localSheetId="8" hidden="1">'Č21 - 1.TK Bílina - České...'!$C$87:$K$154</definedName>
    <definedName name="_xlnm.Print_Area" localSheetId="8">'Č21 - 1.TK Bílina - České...'!$C$4:$J$41,'Č21 - 1.TK Bílina - České...'!$C$47:$J$67,'Č21 - 1.TK Bílina - České...'!$C$73:$K$154</definedName>
    <definedName name="_xlnm.Print_Titles" localSheetId="8">'Č21 - 1.TK Bílina - České...'!$87:$87</definedName>
    <definedName name="_xlnm._FilterDatabase" localSheetId="9" hidden="1">'Č22 - 0.TK Bílina - České...'!$C$87:$K$140</definedName>
    <definedName name="_xlnm.Print_Area" localSheetId="9">'Č22 - 0.TK Bílina - České...'!$C$4:$J$41,'Č22 - 0.TK Bílina - České...'!$C$47:$J$67,'Č22 - 0.TK Bílina - České...'!$C$73:$K$140</definedName>
    <definedName name="_xlnm.Print_Titles" localSheetId="9">'Č22 - 0.TK Bílina - České...'!$87:$87</definedName>
    <definedName name="_xlnm._FilterDatabase" localSheetId="10" hidden="1">'Č23 - 2.TK Bílina - České...'!$C$87:$K$178</definedName>
    <definedName name="_xlnm.Print_Area" localSheetId="10">'Č23 - 2.TK Bílina - České...'!$C$4:$J$41,'Č23 - 2.TK Bílina - České...'!$C$47:$J$67,'Č23 - 2.TK Bílina - České...'!$C$73:$K$178</definedName>
    <definedName name="_xlnm.Print_Titles" localSheetId="10">'Č23 - 2.TK Bílina - České...'!$87:$87</definedName>
    <definedName name="_xlnm._FilterDatabase" localSheetId="11" hidden="1">'Č24 - 2.SK České Zlatníky'!$C$87:$K$160</definedName>
    <definedName name="_xlnm.Print_Area" localSheetId="11">'Č24 - 2.SK České Zlatníky'!$C$4:$J$41,'Č24 - 2.SK České Zlatníky'!$C$47:$J$67,'Č24 - 2.SK České Zlatníky'!$C$73:$K$160</definedName>
    <definedName name="_xlnm.Print_Titles" localSheetId="11">'Č24 - 2.SK České Zlatníky'!$87:$87</definedName>
    <definedName name="_xlnm._FilterDatabase" localSheetId="12" hidden="1">'Č25 - Přejezd P1951  km 3...'!$C$87:$K$135</definedName>
    <definedName name="_xlnm.Print_Area" localSheetId="12">'Č25 - Přejezd P1951  km 3...'!$C$4:$J$41,'Č25 - Přejezd P1951  km 3...'!$C$47:$J$67,'Č25 - Přejezd P1951  km 3...'!$C$73:$K$135</definedName>
    <definedName name="_xlnm.Print_Titles" localSheetId="12">'Č25 - Přejezd P1951  km 3...'!$87:$87</definedName>
    <definedName name="_xlnm._FilterDatabase" localSheetId="13" hidden="1">'Č31 - TK Žatec - Lišany'!$C$87:$K$232</definedName>
    <definedName name="_xlnm.Print_Area" localSheetId="13">'Č31 - TK Žatec - Lišany'!$C$4:$J$41,'Č31 - TK Žatec - Lišany'!$C$47:$J$67,'Č31 - TK Žatec - Lišany'!$C$73:$K$232</definedName>
    <definedName name="_xlnm.Print_Titles" localSheetId="13">'Č31 - TK Žatec - Lišany'!$87:$87</definedName>
    <definedName name="_xlnm._FilterDatabase" localSheetId="14" hidden="1">'Č32 - TK Lišany - Postolo...'!$C$87:$K$179</definedName>
    <definedName name="_xlnm.Print_Area" localSheetId="14">'Č32 - TK Lišany - Postolo...'!$C$4:$J$41,'Č32 - TK Lišany - Postolo...'!$C$47:$J$67,'Č32 - TK Lišany - Postolo...'!$C$73:$K$179</definedName>
    <definedName name="_xlnm.Print_Titles" localSheetId="14">'Č32 - TK Lišany - Postolo...'!$87:$87</definedName>
    <definedName name="_xlnm._FilterDatabase" localSheetId="15" hidden="1">'Č41 - 1. a 2.TK D.Rybník ...'!$C$87:$K$209</definedName>
    <definedName name="_xlnm.Print_Area" localSheetId="15">'Č41 - 1. a 2.TK D.Rybník ...'!$C$4:$J$41,'Č41 - 1. a 2.TK D.Rybník ...'!$C$47:$J$67,'Č41 - 1. a 2.TK D.Rybník ...'!$C$73:$K$209</definedName>
    <definedName name="_xlnm.Print_Titles" localSheetId="15">'Č41 - 1. a 2.TK D.Rybník ...'!$87:$87</definedName>
    <definedName name="_xlnm._FilterDatabase" localSheetId="16" hidden="1">'Č51 - 1.SK Vrbno nad Lesy'!$C$87:$K$174</definedName>
    <definedName name="_xlnm.Print_Area" localSheetId="16">'Č51 - 1.SK Vrbno nad Lesy'!$C$4:$J$41,'Č51 - 1.SK Vrbno nad Lesy'!$C$47:$J$67,'Č51 - 1.SK Vrbno nad Lesy'!$C$73:$K$174</definedName>
    <definedName name="_xlnm.Print_Titles" localSheetId="16">'Č51 - 1.SK Vrbno nad Lesy'!$87:$87</definedName>
    <definedName name="_xlnm._FilterDatabase" localSheetId="17" hidden="1">'Č61 - 2.TK Ústí západ - Ř...'!$C$86:$K$93</definedName>
    <definedName name="_xlnm.Print_Area" localSheetId="17">'Č61 - 2.TK Ústí západ - Ř...'!$C$4:$J$41,'Č61 - 2.TK Ústí západ - Ř...'!$C$47:$J$66,'Č61 - 2.TK Ústí západ - Ř...'!$C$72:$K$93</definedName>
    <definedName name="_xlnm.Print_Titles" localSheetId="17">'Č61 - 2.TK Ústí západ - Ř...'!$86:$86</definedName>
    <definedName name="_xlnm._FilterDatabase" localSheetId="18" hidden="1">'Č62 - 2.TK Úpořiny -  Řeh...'!$C$86:$K$93</definedName>
    <definedName name="_xlnm.Print_Area" localSheetId="18">'Č62 - 2.TK Úpořiny -  Řeh...'!$C$4:$J$41,'Č62 - 2.TK Úpořiny -  Řeh...'!$C$47:$J$66,'Č62 - 2.TK Úpořiny -  Řeh...'!$C$72:$K$93</definedName>
    <definedName name="_xlnm.Print_Titles" localSheetId="18">'Č62 - 2.TK Úpořiny -  Řeh...'!$86:$86</definedName>
    <definedName name="_xlnm._FilterDatabase" localSheetId="19" hidden="1">'Č81 - VRN'!$C$85:$K$107</definedName>
    <definedName name="_xlnm.Print_Area" localSheetId="19">'Č81 - VRN'!$C$4:$J$41,'Č81 - VRN'!$C$47:$J$65,'Č81 - VRN'!$C$71:$K$107</definedName>
    <definedName name="_xlnm.Print_Titles" localSheetId="19">'Č81 - VRN'!$85:$85</definedName>
    <definedName name="_xlnm._FilterDatabase" localSheetId="20" hidden="1">'Č91 -  NEOCEŇOVAT! Rekapi...'!$C$87:$K$132</definedName>
    <definedName name="_xlnm.Print_Area" localSheetId="20">'Č91 -  NEOCEŇOVAT! Rekapi...'!$C$4:$J$41,'Č91 -  NEOCEŇOVAT! Rekapi...'!$C$47:$J$67,'Č91 -  NEOCEŇOVAT! Rekapi...'!$C$73:$K$132</definedName>
    <definedName name="_xlnm.Print_Titles" localSheetId="20">'Č91 -  NEOCEŇOVAT! Rekapi...'!$87:$87</definedName>
    <definedName name="_xlnm.Print_Area" localSheetId="21">'Seznam figur'!$C$4:$G$680</definedName>
    <definedName name="_xlnm.Print_Titles" localSheetId="21">'Seznam figur'!$9:$9</definedName>
    <definedName name="_xlnm.Print_Area" localSheetId="22">'Pokyny pro vyplnění'!$B$2:$K$71,'Pokyny pro vyplnění'!$B$74:$K$118,'Pokyny pro vyplnění'!$B$121:$K$161,'Pokyny pro vyplnění'!$B$164:$K$219</definedName>
  </definedNames>
  <calcPr/>
</workbook>
</file>

<file path=xl/calcChain.xml><?xml version="1.0" encoding="utf-8"?>
<calcChain xmlns="http://schemas.openxmlformats.org/spreadsheetml/2006/main">
  <c i="22" l="1" r="D7"/>
  <c i="21" r="J39"/>
  <c r="J38"/>
  <c i="1" r="AY82"/>
  <c i="21" r="J37"/>
  <c i="1" r="AX82"/>
  <c i="21" r="BI128"/>
  <c r="BH128"/>
  <c r="BF128"/>
  <c r="BE128"/>
  <c r="T128"/>
  <c r="T127"/>
  <c r="R128"/>
  <c r="R127"/>
  <c r="P128"/>
  <c r="P127"/>
  <c r="BI113"/>
  <c r="BH113"/>
  <c r="BF113"/>
  <c r="BE113"/>
  <c r="T113"/>
  <c r="R113"/>
  <c r="P113"/>
  <c r="BI91"/>
  <c r="BH91"/>
  <c r="BF91"/>
  <c r="BE91"/>
  <c r="T91"/>
  <c r="R91"/>
  <c r="P91"/>
  <c r="J85"/>
  <c r="F84"/>
  <c r="F82"/>
  <c r="E80"/>
  <c r="J59"/>
  <c r="F58"/>
  <c r="F56"/>
  <c r="E54"/>
  <c r="J23"/>
  <c r="E23"/>
  <c r="J84"/>
  <c r="J22"/>
  <c r="J20"/>
  <c r="E20"/>
  <c r="F59"/>
  <c r="J19"/>
  <c r="J14"/>
  <c r="J56"/>
  <c r="E7"/>
  <c r="E76"/>
  <c i="20" r="J39"/>
  <c r="J38"/>
  <c i="1" r="AY80"/>
  <c i="20" r="J37"/>
  <c i="1" r="AX80"/>
  <c i="20" r="BI104"/>
  <c r="BH104"/>
  <c r="BF104"/>
  <c r="BE104"/>
  <c r="T104"/>
  <c r="R104"/>
  <c r="P104"/>
  <c r="BI102"/>
  <c r="BH102"/>
  <c r="BF102"/>
  <c r="BE102"/>
  <c r="T102"/>
  <c r="R102"/>
  <c r="P102"/>
  <c r="BI101"/>
  <c r="BH101"/>
  <c r="BF101"/>
  <c r="BE101"/>
  <c r="T101"/>
  <c r="R101"/>
  <c r="P101"/>
  <c r="BI100"/>
  <c r="BH100"/>
  <c r="BF100"/>
  <c r="BE100"/>
  <c r="T100"/>
  <c r="R100"/>
  <c r="P100"/>
  <c r="BI97"/>
  <c r="BH97"/>
  <c r="BF97"/>
  <c r="BE97"/>
  <c r="T97"/>
  <c r="R97"/>
  <c r="P97"/>
  <c r="BI93"/>
  <c r="BH93"/>
  <c r="BF93"/>
  <c r="BE93"/>
  <c r="T93"/>
  <c r="R93"/>
  <c r="P93"/>
  <c r="BI91"/>
  <c r="BH91"/>
  <c r="BF91"/>
  <c r="BE91"/>
  <c r="T91"/>
  <c r="R91"/>
  <c r="P91"/>
  <c r="BI89"/>
  <c r="BH89"/>
  <c r="BF89"/>
  <c r="BE89"/>
  <c r="T89"/>
  <c r="R89"/>
  <c r="P89"/>
  <c r="BI88"/>
  <c r="BH88"/>
  <c r="BF88"/>
  <c r="BE88"/>
  <c r="T88"/>
  <c r="R88"/>
  <c r="P88"/>
  <c r="J83"/>
  <c r="F82"/>
  <c r="F80"/>
  <c r="E78"/>
  <c r="J59"/>
  <c r="F58"/>
  <c r="F56"/>
  <c r="E54"/>
  <c r="J23"/>
  <c r="E23"/>
  <c r="J58"/>
  <c r="J22"/>
  <c r="J20"/>
  <c r="E20"/>
  <c r="F83"/>
  <c r="J19"/>
  <c r="J14"/>
  <c r="J56"/>
  <c r="E7"/>
  <c r="E74"/>
  <c i="19" r="J39"/>
  <c r="J38"/>
  <c i="1" r="AY78"/>
  <c i="19" r="J37"/>
  <c i="1" r="AX78"/>
  <c i="19" r="BI92"/>
  <c r="BH92"/>
  <c r="BF92"/>
  <c r="BE92"/>
  <c r="T92"/>
  <c r="R92"/>
  <c r="P92"/>
  <c r="BI90"/>
  <c r="BH90"/>
  <c r="BF90"/>
  <c r="BE90"/>
  <c r="T90"/>
  <c r="R90"/>
  <c r="P90"/>
  <c r="J84"/>
  <c r="F83"/>
  <c r="F81"/>
  <c r="E79"/>
  <c r="J59"/>
  <c r="F58"/>
  <c r="F56"/>
  <c r="E54"/>
  <c r="J23"/>
  <c r="E23"/>
  <c r="J58"/>
  <c r="J22"/>
  <c r="J20"/>
  <c r="E20"/>
  <c r="F84"/>
  <c r="J19"/>
  <c r="J14"/>
  <c r="J81"/>
  <c r="E7"/>
  <c r="E50"/>
  <c i="18" r="J39"/>
  <c r="J38"/>
  <c i="1" r="AY77"/>
  <c i="18" r="J37"/>
  <c i="1" r="AX77"/>
  <c i="18" r="BI92"/>
  <c r="BH92"/>
  <c r="BF92"/>
  <c r="BE92"/>
  <c r="T92"/>
  <c r="R92"/>
  <c r="P92"/>
  <c r="BI90"/>
  <c r="BH90"/>
  <c r="BF90"/>
  <c r="BE90"/>
  <c r="T90"/>
  <c r="R90"/>
  <c r="P90"/>
  <c r="J84"/>
  <c r="F83"/>
  <c r="F81"/>
  <c r="E79"/>
  <c r="J59"/>
  <c r="F58"/>
  <c r="F56"/>
  <c r="E54"/>
  <c r="J23"/>
  <c r="E23"/>
  <c r="J83"/>
  <c r="J22"/>
  <c r="J20"/>
  <c r="E20"/>
  <c r="F84"/>
  <c r="J19"/>
  <c r="J14"/>
  <c r="J81"/>
  <c r="E7"/>
  <c r="E75"/>
  <c i="17" r="J39"/>
  <c r="J38"/>
  <c i="1" r="AY75"/>
  <c i="17" r="J37"/>
  <c i="1" r="AX75"/>
  <c i="17" r="BI170"/>
  <c r="BH170"/>
  <c r="BF170"/>
  <c r="BE170"/>
  <c r="T170"/>
  <c r="R170"/>
  <c r="P170"/>
  <c r="BI166"/>
  <c r="BH166"/>
  <c r="BF166"/>
  <c r="BE166"/>
  <c r="T166"/>
  <c r="R166"/>
  <c r="P166"/>
  <c r="BI159"/>
  <c r="BH159"/>
  <c r="BF159"/>
  <c r="BE159"/>
  <c r="T159"/>
  <c r="R159"/>
  <c r="P159"/>
  <c r="BI154"/>
  <c r="BH154"/>
  <c r="BF154"/>
  <c r="BE154"/>
  <c r="T154"/>
  <c r="R154"/>
  <c r="P154"/>
  <c r="BI149"/>
  <c r="BH149"/>
  <c r="BF149"/>
  <c r="BE149"/>
  <c r="T149"/>
  <c r="R149"/>
  <c r="P149"/>
  <c r="BI143"/>
  <c r="BH143"/>
  <c r="BF143"/>
  <c r="BE143"/>
  <c r="T143"/>
  <c r="R143"/>
  <c r="P143"/>
  <c r="BI140"/>
  <c r="BH140"/>
  <c r="BF140"/>
  <c r="BE140"/>
  <c r="T140"/>
  <c r="R140"/>
  <c r="P140"/>
  <c r="BI134"/>
  <c r="BH134"/>
  <c r="BF134"/>
  <c r="BE134"/>
  <c r="T134"/>
  <c r="R134"/>
  <c r="P134"/>
  <c r="BI129"/>
  <c r="BH129"/>
  <c r="BF129"/>
  <c r="BE129"/>
  <c r="T129"/>
  <c r="R129"/>
  <c r="P129"/>
  <c r="BI123"/>
  <c r="BH123"/>
  <c r="BF123"/>
  <c r="BE123"/>
  <c r="T123"/>
  <c r="R123"/>
  <c r="P123"/>
  <c r="BI117"/>
  <c r="BH117"/>
  <c r="BF117"/>
  <c r="BE117"/>
  <c r="T117"/>
  <c r="R117"/>
  <c r="P117"/>
  <c r="BI111"/>
  <c r="BH111"/>
  <c r="BF111"/>
  <c r="BE111"/>
  <c r="T111"/>
  <c r="R111"/>
  <c r="P111"/>
  <c r="BI103"/>
  <c r="BH103"/>
  <c r="BF103"/>
  <c r="BE103"/>
  <c r="T103"/>
  <c r="R103"/>
  <c r="P103"/>
  <c r="BI97"/>
  <c r="BH97"/>
  <c r="BF97"/>
  <c r="BE97"/>
  <c r="T97"/>
  <c r="R97"/>
  <c r="P97"/>
  <c r="BI91"/>
  <c r="BH91"/>
  <c r="BF91"/>
  <c r="BE91"/>
  <c r="T91"/>
  <c r="R91"/>
  <c r="P91"/>
  <c r="J85"/>
  <c r="F84"/>
  <c r="F82"/>
  <c r="E80"/>
  <c r="J59"/>
  <c r="F58"/>
  <c r="F56"/>
  <c r="E54"/>
  <c r="J23"/>
  <c r="E23"/>
  <c r="J58"/>
  <c r="J22"/>
  <c r="J20"/>
  <c r="E20"/>
  <c r="F85"/>
  <c r="J19"/>
  <c r="J14"/>
  <c r="J82"/>
  <c r="E7"/>
  <c r="E76"/>
  <c i="16" r="J39"/>
  <c r="J38"/>
  <c i="1" r="AY73"/>
  <c i="16" r="J37"/>
  <c i="1" r="AX73"/>
  <c i="16" r="BI203"/>
  <c r="BH203"/>
  <c r="BF203"/>
  <c r="BE203"/>
  <c r="T203"/>
  <c r="R203"/>
  <c r="P203"/>
  <c r="BI197"/>
  <c r="BH197"/>
  <c r="BF197"/>
  <c r="BE197"/>
  <c r="T197"/>
  <c r="R197"/>
  <c r="P197"/>
  <c r="BI192"/>
  <c r="BH192"/>
  <c r="BF192"/>
  <c r="BE192"/>
  <c r="T192"/>
  <c r="R192"/>
  <c r="P192"/>
  <c r="BI187"/>
  <c r="BH187"/>
  <c r="BF187"/>
  <c r="BE187"/>
  <c r="T187"/>
  <c r="R187"/>
  <c r="P187"/>
  <c r="BI181"/>
  <c r="BH181"/>
  <c r="BF181"/>
  <c r="BE181"/>
  <c r="T181"/>
  <c r="R181"/>
  <c r="P181"/>
  <c r="BI175"/>
  <c r="BH175"/>
  <c r="BF175"/>
  <c r="BE175"/>
  <c r="T175"/>
  <c r="R175"/>
  <c r="P175"/>
  <c r="BI171"/>
  <c r="BH171"/>
  <c r="BF171"/>
  <c r="BE171"/>
  <c r="T171"/>
  <c r="R171"/>
  <c r="P171"/>
  <c r="BI168"/>
  <c r="BH168"/>
  <c r="BF168"/>
  <c r="BE168"/>
  <c r="T168"/>
  <c r="R168"/>
  <c r="P168"/>
  <c r="BI163"/>
  <c r="BH163"/>
  <c r="BF163"/>
  <c r="BE163"/>
  <c r="T163"/>
  <c r="R163"/>
  <c r="P163"/>
  <c r="BI157"/>
  <c r="BH157"/>
  <c r="BF157"/>
  <c r="BE157"/>
  <c r="T157"/>
  <c r="R157"/>
  <c r="P157"/>
  <c r="BI151"/>
  <c r="BH151"/>
  <c r="BF151"/>
  <c r="BE151"/>
  <c r="T151"/>
  <c r="R151"/>
  <c r="P151"/>
  <c r="BI145"/>
  <c r="BH145"/>
  <c r="BF145"/>
  <c r="BE145"/>
  <c r="T145"/>
  <c r="R145"/>
  <c r="P145"/>
  <c r="BI139"/>
  <c r="BH139"/>
  <c r="BF139"/>
  <c r="BE139"/>
  <c r="T139"/>
  <c r="R139"/>
  <c r="P139"/>
  <c r="BI134"/>
  <c r="BH134"/>
  <c r="BF134"/>
  <c r="BE134"/>
  <c r="T134"/>
  <c r="R134"/>
  <c r="P134"/>
  <c r="BI129"/>
  <c r="BH129"/>
  <c r="BF129"/>
  <c r="BE129"/>
  <c r="T129"/>
  <c r="R129"/>
  <c r="P129"/>
  <c r="BI121"/>
  <c r="BH121"/>
  <c r="BF121"/>
  <c r="BE121"/>
  <c r="T121"/>
  <c r="R121"/>
  <c r="P121"/>
  <c r="BI115"/>
  <c r="BH115"/>
  <c r="BF115"/>
  <c r="BE115"/>
  <c r="T115"/>
  <c r="R115"/>
  <c r="P115"/>
  <c r="BI109"/>
  <c r="BH109"/>
  <c r="BF109"/>
  <c r="BE109"/>
  <c r="T109"/>
  <c r="R109"/>
  <c r="P109"/>
  <c r="BI100"/>
  <c r="BH100"/>
  <c r="BF100"/>
  <c r="BE100"/>
  <c r="T100"/>
  <c r="R100"/>
  <c r="P100"/>
  <c r="BI91"/>
  <c r="BH91"/>
  <c r="BF91"/>
  <c r="BE91"/>
  <c r="T91"/>
  <c r="R91"/>
  <c r="P91"/>
  <c r="J85"/>
  <c r="F84"/>
  <c r="F82"/>
  <c r="E80"/>
  <c r="J59"/>
  <c r="F58"/>
  <c r="F56"/>
  <c r="E54"/>
  <c r="J23"/>
  <c r="E23"/>
  <c r="J58"/>
  <c r="J22"/>
  <c r="J20"/>
  <c r="E20"/>
  <c r="F59"/>
  <c r="J19"/>
  <c r="J14"/>
  <c r="J82"/>
  <c r="E7"/>
  <c r="E50"/>
  <c i="15" r="J39"/>
  <c r="J38"/>
  <c i="1" r="AY71"/>
  <c i="15" r="J37"/>
  <c i="1" r="AX71"/>
  <c i="15" r="BI175"/>
  <c r="BH175"/>
  <c r="BF175"/>
  <c r="BE175"/>
  <c r="T175"/>
  <c r="R175"/>
  <c r="P175"/>
  <c r="BI168"/>
  <c r="BH168"/>
  <c r="BF168"/>
  <c r="BE168"/>
  <c r="T168"/>
  <c r="R168"/>
  <c r="P168"/>
  <c r="BI163"/>
  <c r="BH163"/>
  <c r="BF163"/>
  <c r="BE163"/>
  <c r="T163"/>
  <c r="R163"/>
  <c r="P163"/>
  <c r="BI158"/>
  <c r="BH158"/>
  <c r="BF158"/>
  <c r="BE158"/>
  <c r="T158"/>
  <c r="R158"/>
  <c r="P158"/>
  <c r="BI152"/>
  <c r="BH152"/>
  <c r="BF152"/>
  <c r="BE152"/>
  <c r="T152"/>
  <c r="R152"/>
  <c r="P152"/>
  <c r="BI149"/>
  <c r="BH149"/>
  <c r="BF149"/>
  <c r="BE149"/>
  <c r="T149"/>
  <c r="R149"/>
  <c r="P149"/>
  <c r="BI145"/>
  <c r="BH145"/>
  <c r="BF145"/>
  <c r="BE145"/>
  <c r="T145"/>
  <c r="R145"/>
  <c r="P145"/>
  <c r="BI141"/>
  <c r="BH141"/>
  <c r="BF141"/>
  <c r="BE141"/>
  <c r="T141"/>
  <c r="R141"/>
  <c r="P141"/>
  <c r="BI135"/>
  <c r="BH135"/>
  <c r="BF135"/>
  <c r="BE135"/>
  <c r="T135"/>
  <c r="R135"/>
  <c r="P135"/>
  <c r="BI129"/>
  <c r="BH129"/>
  <c r="BF129"/>
  <c r="BE129"/>
  <c r="T129"/>
  <c r="R129"/>
  <c r="P129"/>
  <c r="BI124"/>
  <c r="BH124"/>
  <c r="BF124"/>
  <c r="BE124"/>
  <c r="T124"/>
  <c r="R124"/>
  <c r="P124"/>
  <c r="BI119"/>
  <c r="BH119"/>
  <c r="BF119"/>
  <c r="BE119"/>
  <c r="T119"/>
  <c r="R119"/>
  <c r="P119"/>
  <c r="BI114"/>
  <c r="BH114"/>
  <c r="BF114"/>
  <c r="BE114"/>
  <c r="T114"/>
  <c r="R114"/>
  <c r="P114"/>
  <c r="BI108"/>
  <c r="BH108"/>
  <c r="BF108"/>
  <c r="BE108"/>
  <c r="T108"/>
  <c r="R108"/>
  <c r="P108"/>
  <c r="BI102"/>
  <c r="BH102"/>
  <c r="BF102"/>
  <c r="BE102"/>
  <c r="T102"/>
  <c r="R102"/>
  <c r="P102"/>
  <c r="BI97"/>
  <c r="BH97"/>
  <c r="BF97"/>
  <c r="BE97"/>
  <c r="T97"/>
  <c r="R97"/>
  <c r="P97"/>
  <c r="BI91"/>
  <c r="BH91"/>
  <c r="BF91"/>
  <c r="BE91"/>
  <c r="T91"/>
  <c r="R91"/>
  <c r="P91"/>
  <c r="J85"/>
  <c r="F84"/>
  <c r="F82"/>
  <c r="E80"/>
  <c r="J59"/>
  <c r="F58"/>
  <c r="F56"/>
  <c r="E54"/>
  <c r="J23"/>
  <c r="E23"/>
  <c r="J58"/>
  <c r="J22"/>
  <c r="J20"/>
  <c r="E20"/>
  <c r="F85"/>
  <c r="J19"/>
  <c r="J14"/>
  <c r="J82"/>
  <c r="E7"/>
  <c r="E76"/>
  <c i="14" r="J39"/>
  <c r="J38"/>
  <c i="1" r="AY70"/>
  <c i="14" r="J37"/>
  <c i="1" r="AX70"/>
  <c i="14" r="BI229"/>
  <c r="BH229"/>
  <c r="BF229"/>
  <c r="BE229"/>
  <c r="T229"/>
  <c r="R229"/>
  <c r="P229"/>
  <c r="BI224"/>
  <c r="BH224"/>
  <c r="BF224"/>
  <c r="BE224"/>
  <c r="T224"/>
  <c r="R224"/>
  <c r="P224"/>
  <c r="BI220"/>
  <c r="BH220"/>
  <c r="BF220"/>
  <c r="BE220"/>
  <c r="T220"/>
  <c r="R220"/>
  <c r="P220"/>
  <c r="BI214"/>
  <c r="BH214"/>
  <c r="BF214"/>
  <c r="BE214"/>
  <c r="T214"/>
  <c r="R214"/>
  <c r="P214"/>
  <c r="BI211"/>
  <c r="BH211"/>
  <c r="BF211"/>
  <c r="BE211"/>
  <c r="T211"/>
  <c r="R211"/>
  <c r="P211"/>
  <c r="BI206"/>
  <c r="BH206"/>
  <c r="BF206"/>
  <c r="BE206"/>
  <c r="T206"/>
  <c r="R206"/>
  <c r="P206"/>
  <c r="BI203"/>
  <c r="BH203"/>
  <c r="BF203"/>
  <c r="BE203"/>
  <c r="T203"/>
  <c r="R203"/>
  <c r="P203"/>
  <c r="BI199"/>
  <c r="BH199"/>
  <c r="BF199"/>
  <c r="BE199"/>
  <c r="T199"/>
  <c r="R199"/>
  <c r="P199"/>
  <c r="BI196"/>
  <c r="BH196"/>
  <c r="BF196"/>
  <c r="BE196"/>
  <c r="T196"/>
  <c r="R196"/>
  <c r="P196"/>
  <c r="BI190"/>
  <c r="BH190"/>
  <c r="BF190"/>
  <c r="BE190"/>
  <c r="T190"/>
  <c r="R190"/>
  <c r="P190"/>
  <c r="BI184"/>
  <c r="BH184"/>
  <c r="BF184"/>
  <c r="BE184"/>
  <c r="T184"/>
  <c r="R184"/>
  <c r="P184"/>
  <c r="BI180"/>
  <c r="BH180"/>
  <c r="BF180"/>
  <c r="BE180"/>
  <c r="T180"/>
  <c r="R180"/>
  <c r="P180"/>
  <c r="BI176"/>
  <c r="BH176"/>
  <c r="BF176"/>
  <c r="BE176"/>
  <c r="T176"/>
  <c r="R176"/>
  <c r="P176"/>
  <c r="BI168"/>
  <c r="BH168"/>
  <c r="BF168"/>
  <c r="BE168"/>
  <c r="T168"/>
  <c r="R168"/>
  <c r="P168"/>
  <c r="BI158"/>
  <c r="BH158"/>
  <c r="BF158"/>
  <c r="BE158"/>
  <c r="T158"/>
  <c r="R158"/>
  <c r="P158"/>
  <c r="BI151"/>
  <c r="BH151"/>
  <c r="BF151"/>
  <c r="BE151"/>
  <c r="T151"/>
  <c r="R151"/>
  <c r="P151"/>
  <c r="BI143"/>
  <c r="BH143"/>
  <c r="BF143"/>
  <c r="BE143"/>
  <c r="T143"/>
  <c r="R143"/>
  <c r="P143"/>
  <c r="BI136"/>
  <c r="BH136"/>
  <c r="BF136"/>
  <c r="BE136"/>
  <c r="T136"/>
  <c r="R136"/>
  <c r="P136"/>
  <c r="BI125"/>
  <c r="BH125"/>
  <c r="BF125"/>
  <c r="BE125"/>
  <c r="T125"/>
  <c r="R125"/>
  <c r="P125"/>
  <c r="BI120"/>
  <c r="BH120"/>
  <c r="BF120"/>
  <c r="BE120"/>
  <c r="T120"/>
  <c r="R120"/>
  <c r="P120"/>
  <c r="BI115"/>
  <c r="BH115"/>
  <c r="BF115"/>
  <c r="BE115"/>
  <c r="T115"/>
  <c r="R115"/>
  <c r="P115"/>
  <c r="BI109"/>
  <c r="BH109"/>
  <c r="BF109"/>
  <c r="BE109"/>
  <c r="T109"/>
  <c r="R109"/>
  <c r="P109"/>
  <c r="BI102"/>
  <c r="BH102"/>
  <c r="BF102"/>
  <c r="BE102"/>
  <c r="T102"/>
  <c r="R102"/>
  <c r="P102"/>
  <c r="BI97"/>
  <c r="BH97"/>
  <c r="BF97"/>
  <c r="BE97"/>
  <c r="T97"/>
  <c r="R97"/>
  <c r="P97"/>
  <c r="BI91"/>
  <c r="BH91"/>
  <c r="BF91"/>
  <c r="BE91"/>
  <c r="T91"/>
  <c r="R91"/>
  <c r="P91"/>
  <c r="J85"/>
  <c r="F84"/>
  <c r="F82"/>
  <c r="E80"/>
  <c r="J59"/>
  <c r="F58"/>
  <c r="F56"/>
  <c r="E54"/>
  <c r="J23"/>
  <c r="E23"/>
  <c r="J84"/>
  <c r="J22"/>
  <c r="J20"/>
  <c r="E20"/>
  <c r="F59"/>
  <c r="J19"/>
  <c r="J14"/>
  <c r="J82"/>
  <c r="E7"/>
  <c r="E76"/>
  <c i="13" r="J39"/>
  <c r="J38"/>
  <c i="1" r="AY68"/>
  <c i="13" r="J37"/>
  <c i="1" r="AX68"/>
  <c i="13" r="BI131"/>
  <c r="BH131"/>
  <c r="BF131"/>
  <c r="BE131"/>
  <c r="T131"/>
  <c r="R131"/>
  <c r="P131"/>
  <c r="BI126"/>
  <c r="BH126"/>
  <c r="BF126"/>
  <c r="BE126"/>
  <c r="T126"/>
  <c r="R126"/>
  <c r="P126"/>
  <c r="BI122"/>
  <c r="BH122"/>
  <c r="BF122"/>
  <c r="BE122"/>
  <c r="T122"/>
  <c r="R122"/>
  <c r="P122"/>
  <c r="BI118"/>
  <c r="BH118"/>
  <c r="BF118"/>
  <c r="BE118"/>
  <c r="T118"/>
  <c r="R118"/>
  <c r="P118"/>
  <c r="BI115"/>
  <c r="BH115"/>
  <c r="BF115"/>
  <c r="BE115"/>
  <c r="T115"/>
  <c r="R115"/>
  <c r="P115"/>
  <c r="BI111"/>
  <c r="BH111"/>
  <c r="BF111"/>
  <c r="BE111"/>
  <c r="T111"/>
  <c r="R111"/>
  <c r="P111"/>
  <c r="BI107"/>
  <c r="BH107"/>
  <c r="BF107"/>
  <c r="BE107"/>
  <c r="T107"/>
  <c r="R107"/>
  <c r="P107"/>
  <c r="BI103"/>
  <c r="BH103"/>
  <c r="BF103"/>
  <c r="BE103"/>
  <c r="T103"/>
  <c r="R103"/>
  <c r="P103"/>
  <c r="BI99"/>
  <c r="BH99"/>
  <c r="BF99"/>
  <c r="BE99"/>
  <c r="T99"/>
  <c r="R99"/>
  <c r="P99"/>
  <c r="BI95"/>
  <c r="BH95"/>
  <c r="BF95"/>
  <c r="BE95"/>
  <c r="T95"/>
  <c r="R95"/>
  <c r="P95"/>
  <c r="BI93"/>
  <c r="BH93"/>
  <c r="BF93"/>
  <c r="BE93"/>
  <c r="T93"/>
  <c r="R93"/>
  <c r="P93"/>
  <c r="BI91"/>
  <c r="BH91"/>
  <c r="BF91"/>
  <c r="BE91"/>
  <c r="T91"/>
  <c r="R91"/>
  <c r="P91"/>
  <c r="J85"/>
  <c r="F84"/>
  <c r="F82"/>
  <c r="E80"/>
  <c r="J59"/>
  <c r="F58"/>
  <c r="F56"/>
  <c r="E54"/>
  <c r="J23"/>
  <c r="E23"/>
  <c r="J84"/>
  <c r="J22"/>
  <c r="J20"/>
  <c r="E20"/>
  <c r="F59"/>
  <c r="J19"/>
  <c r="J14"/>
  <c r="J82"/>
  <c r="E7"/>
  <c r="E76"/>
  <c i="12" r="J39"/>
  <c r="J38"/>
  <c i="1" r="AY67"/>
  <c i="12" r="J37"/>
  <c i="1" r="AX67"/>
  <c i="12" r="BI157"/>
  <c r="BH157"/>
  <c r="BF157"/>
  <c r="BE157"/>
  <c r="T157"/>
  <c r="R157"/>
  <c r="P157"/>
  <c r="BI152"/>
  <c r="BH152"/>
  <c r="BF152"/>
  <c r="BE152"/>
  <c r="T152"/>
  <c r="R152"/>
  <c r="P152"/>
  <c r="BI148"/>
  <c r="BH148"/>
  <c r="BF148"/>
  <c r="BE148"/>
  <c r="T148"/>
  <c r="R148"/>
  <c r="P148"/>
  <c r="BI143"/>
  <c r="BH143"/>
  <c r="BF143"/>
  <c r="BE143"/>
  <c r="T143"/>
  <c r="R143"/>
  <c r="P143"/>
  <c r="BI140"/>
  <c r="BH140"/>
  <c r="BF140"/>
  <c r="BE140"/>
  <c r="T140"/>
  <c r="R140"/>
  <c r="P140"/>
  <c r="BI135"/>
  <c r="BH135"/>
  <c r="BF135"/>
  <c r="BE135"/>
  <c r="T135"/>
  <c r="R135"/>
  <c r="P135"/>
  <c r="BI131"/>
  <c r="BH131"/>
  <c r="BF131"/>
  <c r="BE131"/>
  <c r="T131"/>
  <c r="R131"/>
  <c r="P131"/>
  <c r="BI127"/>
  <c r="BH127"/>
  <c r="BF127"/>
  <c r="BE127"/>
  <c r="T127"/>
  <c r="R127"/>
  <c r="P127"/>
  <c r="BI124"/>
  <c r="BH124"/>
  <c r="BF124"/>
  <c r="BE124"/>
  <c r="T124"/>
  <c r="R124"/>
  <c r="P124"/>
  <c r="BI121"/>
  <c r="BH121"/>
  <c r="BF121"/>
  <c r="BE121"/>
  <c r="T121"/>
  <c r="R121"/>
  <c r="P121"/>
  <c r="BI117"/>
  <c r="BH117"/>
  <c r="BF117"/>
  <c r="BE117"/>
  <c r="T117"/>
  <c r="R117"/>
  <c r="P117"/>
  <c r="BI113"/>
  <c r="BH113"/>
  <c r="BF113"/>
  <c r="BE113"/>
  <c r="T113"/>
  <c r="R113"/>
  <c r="P113"/>
  <c r="BI109"/>
  <c r="BH109"/>
  <c r="BF109"/>
  <c r="BE109"/>
  <c r="T109"/>
  <c r="R109"/>
  <c r="P109"/>
  <c r="BI104"/>
  <c r="BH104"/>
  <c r="BF104"/>
  <c r="BE104"/>
  <c r="T104"/>
  <c r="R104"/>
  <c r="P104"/>
  <c r="BI100"/>
  <c r="BH100"/>
  <c r="BF100"/>
  <c r="BE100"/>
  <c r="T100"/>
  <c r="R100"/>
  <c r="P100"/>
  <c r="BI95"/>
  <c r="BH95"/>
  <c r="BF95"/>
  <c r="BE95"/>
  <c r="T95"/>
  <c r="R95"/>
  <c r="P95"/>
  <c r="BI91"/>
  <c r="BH91"/>
  <c r="BF91"/>
  <c r="BE91"/>
  <c r="T91"/>
  <c r="R91"/>
  <c r="P91"/>
  <c r="J85"/>
  <c r="F84"/>
  <c r="F82"/>
  <c r="E80"/>
  <c r="J59"/>
  <c r="F58"/>
  <c r="F56"/>
  <c r="E54"/>
  <c r="J23"/>
  <c r="E23"/>
  <c r="J58"/>
  <c r="J22"/>
  <c r="J20"/>
  <c r="E20"/>
  <c r="F85"/>
  <c r="J19"/>
  <c r="J14"/>
  <c r="J56"/>
  <c r="E7"/>
  <c r="E76"/>
  <c i="11" r="J39"/>
  <c r="J38"/>
  <c i="1" r="AY66"/>
  <c i="11" r="J37"/>
  <c i="1" r="AX66"/>
  <c i="11" r="BI175"/>
  <c r="BH175"/>
  <c r="BF175"/>
  <c r="BE175"/>
  <c r="T175"/>
  <c r="R175"/>
  <c r="P175"/>
  <c r="BI170"/>
  <c r="BH170"/>
  <c r="BF170"/>
  <c r="BE170"/>
  <c r="T170"/>
  <c r="R170"/>
  <c r="P170"/>
  <c r="BI166"/>
  <c r="BH166"/>
  <c r="BF166"/>
  <c r="BE166"/>
  <c r="T166"/>
  <c r="R166"/>
  <c r="P166"/>
  <c r="BI161"/>
  <c r="BH161"/>
  <c r="BF161"/>
  <c r="BE161"/>
  <c r="T161"/>
  <c r="R161"/>
  <c r="P161"/>
  <c r="BI158"/>
  <c r="BH158"/>
  <c r="BF158"/>
  <c r="BE158"/>
  <c r="T158"/>
  <c r="R158"/>
  <c r="P158"/>
  <c r="BI153"/>
  <c r="BH153"/>
  <c r="BF153"/>
  <c r="BE153"/>
  <c r="T153"/>
  <c r="R153"/>
  <c r="P153"/>
  <c r="BI149"/>
  <c r="BH149"/>
  <c r="BF149"/>
  <c r="BE149"/>
  <c r="T149"/>
  <c r="R149"/>
  <c r="P149"/>
  <c r="BI145"/>
  <c r="BH145"/>
  <c r="BF145"/>
  <c r="BE145"/>
  <c r="T145"/>
  <c r="R145"/>
  <c r="P145"/>
  <c r="BI142"/>
  <c r="BH142"/>
  <c r="BF142"/>
  <c r="BE142"/>
  <c r="T142"/>
  <c r="R142"/>
  <c r="P142"/>
  <c r="BI138"/>
  <c r="BH138"/>
  <c r="BF138"/>
  <c r="BE138"/>
  <c r="T138"/>
  <c r="R138"/>
  <c r="P138"/>
  <c r="BI131"/>
  <c r="BH131"/>
  <c r="BF131"/>
  <c r="BE131"/>
  <c r="T131"/>
  <c r="R131"/>
  <c r="P131"/>
  <c r="BI128"/>
  <c r="BH128"/>
  <c r="BF128"/>
  <c r="BE128"/>
  <c r="T128"/>
  <c r="R128"/>
  <c r="P128"/>
  <c r="BI125"/>
  <c r="BH125"/>
  <c r="BF125"/>
  <c r="BE125"/>
  <c r="T125"/>
  <c r="R125"/>
  <c r="P125"/>
  <c r="BI120"/>
  <c r="BH120"/>
  <c r="BF120"/>
  <c r="BE120"/>
  <c r="T120"/>
  <c r="R120"/>
  <c r="P120"/>
  <c r="BI116"/>
  <c r="BH116"/>
  <c r="BF116"/>
  <c r="BE116"/>
  <c r="T116"/>
  <c r="R116"/>
  <c r="P116"/>
  <c r="BI111"/>
  <c r="BH111"/>
  <c r="BF111"/>
  <c r="BE111"/>
  <c r="T111"/>
  <c r="R111"/>
  <c r="P111"/>
  <c r="BI106"/>
  <c r="BH106"/>
  <c r="BF106"/>
  <c r="BE106"/>
  <c r="T106"/>
  <c r="R106"/>
  <c r="P106"/>
  <c r="BI102"/>
  <c r="BH102"/>
  <c r="BF102"/>
  <c r="BE102"/>
  <c r="T102"/>
  <c r="R102"/>
  <c r="P102"/>
  <c r="BI98"/>
  <c r="BH98"/>
  <c r="BF98"/>
  <c r="BE98"/>
  <c r="T98"/>
  <c r="R98"/>
  <c r="P98"/>
  <c r="BI91"/>
  <c r="BH91"/>
  <c r="BF91"/>
  <c r="BE91"/>
  <c r="T91"/>
  <c r="R91"/>
  <c r="P91"/>
  <c r="J85"/>
  <c r="F84"/>
  <c r="F82"/>
  <c r="E80"/>
  <c r="J59"/>
  <c r="F58"/>
  <c r="F56"/>
  <c r="E54"/>
  <c r="J23"/>
  <c r="E23"/>
  <c r="J58"/>
  <c r="J22"/>
  <c r="J20"/>
  <c r="E20"/>
  <c r="F59"/>
  <c r="J19"/>
  <c r="J14"/>
  <c r="J82"/>
  <c r="E7"/>
  <c r="E76"/>
  <c i="10" r="J39"/>
  <c r="J38"/>
  <c i="1" r="AY65"/>
  <c i="10" r="J37"/>
  <c i="1" r="AX65"/>
  <c i="10" r="BI137"/>
  <c r="BH137"/>
  <c r="BF137"/>
  <c r="BE137"/>
  <c r="T137"/>
  <c r="R137"/>
  <c r="P137"/>
  <c r="BI132"/>
  <c r="BH132"/>
  <c r="BF132"/>
  <c r="BE132"/>
  <c r="T132"/>
  <c r="R132"/>
  <c r="P132"/>
  <c r="BI127"/>
  <c r="BH127"/>
  <c r="BF127"/>
  <c r="BE127"/>
  <c r="T127"/>
  <c r="R127"/>
  <c r="P127"/>
  <c r="BI124"/>
  <c r="BH124"/>
  <c r="BF124"/>
  <c r="BE124"/>
  <c r="T124"/>
  <c r="R124"/>
  <c r="P124"/>
  <c r="BI120"/>
  <c r="BH120"/>
  <c r="BF120"/>
  <c r="BE120"/>
  <c r="T120"/>
  <c r="R120"/>
  <c r="P120"/>
  <c r="BI116"/>
  <c r="BH116"/>
  <c r="BF116"/>
  <c r="BE116"/>
  <c r="T116"/>
  <c r="R116"/>
  <c r="P116"/>
  <c r="BI112"/>
  <c r="BH112"/>
  <c r="BF112"/>
  <c r="BE112"/>
  <c r="T112"/>
  <c r="R112"/>
  <c r="P112"/>
  <c r="BI108"/>
  <c r="BH108"/>
  <c r="BF108"/>
  <c r="BE108"/>
  <c r="T108"/>
  <c r="R108"/>
  <c r="P108"/>
  <c r="BI104"/>
  <c r="BH104"/>
  <c r="BF104"/>
  <c r="BE104"/>
  <c r="T104"/>
  <c r="R104"/>
  <c r="P104"/>
  <c r="BI100"/>
  <c r="BH100"/>
  <c r="BF100"/>
  <c r="BE100"/>
  <c r="T100"/>
  <c r="R100"/>
  <c r="P100"/>
  <c r="BI96"/>
  <c r="BH96"/>
  <c r="BF96"/>
  <c r="BE96"/>
  <c r="T96"/>
  <c r="R96"/>
  <c r="P96"/>
  <c r="BI91"/>
  <c r="BH91"/>
  <c r="BF91"/>
  <c r="BE91"/>
  <c r="T91"/>
  <c r="R91"/>
  <c r="P91"/>
  <c r="J85"/>
  <c r="F84"/>
  <c r="F82"/>
  <c r="E80"/>
  <c r="J59"/>
  <c r="F58"/>
  <c r="F56"/>
  <c r="E54"/>
  <c r="J23"/>
  <c r="E23"/>
  <c r="J58"/>
  <c r="J22"/>
  <c r="J20"/>
  <c r="E20"/>
  <c r="F85"/>
  <c r="J19"/>
  <c r="J14"/>
  <c r="J82"/>
  <c r="E7"/>
  <c r="E76"/>
  <c i="9" r="J39"/>
  <c r="J38"/>
  <c i="1" r="AY64"/>
  <c i="9" r="J37"/>
  <c i="1" r="AX64"/>
  <c i="9" r="BI151"/>
  <c r="BH151"/>
  <c r="BF151"/>
  <c r="BE151"/>
  <c r="T151"/>
  <c r="R151"/>
  <c r="P151"/>
  <c r="BI146"/>
  <c r="BH146"/>
  <c r="BF146"/>
  <c r="BE146"/>
  <c r="T146"/>
  <c r="R146"/>
  <c r="P146"/>
  <c r="BI142"/>
  <c r="BH142"/>
  <c r="BF142"/>
  <c r="BE142"/>
  <c r="T142"/>
  <c r="R142"/>
  <c r="P142"/>
  <c r="BI137"/>
  <c r="BH137"/>
  <c r="BF137"/>
  <c r="BE137"/>
  <c r="T137"/>
  <c r="R137"/>
  <c r="P137"/>
  <c r="BI133"/>
  <c r="BH133"/>
  <c r="BF133"/>
  <c r="BE133"/>
  <c r="T133"/>
  <c r="R133"/>
  <c r="P133"/>
  <c r="BI130"/>
  <c r="BH130"/>
  <c r="BF130"/>
  <c r="BE130"/>
  <c r="T130"/>
  <c r="R130"/>
  <c r="P130"/>
  <c r="BI125"/>
  <c r="BH125"/>
  <c r="BF125"/>
  <c r="BE125"/>
  <c r="T125"/>
  <c r="R125"/>
  <c r="P125"/>
  <c r="BI121"/>
  <c r="BH121"/>
  <c r="BF121"/>
  <c r="BE121"/>
  <c r="T121"/>
  <c r="R121"/>
  <c r="P121"/>
  <c r="BI118"/>
  <c r="BH118"/>
  <c r="BF118"/>
  <c r="BE118"/>
  <c r="T118"/>
  <c r="R118"/>
  <c r="P118"/>
  <c r="BI114"/>
  <c r="BH114"/>
  <c r="BF114"/>
  <c r="BE114"/>
  <c r="T114"/>
  <c r="R114"/>
  <c r="P114"/>
  <c r="BI110"/>
  <c r="BH110"/>
  <c r="BF110"/>
  <c r="BE110"/>
  <c r="T110"/>
  <c r="R110"/>
  <c r="P110"/>
  <c r="BI106"/>
  <c r="BH106"/>
  <c r="BF106"/>
  <c r="BE106"/>
  <c r="T106"/>
  <c r="R106"/>
  <c r="P106"/>
  <c r="BI101"/>
  <c r="BH101"/>
  <c r="BF101"/>
  <c r="BE101"/>
  <c r="T101"/>
  <c r="R101"/>
  <c r="P101"/>
  <c r="BI97"/>
  <c r="BH97"/>
  <c r="BF97"/>
  <c r="BE97"/>
  <c r="T97"/>
  <c r="R97"/>
  <c r="P97"/>
  <c r="BI96"/>
  <c r="BH96"/>
  <c r="BF96"/>
  <c r="BE96"/>
  <c r="T96"/>
  <c r="R96"/>
  <c r="P96"/>
  <c r="BI91"/>
  <c r="BH91"/>
  <c r="BF91"/>
  <c r="BE91"/>
  <c r="T91"/>
  <c r="R91"/>
  <c r="P91"/>
  <c r="J85"/>
  <c r="F84"/>
  <c r="F82"/>
  <c r="E80"/>
  <c r="J59"/>
  <c r="F58"/>
  <c r="F56"/>
  <c r="E54"/>
  <c r="J23"/>
  <c r="E23"/>
  <c r="J84"/>
  <c r="J22"/>
  <c r="J20"/>
  <c r="E20"/>
  <c r="F59"/>
  <c r="J19"/>
  <c r="J14"/>
  <c r="J82"/>
  <c r="E7"/>
  <c r="E76"/>
  <c i="8" r="J39"/>
  <c r="J38"/>
  <c i="1" r="AY62"/>
  <c i="8" r="J37"/>
  <c i="1" r="AX62"/>
  <c i="8" r="BI116"/>
  <c r="BH116"/>
  <c r="BF116"/>
  <c r="BE116"/>
  <c r="T116"/>
  <c r="R116"/>
  <c r="P116"/>
  <c r="BI111"/>
  <c r="BH111"/>
  <c r="BF111"/>
  <c r="BE111"/>
  <c r="T111"/>
  <c r="R111"/>
  <c r="P111"/>
  <c r="BI109"/>
  <c r="BH109"/>
  <c r="BF109"/>
  <c r="BE109"/>
  <c r="T109"/>
  <c r="R109"/>
  <c r="P109"/>
  <c r="BI107"/>
  <c r="BH107"/>
  <c r="BF107"/>
  <c r="BE107"/>
  <c r="T107"/>
  <c r="R107"/>
  <c r="P107"/>
  <c r="BI106"/>
  <c r="BH106"/>
  <c r="BF106"/>
  <c r="BE106"/>
  <c r="T106"/>
  <c r="R106"/>
  <c r="P106"/>
  <c r="BI103"/>
  <c r="BH103"/>
  <c r="BF103"/>
  <c r="BE103"/>
  <c r="T103"/>
  <c r="R103"/>
  <c r="P103"/>
  <c r="BI100"/>
  <c r="BH100"/>
  <c r="BF100"/>
  <c r="BE100"/>
  <c r="T100"/>
  <c r="R100"/>
  <c r="P100"/>
  <c r="BI97"/>
  <c r="BH97"/>
  <c r="BF97"/>
  <c r="BE97"/>
  <c r="T97"/>
  <c r="R97"/>
  <c r="P97"/>
  <c r="BI94"/>
  <c r="BH94"/>
  <c r="BF94"/>
  <c r="BE94"/>
  <c r="T94"/>
  <c r="R94"/>
  <c r="P94"/>
  <c r="BI91"/>
  <c r="BH91"/>
  <c r="BF91"/>
  <c r="BE91"/>
  <c r="T91"/>
  <c r="R91"/>
  <c r="P91"/>
  <c r="BI88"/>
  <c r="BH88"/>
  <c r="BF88"/>
  <c r="BE88"/>
  <c r="T88"/>
  <c r="R88"/>
  <c r="P88"/>
  <c r="J83"/>
  <c r="F82"/>
  <c r="F80"/>
  <c r="E78"/>
  <c r="J59"/>
  <c r="F58"/>
  <c r="F56"/>
  <c r="E54"/>
  <c r="J23"/>
  <c r="E23"/>
  <c r="J82"/>
  <c r="J22"/>
  <c r="J20"/>
  <c r="E20"/>
  <c r="F59"/>
  <c r="J19"/>
  <c r="J14"/>
  <c r="J80"/>
  <c r="E7"/>
  <c r="E50"/>
  <c i="7" r="J39"/>
  <c r="J38"/>
  <c i="1" r="AY61"/>
  <c i="7" r="J37"/>
  <c i="1" r="AX61"/>
  <c i="7" r="BI138"/>
  <c r="BH138"/>
  <c r="BF138"/>
  <c r="BE138"/>
  <c r="T138"/>
  <c r="R138"/>
  <c r="P138"/>
  <c r="BI133"/>
  <c r="BH133"/>
  <c r="BF133"/>
  <c r="BE133"/>
  <c r="T133"/>
  <c r="R133"/>
  <c r="P133"/>
  <c r="BI130"/>
  <c r="BH130"/>
  <c r="BF130"/>
  <c r="BE130"/>
  <c r="T130"/>
  <c r="R130"/>
  <c r="P130"/>
  <c r="BI125"/>
  <c r="BH125"/>
  <c r="BF125"/>
  <c r="BE125"/>
  <c r="T125"/>
  <c r="R125"/>
  <c r="P125"/>
  <c r="BI123"/>
  <c r="BH123"/>
  <c r="BF123"/>
  <c r="BE123"/>
  <c r="T123"/>
  <c r="R123"/>
  <c r="P123"/>
  <c r="BI120"/>
  <c r="BH120"/>
  <c r="BF120"/>
  <c r="BE120"/>
  <c r="T120"/>
  <c r="R120"/>
  <c r="P120"/>
  <c r="BI115"/>
  <c r="BH115"/>
  <c r="BF115"/>
  <c r="BE115"/>
  <c r="T115"/>
  <c r="R115"/>
  <c r="P115"/>
  <c r="BI111"/>
  <c r="BH111"/>
  <c r="BF111"/>
  <c r="BE111"/>
  <c r="T111"/>
  <c r="R111"/>
  <c r="P111"/>
  <c r="BI107"/>
  <c r="BH107"/>
  <c r="BF107"/>
  <c r="BE107"/>
  <c r="T107"/>
  <c r="R107"/>
  <c r="P107"/>
  <c r="BI102"/>
  <c r="BH102"/>
  <c r="BF102"/>
  <c r="BE102"/>
  <c r="T102"/>
  <c r="R102"/>
  <c r="P102"/>
  <c r="BI97"/>
  <c r="BH97"/>
  <c r="BF97"/>
  <c r="BE97"/>
  <c r="T97"/>
  <c r="R97"/>
  <c r="P97"/>
  <c r="BI96"/>
  <c r="BH96"/>
  <c r="BF96"/>
  <c r="BE96"/>
  <c r="T96"/>
  <c r="R96"/>
  <c r="P96"/>
  <c r="BI91"/>
  <c r="BH91"/>
  <c r="BF91"/>
  <c r="BE91"/>
  <c r="T91"/>
  <c r="R91"/>
  <c r="P91"/>
  <c r="J85"/>
  <c r="F84"/>
  <c r="F82"/>
  <c r="E80"/>
  <c r="J59"/>
  <c r="F58"/>
  <c r="F56"/>
  <c r="E54"/>
  <c r="J23"/>
  <c r="E23"/>
  <c r="J58"/>
  <c r="J22"/>
  <c r="J20"/>
  <c r="E20"/>
  <c r="F59"/>
  <c r="J19"/>
  <c r="J14"/>
  <c r="J82"/>
  <c r="E7"/>
  <c r="E50"/>
  <c i="6" r="J39"/>
  <c r="J38"/>
  <c i="1" r="AY60"/>
  <c i="6" r="J37"/>
  <c i="1" r="AX60"/>
  <c i="6" r="BI204"/>
  <c r="BH204"/>
  <c r="BF204"/>
  <c r="BE204"/>
  <c r="T204"/>
  <c r="R204"/>
  <c r="P204"/>
  <c r="BI199"/>
  <c r="BH199"/>
  <c r="BF199"/>
  <c r="BE199"/>
  <c r="T199"/>
  <c r="R199"/>
  <c r="P199"/>
  <c r="BI195"/>
  <c r="BH195"/>
  <c r="BF195"/>
  <c r="BE195"/>
  <c r="T195"/>
  <c r="R195"/>
  <c r="P195"/>
  <c r="BI190"/>
  <c r="BH190"/>
  <c r="BF190"/>
  <c r="BE190"/>
  <c r="T190"/>
  <c r="R190"/>
  <c r="P190"/>
  <c r="BI187"/>
  <c r="BH187"/>
  <c r="BF187"/>
  <c r="BE187"/>
  <c r="T187"/>
  <c r="R187"/>
  <c r="P187"/>
  <c r="BI183"/>
  <c r="BH183"/>
  <c r="BF183"/>
  <c r="BE183"/>
  <c r="T183"/>
  <c r="R183"/>
  <c r="P183"/>
  <c r="BI178"/>
  <c r="BH178"/>
  <c r="BF178"/>
  <c r="BE178"/>
  <c r="T178"/>
  <c r="R178"/>
  <c r="P178"/>
  <c r="BI174"/>
  <c r="BH174"/>
  <c r="BF174"/>
  <c r="BE174"/>
  <c r="T174"/>
  <c r="R174"/>
  <c r="P174"/>
  <c r="BI170"/>
  <c r="BH170"/>
  <c r="BF170"/>
  <c r="BE170"/>
  <c r="T170"/>
  <c r="R170"/>
  <c r="P170"/>
  <c r="BI166"/>
  <c r="BH166"/>
  <c r="BF166"/>
  <c r="BE166"/>
  <c r="T166"/>
  <c r="R166"/>
  <c r="P166"/>
  <c r="BI163"/>
  <c r="BH163"/>
  <c r="BF163"/>
  <c r="BE163"/>
  <c r="T163"/>
  <c r="R163"/>
  <c r="P163"/>
  <c r="BI160"/>
  <c r="BH160"/>
  <c r="BF160"/>
  <c r="BE160"/>
  <c r="T160"/>
  <c r="R160"/>
  <c r="P160"/>
  <c r="BI157"/>
  <c r="BH157"/>
  <c r="BF157"/>
  <c r="BE157"/>
  <c r="T157"/>
  <c r="R157"/>
  <c r="P157"/>
  <c r="BI152"/>
  <c r="BH152"/>
  <c r="BF152"/>
  <c r="BE152"/>
  <c r="T152"/>
  <c r="R152"/>
  <c r="P152"/>
  <c r="BI149"/>
  <c r="BH149"/>
  <c r="BF149"/>
  <c r="BE149"/>
  <c r="T149"/>
  <c r="R149"/>
  <c r="P149"/>
  <c r="BI146"/>
  <c r="BH146"/>
  <c r="BF146"/>
  <c r="BE146"/>
  <c r="T146"/>
  <c r="R146"/>
  <c r="P146"/>
  <c r="BI141"/>
  <c r="BH141"/>
  <c r="BF141"/>
  <c r="BE141"/>
  <c r="T141"/>
  <c r="R141"/>
  <c r="P141"/>
  <c r="BI137"/>
  <c r="BH137"/>
  <c r="BF137"/>
  <c r="BE137"/>
  <c r="T137"/>
  <c r="R137"/>
  <c r="P137"/>
  <c r="BI127"/>
  <c r="BH127"/>
  <c r="BF127"/>
  <c r="BE127"/>
  <c r="T127"/>
  <c r="R127"/>
  <c r="P127"/>
  <c r="BI123"/>
  <c r="BH123"/>
  <c r="BF123"/>
  <c r="BE123"/>
  <c r="T123"/>
  <c r="R123"/>
  <c r="P123"/>
  <c r="BI118"/>
  <c r="BH118"/>
  <c r="BF118"/>
  <c r="BE118"/>
  <c r="T118"/>
  <c r="R118"/>
  <c r="P118"/>
  <c r="BI112"/>
  <c r="BH112"/>
  <c r="BF112"/>
  <c r="BE112"/>
  <c r="T112"/>
  <c r="R112"/>
  <c r="P112"/>
  <c r="BI111"/>
  <c r="BH111"/>
  <c r="BF111"/>
  <c r="BE111"/>
  <c r="T111"/>
  <c r="R111"/>
  <c r="P111"/>
  <c r="BI106"/>
  <c r="BH106"/>
  <c r="BF106"/>
  <c r="BE106"/>
  <c r="T106"/>
  <c r="R106"/>
  <c r="P106"/>
  <c r="BI101"/>
  <c r="BH101"/>
  <c r="BF101"/>
  <c r="BE101"/>
  <c r="T101"/>
  <c r="R101"/>
  <c r="P101"/>
  <c r="BI97"/>
  <c r="BH97"/>
  <c r="BF97"/>
  <c r="BE97"/>
  <c r="T97"/>
  <c r="R97"/>
  <c r="P97"/>
  <c r="BI93"/>
  <c r="BH93"/>
  <c r="BF93"/>
  <c r="BE93"/>
  <c r="T93"/>
  <c r="R93"/>
  <c r="P93"/>
  <c r="BI89"/>
  <c r="BH89"/>
  <c r="BF89"/>
  <c r="BE89"/>
  <c r="T89"/>
  <c r="R89"/>
  <c r="P89"/>
  <c r="J84"/>
  <c r="F83"/>
  <c r="F81"/>
  <c r="E79"/>
  <c r="J59"/>
  <c r="F58"/>
  <c r="F56"/>
  <c r="E54"/>
  <c r="J23"/>
  <c r="E23"/>
  <c r="J83"/>
  <c r="J22"/>
  <c r="J20"/>
  <c r="E20"/>
  <c r="F84"/>
  <c r="J19"/>
  <c r="J14"/>
  <c r="J81"/>
  <c r="E7"/>
  <c r="E75"/>
  <c i="5" r="J39"/>
  <c r="J38"/>
  <c i="1" r="AY59"/>
  <c i="5" r="J37"/>
  <c i="1" r="AX59"/>
  <c i="5" r="BI200"/>
  <c r="BH200"/>
  <c r="BF200"/>
  <c r="BE200"/>
  <c r="T200"/>
  <c r="R200"/>
  <c r="P200"/>
  <c r="BI195"/>
  <c r="BH195"/>
  <c r="BF195"/>
  <c r="BE195"/>
  <c r="T195"/>
  <c r="R195"/>
  <c r="P195"/>
  <c r="BI191"/>
  <c r="BH191"/>
  <c r="BF191"/>
  <c r="BE191"/>
  <c r="T191"/>
  <c r="R191"/>
  <c r="P191"/>
  <c r="BI186"/>
  <c r="BH186"/>
  <c r="BF186"/>
  <c r="BE186"/>
  <c r="T186"/>
  <c r="R186"/>
  <c r="P186"/>
  <c r="BI183"/>
  <c r="BH183"/>
  <c r="BF183"/>
  <c r="BE183"/>
  <c r="T183"/>
  <c r="R183"/>
  <c r="P183"/>
  <c r="BI177"/>
  <c r="BH177"/>
  <c r="BF177"/>
  <c r="BE177"/>
  <c r="T177"/>
  <c r="R177"/>
  <c r="P177"/>
  <c r="BI173"/>
  <c r="BH173"/>
  <c r="BF173"/>
  <c r="BE173"/>
  <c r="T173"/>
  <c r="R173"/>
  <c r="P173"/>
  <c r="BI168"/>
  <c r="BH168"/>
  <c r="BF168"/>
  <c r="BE168"/>
  <c r="T168"/>
  <c r="R168"/>
  <c r="P168"/>
  <c r="BI164"/>
  <c r="BH164"/>
  <c r="BF164"/>
  <c r="BE164"/>
  <c r="T164"/>
  <c r="R164"/>
  <c r="P164"/>
  <c r="BI161"/>
  <c r="BH161"/>
  <c r="BF161"/>
  <c r="BE161"/>
  <c r="T161"/>
  <c r="R161"/>
  <c r="P161"/>
  <c r="BI158"/>
  <c r="BH158"/>
  <c r="BF158"/>
  <c r="BE158"/>
  <c r="T158"/>
  <c r="R158"/>
  <c r="P158"/>
  <c r="BI155"/>
  <c r="BH155"/>
  <c r="BF155"/>
  <c r="BE155"/>
  <c r="T155"/>
  <c r="R155"/>
  <c r="P155"/>
  <c r="BI151"/>
  <c r="BH151"/>
  <c r="BF151"/>
  <c r="BE151"/>
  <c r="T151"/>
  <c r="R151"/>
  <c r="P151"/>
  <c r="BI148"/>
  <c r="BH148"/>
  <c r="BF148"/>
  <c r="BE148"/>
  <c r="T148"/>
  <c r="R148"/>
  <c r="P148"/>
  <c r="BI145"/>
  <c r="BH145"/>
  <c r="BF145"/>
  <c r="BE145"/>
  <c r="T145"/>
  <c r="R145"/>
  <c r="P145"/>
  <c r="BI139"/>
  <c r="BH139"/>
  <c r="BF139"/>
  <c r="BE139"/>
  <c r="T139"/>
  <c r="R139"/>
  <c r="P139"/>
  <c r="BI134"/>
  <c r="BH134"/>
  <c r="BF134"/>
  <c r="BE134"/>
  <c r="T134"/>
  <c r="R134"/>
  <c r="P134"/>
  <c r="BI127"/>
  <c r="BH127"/>
  <c r="BF127"/>
  <c r="BE127"/>
  <c r="T127"/>
  <c r="R127"/>
  <c r="P127"/>
  <c r="BI115"/>
  <c r="BH115"/>
  <c r="BF115"/>
  <c r="BE115"/>
  <c r="T115"/>
  <c r="R115"/>
  <c r="P115"/>
  <c r="BI111"/>
  <c r="BH111"/>
  <c r="BF111"/>
  <c r="BE111"/>
  <c r="T111"/>
  <c r="R111"/>
  <c r="P111"/>
  <c r="BI107"/>
  <c r="BH107"/>
  <c r="BF107"/>
  <c r="BE107"/>
  <c r="T107"/>
  <c r="R107"/>
  <c r="P107"/>
  <c r="BI106"/>
  <c r="BH106"/>
  <c r="BF106"/>
  <c r="BE106"/>
  <c r="T106"/>
  <c r="R106"/>
  <c r="P106"/>
  <c r="BI97"/>
  <c r="BH97"/>
  <c r="BF97"/>
  <c r="BE97"/>
  <c r="T97"/>
  <c r="R97"/>
  <c r="P97"/>
  <c r="BI91"/>
  <c r="BH91"/>
  <c r="BF91"/>
  <c r="BE91"/>
  <c r="T91"/>
  <c r="R91"/>
  <c r="P91"/>
  <c r="J85"/>
  <c r="F84"/>
  <c r="F82"/>
  <c r="E80"/>
  <c r="J59"/>
  <c r="F58"/>
  <c r="F56"/>
  <c r="E54"/>
  <c r="J23"/>
  <c r="E23"/>
  <c r="J58"/>
  <c r="J22"/>
  <c r="J20"/>
  <c r="E20"/>
  <c r="F59"/>
  <c r="J19"/>
  <c r="J14"/>
  <c r="J82"/>
  <c r="E7"/>
  <c r="E50"/>
  <c i="4" r="J39"/>
  <c r="J38"/>
  <c i="1" r="AY58"/>
  <c i="4" r="J37"/>
  <c i="1" r="AX58"/>
  <c i="4" r="BI249"/>
  <c r="BH249"/>
  <c r="BF249"/>
  <c r="BE249"/>
  <c r="T249"/>
  <c r="R249"/>
  <c r="P249"/>
  <c r="BI244"/>
  <c r="BH244"/>
  <c r="BF244"/>
  <c r="BE244"/>
  <c r="T244"/>
  <c r="R244"/>
  <c r="P244"/>
  <c r="BI240"/>
  <c r="BH240"/>
  <c r="BF240"/>
  <c r="BE240"/>
  <c r="T240"/>
  <c r="R240"/>
  <c r="P240"/>
  <c r="BI235"/>
  <c r="BH235"/>
  <c r="BF235"/>
  <c r="BE235"/>
  <c r="T235"/>
  <c r="R235"/>
  <c r="P235"/>
  <c r="BI232"/>
  <c r="BH232"/>
  <c r="BF232"/>
  <c r="BE232"/>
  <c r="T232"/>
  <c r="R232"/>
  <c r="P232"/>
  <c r="BI226"/>
  <c r="BH226"/>
  <c r="BF226"/>
  <c r="BE226"/>
  <c r="T226"/>
  <c r="R226"/>
  <c r="P226"/>
  <c r="BI222"/>
  <c r="BH222"/>
  <c r="BF222"/>
  <c r="BE222"/>
  <c r="T222"/>
  <c r="R222"/>
  <c r="P222"/>
  <c r="BI214"/>
  <c r="BH214"/>
  <c r="BF214"/>
  <c r="BE214"/>
  <c r="T214"/>
  <c r="R214"/>
  <c r="P214"/>
  <c r="BI210"/>
  <c r="BH210"/>
  <c r="BF210"/>
  <c r="BE210"/>
  <c r="T210"/>
  <c r="R210"/>
  <c r="P210"/>
  <c r="BI207"/>
  <c r="BH207"/>
  <c r="BF207"/>
  <c r="BE207"/>
  <c r="T207"/>
  <c r="R207"/>
  <c r="P207"/>
  <c r="BI204"/>
  <c r="BH204"/>
  <c r="BF204"/>
  <c r="BE204"/>
  <c r="T204"/>
  <c r="R204"/>
  <c r="P204"/>
  <c r="BI201"/>
  <c r="BH201"/>
  <c r="BF201"/>
  <c r="BE201"/>
  <c r="T201"/>
  <c r="R201"/>
  <c r="P201"/>
  <c r="BI198"/>
  <c r="BH198"/>
  <c r="BF198"/>
  <c r="BE198"/>
  <c r="T198"/>
  <c r="R198"/>
  <c r="P198"/>
  <c r="BI193"/>
  <c r="BH193"/>
  <c r="BF193"/>
  <c r="BE193"/>
  <c r="T193"/>
  <c r="R193"/>
  <c r="P193"/>
  <c r="BI189"/>
  <c r="BH189"/>
  <c r="BF189"/>
  <c r="BE189"/>
  <c r="T189"/>
  <c r="R189"/>
  <c r="P189"/>
  <c r="BI186"/>
  <c r="BH186"/>
  <c r="BF186"/>
  <c r="BE186"/>
  <c r="T186"/>
  <c r="R186"/>
  <c r="P186"/>
  <c r="BI183"/>
  <c r="BH183"/>
  <c r="BF183"/>
  <c r="BE183"/>
  <c r="T183"/>
  <c r="R183"/>
  <c r="P183"/>
  <c r="BI176"/>
  <c r="BH176"/>
  <c r="BF176"/>
  <c r="BE176"/>
  <c r="T176"/>
  <c r="R176"/>
  <c r="P176"/>
  <c r="BI167"/>
  <c r="BH167"/>
  <c r="BF167"/>
  <c r="BE167"/>
  <c r="T167"/>
  <c r="R167"/>
  <c r="P167"/>
  <c r="BI148"/>
  <c r="BH148"/>
  <c r="BF148"/>
  <c r="BE148"/>
  <c r="T148"/>
  <c r="R148"/>
  <c r="P148"/>
  <c r="BI127"/>
  <c r="BH127"/>
  <c r="BF127"/>
  <c r="BE127"/>
  <c r="T127"/>
  <c r="R127"/>
  <c r="P127"/>
  <c r="BI122"/>
  <c r="BH122"/>
  <c r="BF122"/>
  <c r="BE122"/>
  <c r="T122"/>
  <c r="R122"/>
  <c r="P122"/>
  <c r="BI118"/>
  <c r="BH118"/>
  <c r="BF118"/>
  <c r="BE118"/>
  <c r="T118"/>
  <c r="R118"/>
  <c r="P118"/>
  <c r="BI117"/>
  <c r="BH117"/>
  <c r="BF117"/>
  <c r="BE117"/>
  <c r="T117"/>
  <c r="R117"/>
  <c r="P117"/>
  <c r="BI101"/>
  <c r="BH101"/>
  <c r="BF101"/>
  <c r="BE101"/>
  <c r="T101"/>
  <c r="R101"/>
  <c r="P101"/>
  <c r="BI91"/>
  <c r="BH91"/>
  <c r="BF91"/>
  <c r="BE91"/>
  <c r="T91"/>
  <c r="R91"/>
  <c r="P91"/>
  <c r="J85"/>
  <c r="F84"/>
  <c r="F82"/>
  <c r="E80"/>
  <c r="J59"/>
  <c r="F58"/>
  <c r="F56"/>
  <c r="E54"/>
  <c r="J23"/>
  <c r="E23"/>
  <c r="J84"/>
  <c r="J22"/>
  <c r="J20"/>
  <c r="E20"/>
  <c r="F85"/>
  <c r="J19"/>
  <c r="J14"/>
  <c r="J82"/>
  <c r="E7"/>
  <c r="E76"/>
  <c i="3" r="J39"/>
  <c r="J38"/>
  <c i="1" r="AY57"/>
  <c i="3" r="J37"/>
  <c i="1" r="AX57"/>
  <c i="3" r="BI152"/>
  <c r="BH152"/>
  <c r="BF152"/>
  <c r="BE152"/>
  <c r="T152"/>
  <c r="R152"/>
  <c r="P152"/>
  <c r="BI148"/>
  <c r="BH148"/>
  <c r="BF148"/>
  <c r="BE148"/>
  <c r="T148"/>
  <c r="R148"/>
  <c r="P148"/>
  <c r="BI143"/>
  <c r="BH143"/>
  <c r="BF143"/>
  <c r="BE143"/>
  <c r="T143"/>
  <c r="R143"/>
  <c r="P143"/>
  <c r="BI140"/>
  <c r="BH140"/>
  <c r="BF140"/>
  <c r="BE140"/>
  <c r="T140"/>
  <c r="R140"/>
  <c r="P140"/>
  <c r="BI135"/>
  <c r="BH135"/>
  <c r="BF135"/>
  <c r="BE135"/>
  <c r="T135"/>
  <c r="R135"/>
  <c r="P135"/>
  <c r="BI130"/>
  <c r="BH130"/>
  <c r="BF130"/>
  <c r="BE130"/>
  <c r="T130"/>
  <c r="R130"/>
  <c r="P130"/>
  <c r="BI126"/>
  <c r="BH126"/>
  <c r="BF126"/>
  <c r="BE126"/>
  <c r="T126"/>
  <c r="R126"/>
  <c r="P126"/>
  <c r="BI124"/>
  <c r="BH124"/>
  <c r="BF124"/>
  <c r="BE124"/>
  <c r="T124"/>
  <c r="R124"/>
  <c r="P124"/>
  <c r="BI121"/>
  <c r="BH121"/>
  <c r="BF121"/>
  <c r="BE121"/>
  <c r="T121"/>
  <c r="R121"/>
  <c r="P121"/>
  <c r="BI117"/>
  <c r="BH117"/>
  <c r="BF117"/>
  <c r="BE117"/>
  <c r="T117"/>
  <c r="R117"/>
  <c r="P117"/>
  <c r="BI113"/>
  <c r="BH113"/>
  <c r="BF113"/>
  <c r="BE113"/>
  <c r="T113"/>
  <c r="R113"/>
  <c r="P113"/>
  <c r="BI107"/>
  <c r="BH107"/>
  <c r="BF107"/>
  <c r="BE107"/>
  <c r="T107"/>
  <c r="R107"/>
  <c r="P107"/>
  <c r="BI103"/>
  <c r="BH103"/>
  <c r="BF103"/>
  <c r="BE103"/>
  <c r="T103"/>
  <c r="R103"/>
  <c r="P103"/>
  <c r="BI102"/>
  <c r="BH102"/>
  <c r="BF102"/>
  <c r="BE102"/>
  <c r="T102"/>
  <c r="R102"/>
  <c r="P102"/>
  <c r="BI95"/>
  <c r="BH95"/>
  <c r="BF95"/>
  <c r="BE95"/>
  <c r="T95"/>
  <c r="R95"/>
  <c r="P95"/>
  <c r="BI91"/>
  <c r="BH91"/>
  <c r="BF91"/>
  <c r="BE91"/>
  <c r="T91"/>
  <c r="R91"/>
  <c r="P91"/>
  <c r="J85"/>
  <c r="F84"/>
  <c r="F82"/>
  <c r="E80"/>
  <c r="J59"/>
  <c r="F58"/>
  <c r="F56"/>
  <c r="E54"/>
  <c r="J23"/>
  <c r="E23"/>
  <c r="J58"/>
  <c r="J22"/>
  <c r="J20"/>
  <c r="E20"/>
  <c r="F85"/>
  <c r="J19"/>
  <c r="J14"/>
  <c r="J82"/>
  <c r="E7"/>
  <c r="E50"/>
  <c i="2" r="J39"/>
  <c r="J38"/>
  <c i="1" r="AY56"/>
  <c i="2" r="J37"/>
  <c i="1" r="AX56"/>
  <c i="2" r="BI186"/>
  <c r="BH186"/>
  <c r="BF186"/>
  <c r="BE186"/>
  <c r="T186"/>
  <c r="R186"/>
  <c r="P186"/>
  <c r="BI181"/>
  <c r="BH181"/>
  <c r="BF181"/>
  <c r="BE181"/>
  <c r="T181"/>
  <c r="R181"/>
  <c r="P181"/>
  <c r="BI177"/>
  <c r="BH177"/>
  <c r="BF177"/>
  <c r="BE177"/>
  <c r="T177"/>
  <c r="R177"/>
  <c r="P177"/>
  <c r="BI172"/>
  <c r="BH172"/>
  <c r="BF172"/>
  <c r="BE172"/>
  <c r="T172"/>
  <c r="R172"/>
  <c r="P172"/>
  <c r="BI168"/>
  <c r="BH168"/>
  <c r="BF168"/>
  <c r="BE168"/>
  <c r="T168"/>
  <c r="R168"/>
  <c r="P168"/>
  <c r="BI164"/>
  <c r="BH164"/>
  <c r="BF164"/>
  <c r="BE164"/>
  <c r="T164"/>
  <c r="R164"/>
  <c r="P164"/>
  <c r="BI161"/>
  <c r="BH161"/>
  <c r="BF161"/>
  <c r="BE161"/>
  <c r="T161"/>
  <c r="R161"/>
  <c r="P161"/>
  <c r="BI156"/>
  <c r="BH156"/>
  <c r="BF156"/>
  <c r="BE156"/>
  <c r="T156"/>
  <c r="R156"/>
  <c r="P156"/>
  <c r="BI152"/>
  <c r="BH152"/>
  <c r="BF152"/>
  <c r="BE152"/>
  <c r="T152"/>
  <c r="R152"/>
  <c r="P152"/>
  <c r="BI148"/>
  <c r="BH148"/>
  <c r="BF148"/>
  <c r="BE148"/>
  <c r="T148"/>
  <c r="R148"/>
  <c r="P148"/>
  <c r="BI144"/>
  <c r="BH144"/>
  <c r="BF144"/>
  <c r="BE144"/>
  <c r="T144"/>
  <c r="R144"/>
  <c r="P144"/>
  <c r="BI141"/>
  <c r="BH141"/>
  <c r="BF141"/>
  <c r="BE141"/>
  <c r="T141"/>
  <c r="R141"/>
  <c r="P141"/>
  <c r="BI138"/>
  <c r="BH138"/>
  <c r="BF138"/>
  <c r="BE138"/>
  <c r="T138"/>
  <c r="R138"/>
  <c r="P138"/>
  <c r="BI135"/>
  <c r="BH135"/>
  <c r="BF135"/>
  <c r="BE135"/>
  <c r="T135"/>
  <c r="R135"/>
  <c r="P135"/>
  <c r="BI131"/>
  <c r="BH131"/>
  <c r="BF131"/>
  <c r="BE131"/>
  <c r="T131"/>
  <c r="R131"/>
  <c r="P131"/>
  <c r="BI127"/>
  <c r="BH127"/>
  <c r="BF127"/>
  <c r="BE127"/>
  <c r="T127"/>
  <c r="R127"/>
  <c r="P127"/>
  <c r="BI121"/>
  <c r="BH121"/>
  <c r="BF121"/>
  <c r="BE121"/>
  <c r="T121"/>
  <c r="R121"/>
  <c r="P121"/>
  <c r="BI117"/>
  <c r="BH117"/>
  <c r="BF117"/>
  <c r="BE117"/>
  <c r="T117"/>
  <c r="R117"/>
  <c r="P117"/>
  <c r="BI113"/>
  <c r="BH113"/>
  <c r="BF113"/>
  <c r="BE113"/>
  <c r="T113"/>
  <c r="R113"/>
  <c r="P113"/>
  <c r="BI109"/>
  <c r="BH109"/>
  <c r="BF109"/>
  <c r="BE109"/>
  <c r="T109"/>
  <c r="R109"/>
  <c r="P109"/>
  <c r="BI104"/>
  <c r="BH104"/>
  <c r="BF104"/>
  <c r="BE104"/>
  <c r="T104"/>
  <c r="R104"/>
  <c r="P104"/>
  <c r="BI103"/>
  <c r="BH103"/>
  <c r="BF103"/>
  <c r="BE103"/>
  <c r="T103"/>
  <c r="R103"/>
  <c r="P103"/>
  <c r="BI99"/>
  <c r="BH99"/>
  <c r="BF99"/>
  <c r="BE99"/>
  <c r="T99"/>
  <c r="R99"/>
  <c r="P99"/>
  <c r="BI95"/>
  <c r="BH95"/>
  <c r="BF95"/>
  <c r="BE95"/>
  <c r="T95"/>
  <c r="R95"/>
  <c r="P95"/>
  <c r="BI91"/>
  <c r="BH91"/>
  <c r="BF91"/>
  <c r="BE91"/>
  <c r="T91"/>
  <c r="R91"/>
  <c r="P91"/>
  <c r="J85"/>
  <c r="F84"/>
  <c r="F82"/>
  <c r="E80"/>
  <c r="J59"/>
  <c r="F58"/>
  <c r="F56"/>
  <c r="E54"/>
  <c r="J23"/>
  <c r="E23"/>
  <c r="J58"/>
  <c r="J22"/>
  <c r="J20"/>
  <c r="E20"/>
  <c r="F85"/>
  <c r="J19"/>
  <c r="J14"/>
  <c r="J56"/>
  <c r="E7"/>
  <c r="E76"/>
  <c i="1" r="L50"/>
  <c r="AM50"/>
  <c r="AM49"/>
  <c r="L49"/>
  <c r="AM47"/>
  <c r="L47"/>
  <c r="L45"/>
  <c r="L44"/>
  <c i="4" r="J226"/>
  <c i="16" r="BK139"/>
  <c i="4" r="BK183"/>
  <c i="16" r="J91"/>
  <c i="12" r="J135"/>
  <c i="4" r="J244"/>
  <c i="7" r="BK107"/>
  <c i="12" r="BK148"/>
  <c i="15" r="J114"/>
  <c i="17" r="BK170"/>
  <c i="5" r="BK200"/>
  <c i="11" r="BK111"/>
  <c i="14" r="BK180"/>
  <c i="2" r="BK138"/>
  <c i="4" r="J232"/>
  <c i="5" r="J148"/>
  <c i="8" r="BK97"/>
  <c i="11" r="J106"/>
  <c i="15" r="BK129"/>
  <c i="20" r="BK104"/>
  <c i="2" r="J135"/>
  <c i="3" r="BK117"/>
  <c i="6" r="J97"/>
  <c i="8" r="BK116"/>
  <c i="9" r="BK125"/>
  <c i="12" r="J95"/>
  <c i="14" r="BK125"/>
  <c i="17" r="BK91"/>
  <c i="9" r="BK101"/>
  <c i="15" r="BK158"/>
  <c i="16" r="J109"/>
  <c i="4" r="J186"/>
  <c i="12" r="J140"/>
  <c i="5" r="BK148"/>
  <c i="11" r="BK161"/>
  <c i="16" r="J134"/>
  <c i="5" r="J91"/>
  <c i="9" r="J106"/>
  <c i="12" r="J91"/>
  <c i="16" r="BK109"/>
  <c i="17" r="BK159"/>
  <c i="3" r="BK152"/>
  <c i="5" r="BK134"/>
  <c i="6" r="BK157"/>
  <c i="9" r="BK142"/>
  <c i="11" r="BK145"/>
  <c i="14" r="BK115"/>
  <c i="16" r="J197"/>
  <c i="20" r="BK101"/>
  <c i="2" r="BK168"/>
  <c r="J141"/>
  <c i="3" r="J140"/>
  <c r="J135"/>
  <c r="J113"/>
  <c i="5" r="J127"/>
  <c i="6" r="J204"/>
  <c i="4" r="J176"/>
  <c r="BK201"/>
  <c i="15" r="BK114"/>
  <c i="21" r="J91"/>
  <c i="5" r="J195"/>
  <c i="6" r="J106"/>
  <c i="12" r="J148"/>
  <c i="14" r="BK206"/>
  <c i="16" r="J163"/>
  <c i="20" r="BK93"/>
  <c i="6" r="BK149"/>
  <c i="7" r="BK91"/>
  <c i="11" r="BK120"/>
  <c i="14" r="BK229"/>
  <c i="4" r="J249"/>
  <c i="10" r="J104"/>
  <c i="14" r="BK203"/>
  <c i="16" r="BK168"/>
  <c r="J139"/>
  <c i="4" r="BK189"/>
  <c r="J210"/>
  <c i="6" r="J146"/>
  <c i="11" r="BK128"/>
  <c i="16" r="BK100"/>
  <c r="BK115"/>
  <c i="2" r="J156"/>
  <c r="BK113"/>
  <c i="3" r="J130"/>
  <c i="5" r="BK151"/>
  <c i="6" r="J101"/>
  <c i="8" r="J94"/>
  <c i="10" r="BK100"/>
  <c i="13" r="J122"/>
  <c i="15" r="BK91"/>
  <c i="1" r="AS74"/>
  <c i="2" r="J181"/>
  <c i="1" r="AS55"/>
  <c i="4" r="J201"/>
  <c i="5" r="BK195"/>
  <c i="6" r="J166"/>
  <c i="7" r="BK111"/>
  <c i="8" r="BK100"/>
  <c i="9" r="BK133"/>
  <c i="11" r="BK98"/>
  <c i="12" r="J152"/>
  <c r="BK104"/>
  <c i="14" r="J206"/>
  <c r="BK168"/>
  <c i="15" r="J119"/>
  <c i="16" r="J115"/>
  <c i="20" r="BK88"/>
  <c i="4" r="J222"/>
  <c i="6" r="BK166"/>
  <c r="BK123"/>
  <c i="11" r="J166"/>
  <c i="14" r="BK136"/>
  <c i="17" r="J166"/>
  <c i="2" r="J99"/>
  <c i="3" r="BK148"/>
  <c r="BK95"/>
  <c i="4" r="BK204"/>
  <c i="5" r="J155"/>
  <c i="6" r="J195"/>
  <c i="7" r="BK138"/>
  <c i="9" r="BK121"/>
  <c i="11" r="J120"/>
  <c i="13" r="J93"/>
  <c i="15" r="BK168"/>
  <c i="16" r="J100"/>
  <c i="20" r="BK102"/>
  <c i="2" r="J164"/>
  <c r="J186"/>
  <c r="J144"/>
  <c i="4" r="BK214"/>
  <c i="5" r="J111"/>
  <c r="BK186"/>
  <c i="6" r="J111"/>
  <c i="8" r="J103"/>
  <c i="9" r="J91"/>
  <c i="11" r="BK149"/>
  <c r="J170"/>
  <c i="12" r="BK135"/>
  <c i="14" r="J203"/>
  <c r="J168"/>
  <c i="15" r="J108"/>
  <c i="17" r="J117"/>
  <c i="2" r="F35"/>
  <c i="1" r="AZ56"/>
  <c i="4" r="BK222"/>
  <c i="10" r="J96"/>
  <c i="19" r="J92"/>
  <c i="6" r="BK174"/>
  <c r="BK97"/>
  <c i="13" r="BK103"/>
  <c i="16" r="BK197"/>
  <c i="20" r="J93"/>
  <c i="15" r="BK102"/>
  <c i="6" r="J190"/>
  <c i="9" r="BK151"/>
  <c i="13" r="BK131"/>
  <c i="5" r="BK111"/>
  <c i="9" r="BK110"/>
  <c i="14" r="J120"/>
  <c i="16" r="J151"/>
  <c i="17" r="J143"/>
  <c i="2" r="BK141"/>
  <c i="3" r="J103"/>
  <c i="5" r="BK164"/>
  <c i="7" r="BK130"/>
  <c i="10" r="BK96"/>
  <c i="13" r="BK122"/>
  <c i="15" r="J158"/>
  <c i="16" r="BK121"/>
  <c i="20" r="BK89"/>
  <c i="2" r="BK152"/>
  <c i="1" r="AS79"/>
  <c i="3" r="J91"/>
  <c r="BK130"/>
  <c i="4" r="J122"/>
  <c i="5" r="J177"/>
  <c i="6" r="J118"/>
  <c i="7" r="J133"/>
  <c i="8" r="BK94"/>
  <c i="10" r="J132"/>
  <c i="11" r="BK131"/>
  <c i="12" r="BK124"/>
  <c i="13" r="J115"/>
  <c i="14" r="BK214"/>
  <c i="15" r="BK97"/>
  <c i="18" r="J92"/>
  <c i="4" r="BK167"/>
  <c i="6" r="J127"/>
  <c i="8" r="J97"/>
  <c i="12" r="BK152"/>
  <c i="14" r="J102"/>
  <c i="16" r="BK145"/>
  <c i="17" r="BK97"/>
  <c i="2" r="BK156"/>
  <c i="3" r="BK135"/>
  <c r="J152"/>
  <c i="4" r="J189"/>
  <c r="BK198"/>
  <c i="5" r="BK106"/>
  <c i="6" r="J123"/>
  <c i="7" r="J123"/>
  <c i="10" r="J116"/>
  <c i="12" r="J127"/>
  <c i="14" r="BK199"/>
  <c i="15" r="J129"/>
  <c i="16" r="J121"/>
  <c i="17" r="J159"/>
  <c i="2" r="BK148"/>
  <c r="J109"/>
  <c r="BK99"/>
  <c i="4" r="BK235"/>
  <c r="J183"/>
  <c i="6" r="BK199"/>
  <c r="J152"/>
  <c i="7" r="J115"/>
  <c i="8" r="J107"/>
  <c i="9" r="BK106"/>
  <c i="10" r="J120"/>
  <c i="11" r="J111"/>
  <c i="12" r="J113"/>
  <c i="13" r="BK95"/>
  <c i="14" r="J109"/>
  <c i="15" r="J141"/>
  <c i="20" r="J101"/>
  <c i="5" r="BK177"/>
  <c i="6" r="J183"/>
  <c i="14" r="BK143"/>
  <c i="4" r="J198"/>
  <c i="5" r="J191"/>
  <c i="7" r="F38"/>
  <c i="12" r="J109"/>
  <c i="4" r="J118"/>
  <c i="11" r="J91"/>
  <c i="15" r="J145"/>
  <c i="7" r="J111"/>
  <c i="2" r="J91"/>
  <c i="5" r="J97"/>
  <c i="9" r="J110"/>
  <c i="14" r="J229"/>
  <c i="17" r="J111"/>
  <c i="2" r="BK109"/>
  <c i="3" r="BK113"/>
  <c i="6" r="J157"/>
  <c i="9" r="J133"/>
  <c i="11" r="J128"/>
  <c i="13" r="BK93"/>
  <c i="15" r="J135"/>
  <c i="20" r="J91"/>
  <c i="12" r="J100"/>
  <c i="20" r="BK91"/>
  <c i="3" r="BK140"/>
  <c i="5" r="BK161"/>
  <c i="9" r="J96"/>
  <c i="12" r="BK157"/>
  <c i="16" r="BK192"/>
  <c i="21" r="BK91"/>
  <c i="2" r="BK91"/>
  <c i="6" r="J112"/>
  <c i="9" r="J101"/>
  <c i="13" r="BK126"/>
  <c i="15" r="BK149"/>
  <c i="4" r="BK122"/>
  <c i="5" r="J107"/>
  <c i="6" r="BK141"/>
  <c i="12" r="BK113"/>
  <c i="14" r="J125"/>
  <c i="16" r="J192"/>
  <c i="19" r="J90"/>
  <c i="6" r="J178"/>
  <c i="11" r="BK166"/>
  <c i="13" r="J111"/>
  <c i="20" r="J104"/>
  <c i="6" r="BK137"/>
  <c i="10" r="J100"/>
  <c i="14" r="BK97"/>
  <c i="16" r="J168"/>
  <c i="7" r="J102"/>
  <c i="16" r="BK91"/>
  <c i="2" r="J148"/>
  <c i="4" r="J148"/>
  <c i="6" r="BK146"/>
  <c i="11" r="BK138"/>
  <c i="14" r="J196"/>
  <c i="16" r="BK151"/>
  <c i="2" r="J138"/>
  <c i="3" r="BK121"/>
  <c r="BK124"/>
  <c i="5" r="BK158"/>
  <c i="6" r="J89"/>
  <c i="8" r="BK111"/>
  <c i="9" r="BK114"/>
  <c i="11" r="J145"/>
  <c i="14" r="BK91"/>
  <c i="16" r="BK171"/>
  <c i="17" r="BK129"/>
  <c i="7" r="BK97"/>
  <c i="13" r="J131"/>
  <c i="2" r="J104"/>
  <c i="4" r="BK186"/>
  <c i="6" r="J163"/>
  <c i="7" r="BK96"/>
  <c i="10" r="BK127"/>
  <c i="13" r="J95"/>
  <c i="15" r="J91"/>
  <c i="19" r="BK92"/>
  <c i="4" r="J193"/>
  <c r="J101"/>
  <c i="9" r="J146"/>
  <c i="17" r="BK166"/>
  <c i="5" r="BK97"/>
  <c r="BK191"/>
  <c i="8" r="BK103"/>
  <c i="12" r="BK121"/>
  <c i="15" r="J168"/>
  <c i="17" r="J97"/>
  <c i="5" r="BK115"/>
  <c i="9" r="BK96"/>
  <c i="12" r="J157"/>
  <c i="17" r="J134"/>
  <c i="9" r="J130"/>
  <c i="15" r="BK119"/>
  <c i="18" r="F36"/>
  <c i="1" r="BA77"/>
  <c i="8" r="BK91"/>
  <c i="13" r="BK118"/>
  <c i="16" r="BK157"/>
  <c i="2" r="BK95"/>
  <c r="J131"/>
  <c i="3" r="J107"/>
  <c i="4" r="BK249"/>
  <c i="5" r="J164"/>
  <c i="6" r="BK187"/>
  <c i="8" r="J111"/>
  <c i="11" r="J149"/>
  <c i="14" r="J97"/>
  <c i="15" r="J175"/>
  <c i="17" r="J170"/>
  <c i="2" r="J168"/>
  <c r="BK161"/>
  <c i="3" r="J148"/>
  <c r="BK107"/>
  <c i="5" r="BK139"/>
  <c i="6" r="BK178"/>
  <c r="BK163"/>
  <c i="9" r="J118"/>
  <c i="10" r="BK112"/>
  <c i="11" r="J102"/>
  <c i="12" r="BK95"/>
  <c i="13" r="J91"/>
  <c i="14" r="BK176"/>
  <c i="15" r="BK141"/>
  <c i="17" r="BK117"/>
  <c i="20" r="J102"/>
  <c i="4" r="BK226"/>
  <c i="6" r="J93"/>
  <c i="11" r="BK153"/>
  <c i="13" r="BK91"/>
  <c i="19" r="BK90"/>
  <c i="2" r="J121"/>
  <c i="4" r="BK176"/>
  <c r="BK101"/>
  <c i="5" r="J145"/>
  <c i="6" r="BK152"/>
  <c r="BK111"/>
  <c i="7" r="J107"/>
  <c i="10" r="BK124"/>
  <c i="11" r="BK142"/>
  <c i="14" r="BK220"/>
  <c i="16" r="BK187"/>
  <c i="18" r="BK90"/>
  <c i="2" r="BK177"/>
  <c r="BK131"/>
  <c i="1" r="AS69"/>
  <c i="4" r="BK91"/>
  <c i="6" r="J199"/>
  <c i="7" r="J138"/>
  <c i="8" r="J91"/>
  <c i="10" r="J91"/>
  <c i="11" r="J142"/>
  <c i="12" r="J124"/>
  <c i="14" r="BK211"/>
  <c r="J115"/>
  <c i="15" r="BK145"/>
  <c i="17" r="J103"/>
  <c i="20" r="J100"/>
  <c i="9" r="J125"/>
  <c i="14" r="J190"/>
  <c i="16" r="BK129"/>
  <c i="21" r="BK128"/>
  <c i="6" r="J174"/>
  <c i="10" r="BK137"/>
  <c i="20" r="BK97"/>
  <c i="7" r="BK123"/>
  <c i="12" r="J121"/>
  <c i="16" r="J187"/>
  <c i="11" r="BK91"/>
  <c i="18" r="F35"/>
  <c i="1" r="AZ77"/>
  <c i="12" r="BK140"/>
  <c i="17" r="BK140"/>
  <c i="2" r="BK121"/>
  <c i="3" r="BK143"/>
  <c i="4" r="BK193"/>
  <c i="7" r="J96"/>
  <c i="10" r="J112"/>
  <c i="13" r="J107"/>
  <c i="15" r="BK163"/>
  <c i="20" r="J97"/>
  <c i="13" r="J99"/>
  <c i="21" r="J128"/>
  <c i="3" r="J124"/>
  <c i="4" r="BK127"/>
  <c i="7" r="J125"/>
  <c i="10" r="BK116"/>
  <c i="14" r="J176"/>
  <c i="2" r="BK164"/>
  <c i="5" r="BK155"/>
  <c i="7" r="BK120"/>
  <c i="10" r="BK104"/>
  <c i="12" r="J143"/>
  <c i="14" r="J180"/>
  <c i="18" r="BK92"/>
  <c i="4" r="BK207"/>
  <c i="5" r="BK183"/>
  <c i="4" r="J117"/>
  <c i="6" r="J187"/>
  <c i="11" r="J158"/>
  <c i="15" r="J149"/>
  <c i="4" r="J127"/>
  <c i="5" r="BK168"/>
  <c r="J173"/>
  <c i="6" r="BK127"/>
  <c i="9" r="BK146"/>
  <c i="13" r="J118"/>
  <c i="14" r="BK184"/>
  <c i="15" r="J97"/>
  <c i="16" r="BK175"/>
  <c r="BK134"/>
  <c i="18" r="J90"/>
  <c i="6" r="BK89"/>
  <c i="7" r="BK115"/>
  <c i="8" r="BK107"/>
  <c i="10" r="BK108"/>
  <c i="11" r="J125"/>
  <c i="14" r="J151"/>
  <c i="15" r="J124"/>
  <c i="4" r="J91"/>
  <c i="6" r="J137"/>
  <c i="8" r="J100"/>
  <c i="11" r="BK175"/>
  <c i="14" r="BK151"/>
  <c i="16" r="BK203"/>
  <c i="12" r="BK91"/>
  <c i="1" r="AS81"/>
  <c i="4" r="BK118"/>
  <c i="6" r="BK190"/>
  <c i="11" r="BK158"/>
  <c i="16" r="J157"/>
  <c i="2" r="J113"/>
  <c i="3" r="BK103"/>
  <c i="4" r="BK210"/>
  <c i="6" r="BK106"/>
  <c i="7" r="J91"/>
  <c i="9" r="BK130"/>
  <c i="12" r="BK117"/>
  <c i="14" r="J91"/>
  <c i="15" r="BK135"/>
  <c i="4" r="J235"/>
  <c i="7" r="J120"/>
  <c i="14" r="J214"/>
  <c i="1" r="AS63"/>
  <c i="11" r="J153"/>
  <c i="14" r="BK158"/>
  <c i="15" r="J163"/>
  <c i="20" r="BK100"/>
  <c i="4" r="BK148"/>
  <c i="5" r="BK173"/>
  <c i="11" r="BK102"/>
  <c i="4" r="J214"/>
  <c i="6" r="J149"/>
  <c i="9" r="BK91"/>
  <c i="13" r="BK99"/>
  <c i="15" r="BK152"/>
  <c i="17" r="BK111"/>
  <c i="5" r="J161"/>
  <c i="9" r="J114"/>
  <c i="13" r="BK107"/>
  <c i="16" r="J175"/>
  <c i="5" r="J183"/>
  <c i="9" r="J151"/>
  <c i="12" r="BK143"/>
  <c i="17" r="J154"/>
  <c i="4" r="J167"/>
  <c r="J204"/>
  <c i="6" r="BK160"/>
  <c i="10" r="J137"/>
  <c i="12" r="BK131"/>
  <c i="16" r="BK163"/>
  <c i="2" r="BK172"/>
  <c r="BK127"/>
  <c i="3" r="J102"/>
  <c i="5" r="J168"/>
  <c r="BK145"/>
  <c i="9" r="BK118"/>
  <c i="12" r="BK109"/>
  <c i="14" r="BK196"/>
  <c i="16" r="J171"/>
  <c i="2" r="BK181"/>
  <c r="BK144"/>
  <c i="1" r="AS72"/>
  <c i="2" r="BK104"/>
  <c i="3" r="J121"/>
  <c r="BK102"/>
  <c i="5" r="BK127"/>
  <c i="6" r="BK170"/>
  <c i="7" r="J130"/>
  <c i="9" r="J142"/>
  <c i="10" r="J127"/>
  <c i="11" r="J116"/>
  <c i="12" r="J131"/>
  <c i="14" r="J143"/>
  <c r="BK102"/>
  <c i="15" r="J102"/>
  <c i="17" r="J91"/>
  <c i="21" r="J113"/>
  <c i="5" r="J134"/>
  <c i="8" r="BK88"/>
  <c i="11" r="J161"/>
  <c i="15" r="J152"/>
  <c i="17" r="J129"/>
  <c i="11" r="BK125"/>
  <c i="12" r="BK100"/>
  <c i="14" r="J220"/>
  <c i="16" r="BK181"/>
  <c i="17" r="BK103"/>
  <c i="2" r="BK186"/>
  <c r="J177"/>
  <c r="BK117"/>
  <c i="3" r="BK126"/>
  <c i="4" r="BK117"/>
  <c i="6" r="BK93"/>
  <c r="BK183"/>
  <c i="7" r="BK133"/>
  <c i="9" r="J97"/>
  <c i="11" r="BK116"/>
  <c r="J175"/>
  <c i="12" r="J104"/>
  <c i="13" r="BK111"/>
  <c i="15" r="BK175"/>
  <c i="17" r="BK154"/>
  <c i="4" r="BK244"/>
  <c i="3" r="J117"/>
  <c i="5" r="J186"/>
  <c i="10" r="J108"/>
  <c i="14" r="BK190"/>
  <c i="17" r="BK134"/>
  <c i="20" r="J89"/>
  <c i="5" r="J151"/>
  <c r="BK91"/>
  <c i="6" r="BK204"/>
  <c i="9" r="J137"/>
  <c i="12" r="J117"/>
  <c i="14" r="J224"/>
  <c r="BK224"/>
  <c i="15" r="BK124"/>
  <c i="16" r="J181"/>
  <c i="17" r="BK149"/>
  <c i="21" r="BK113"/>
  <c i="5" r="J139"/>
  <c i="6" r="BK112"/>
  <c i="7" r="BK125"/>
  <c i="8" r="J106"/>
  <c i="11" r="BK170"/>
  <c i="14" r="BK120"/>
  <c i="17" r="J123"/>
  <c i="4" r="BK240"/>
  <c i="6" r="BK101"/>
  <c i="7" r="BK102"/>
  <c i="11" r="J138"/>
  <c i="14" r="BK109"/>
  <c i="16" r="J129"/>
  <c i="17" r="J149"/>
  <c i="4" r="BK232"/>
  <c i="5" r="J158"/>
  <c i="6" r="BK118"/>
  <c i="8" r="BK109"/>
  <c i="10" r="BK91"/>
  <c i="14" r="J199"/>
  <c i="16" r="J203"/>
  <c i="2" r="J117"/>
  <c i="3" r="J143"/>
  <c r="BK91"/>
  <c i="5" r="J115"/>
  <c i="6" r="J141"/>
  <c i="8" r="BK106"/>
  <c i="10" r="BK120"/>
  <c i="13" r="BK115"/>
  <c i="16" r="J145"/>
  <c i="2" r="J172"/>
  <c r="J161"/>
  <c r="BK103"/>
  <c r="J127"/>
  <c i="3" r="J126"/>
  <c r="J95"/>
  <c i="4" r="J240"/>
  <c i="6" r="BK195"/>
  <c i="7" r="J97"/>
  <c i="8" r="J116"/>
  <c i="10" r="J124"/>
  <c i="11" r="J98"/>
  <c r="J131"/>
  <c i="9" r="BK137"/>
  <c i="12" r="BK127"/>
  <c i="14" r="J136"/>
  <c i="17" r="J140"/>
  <c i="1" r="AS76"/>
  <c i="4" r="J207"/>
  <c i="5" r="BK107"/>
  <c i="6" r="J170"/>
  <c i="8" r="J88"/>
  <c i="9" r="BK97"/>
  <c i="13" r="J103"/>
  <c i="14" r="J211"/>
  <c i="15" r="BK108"/>
  <c i="17" r="BK143"/>
  <c i="2" r="J152"/>
  <c r="J103"/>
  <c r="J95"/>
  <c r="BK135"/>
  <c i="5" r="J200"/>
  <c r="J106"/>
  <c i="6" r="J160"/>
  <c i="8" r="J109"/>
  <c i="9" r="J121"/>
  <c i="10" r="BK132"/>
  <c i="11" r="BK106"/>
  <c i="13" r="J126"/>
  <c i="14" r="J158"/>
  <c r="J184"/>
  <c i="17" r="BK123"/>
  <c i="20" r="J88"/>
  <c i="21" l="1" r="T90"/>
  <c r="T89"/>
  <c r="T88"/>
  <c r="R90"/>
  <c r="R89"/>
  <c r="R88"/>
  <c r="P90"/>
  <c r="P89"/>
  <c r="P88"/>
  <c i="1" r="AU82"/>
  <c i="2" r="R90"/>
  <c r="R89"/>
  <c i="3" r="R134"/>
  <c i="5" r="T172"/>
  <c i="6" r="P88"/>
  <c i="11" r="T90"/>
  <c r="T89"/>
  <c i="12" r="T90"/>
  <c r="T89"/>
  <c i="13" r="T90"/>
  <c r="T89"/>
  <c i="14" r="BK90"/>
  <c r="BK89"/>
  <c r="J89"/>
  <c r="J64"/>
  <c i="15" r="R90"/>
  <c r="R89"/>
  <c i="17" r="R139"/>
  <c i="2" r="P155"/>
  <c i="3" r="R90"/>
  <c r="R89"/>
  <c r="R88"/>
  <c i="4" r="P221"/>
  <c i="5" r="BK172"/>
  <c r="J172"/>
  <c r="J66"/>
  <c i="6" r="R88"/>
  <c i="7" r="T129"/>
  <c i="9" r="BK124"/>
  <c r="J124"/>
  <c r="J66"/>
  <c i="10" r="T90"/>
  <c r="T89"/>
  <c r="P119"/>
  <c i="11" r="R90"/>
  <c r="R89"/>
  <c i="12" r="R90"/>
  <c r="R89"/>
  <c i="13" r="R121"/>
  <c i="15" r="R148"/>
  <c i="16" r="T174"/>
  <c i="17" r="P90"/>
  <c r="P89"/>
  <c i="18" r="BK89"/>
  <c r="J89"/>
  <c r="J65"/>
  <c i="2" r="T155"/>
  <c i="3" r="P134"/>
  <c i="4" r="BK90"/>
  <c r="BK89"/>
  <c r="J89"/>
  <c r="J64"/>
  <c i="5" r="R172"/>
  <c i="6" r="R173"/>
  <c i="7" r="T90"/>
  <c r="T89"/>
  <c r="T88"/>
  <c i="8" r="R87"/>
  <c r="R86"/>
  <c i="9" r="P124"/>
  <c i="10" r="BK90"/>
  <c r="BK89"/>
  <c r="J89"/>
  <c r="J64"/>
  <c r="BK119"/>
  <c r="J119"/>
  <c r="J66"/>
  <c r="T119"/>
  <c i="12" r="BK130"/>
  <c r="J130"/>
  <c r="J66"/>
  <c i="13" r="BK90"/>
  <c r="J90"/>
  <c r="J65"/>
  <c i="14" r="T90"/>
  <c r="T89"/>
  <c i="15" r="BK148"/>
  <c r="J148"/>
  <c r="J66"/>
  <c i="16" r="P174"/>
  <c i="17" r="P139"/>
  <c i="18" r="P89"/>
  <c r="P88"/>
  <c r="P87"/>
  <c i="1" r="AU77"/>
  <c i="19" r="R89"/>
  <c r="R88"/>
  <c r="R87"/>
  <c i="20" r="P87"/>
  <c r="P86"/>
  <c i="1" r="AU80"/>
  <c i="2" r="BK90"/>
  <c r="BK89"/>
  <c r="J89"/>
  <c r="J64"/>
  <c i="3" r="T134"/>
  <c i="4" r="T90"/>
  <c r="T89"/>
  <c i="8" r="T87"/>
  <c r="T86"/>
  <c i="13" r="P90"/>
  <c r="P89"/>
  <c i="16" r="R90"/>
  <c r="R89"/>
  <c i="19" r="T89"/>
  <c r="T88"/>
  <c r="T87"/>
  <c i="2" r="T90"/>
  <c r="T89"/>
  <c r="T88"/>
  <c i="3" r="T90"/>
  <c r="T89"/>
  <c r="T88"/>
  <c i="4" r="R90"/>
  <c r="R89"/>
  <c i="5" r="R90"/>
  <c r="R89"/>
  <c r="R88"/>
  <c i="7" r="P90"/>
  <c r="P89"/>
  <c r="P88"/>
  <c i="1" r="AU61"/>
  <c i="8" r="BK87"/>
  <c r="J87"/>
  <c r="J64"/>
  <c i="9" r="R90"/>
  <c r="R89"/>
  <c i="10" r="P90"/>
  <c r="P89"/>
  <c r="P88"/>
  <c i="1" r="AU65"/>
  <c i="11" r="P90"/>
  <c r="P89"/>
  <c i="12" r="R130"/>
  <c i="14" r="P90"/>
  <c r="P89"/>
  <c i="15" r="T148"/>
  <c i="16" r="T90"/>
  <c r="T89"/>
  <c r="T88"/>
  <c i="17" r="T139"/>
  <c i="18" r="T89"/>
  <c r="T88"/>
  <c r="T87"/>
  <c i="20" r="R87"/>
  <c r="R86"/>
  <c i="4" r="R221"/>
  <c i="5" r="T90"/>
  <c r="T89"/>
  <c r="T88"/>
  <c i="6" r="T88"/>
  <c i="7" r="BK90"/>
  <c r="J90"/>
  <c r="J65"/>
  <c r="P129"/>
  <c i="9" r="R124"/>
  <c i="10" r="R90"/>
  <c r="R89"/>
  <c r="R119"/>
  <c i="11" r="BK90"/>
  <c r="J90"/>
  <c r="J65"/>
  <c i="12" r="P90"/>
  <c r="P89"/>
  <c i="13" r="P121"/>
  <c i="14" r="T202"/>
  <c i="15" r="T90"/>
  <c r="T89"/>
  <c r="T88"/>
  <c i="17" r="R90"/>
  <c r="R89"/>
  <c r="R88"/>
  <c i="19" r="BK89"/>
  <c r="J89"/>
  <c r="J65"/>
  <c i="20" r="T87"/>
  <c r="T86"/>
  <c i="3" r="BK90"/>
  <c r="BK89"/>
  <c i="4" r="BK221"/>
  <c r="J221"/>
  <c r="J66"/>
  <c i="5" r="BK90"/>
  <c r="BK89"/>
  <c r="BK88"/>
  <c r="J88"/>
  <c i="6" r="BK173"/>
  <c r="J173"/>
  <c r="J65"/>
  <c i="7" r="BK129"/>
  <c r="J129"/>
  <c r="J66"/>
  <c i="9" r="BK90"/>
  <c r="J90"/>
  <c r="J65"/>
  <c i="11" r="BK148"/>
  <c r="J148"/>
  <c r="J66"/>
  <c i="13" r="R90"/>
  <c r="R89"/>
  <c r="R88"/>
  <c i="14" r="BK202"/>
  <c r="J202"/>
  <c r="J66"/>
  <c i="16" r="P90"/>
  <c r="P89"/>
  <c r="P88"/>
  <c i="1" r="AU73"/>
  <c i="6" r="T173"/>
  <c i="9" r="T90"/>
  <c r="T89"/>
  <c i="15" r="P90"/>
  <c r="P89"/>
  <c i="18" r="R89"/>
  <c r="R88"/>
  <c r="R87"/>
  <c i="2" r="P90"/>
  <c r="P89"/>
  <c r="P88"/>
  <c i="1" r="AU56"/>
  <c i="4" r="T221"/>
  <c i="6" r="BK88"/>
  <c r="J88"/>
  <c r="J64"/>
  <c i="7" r="R90"/>
  <c r="R89"/>
  <c i="8" r="P87"/>
  <c r="P86"/>
  <c i="1" r="AU62"/>
  <c i="9" r="T124"/>
  <c i="12" r="BK90"/>
  <c r="BK89"/>
  <c r="BK88"/>
  <c r="J88"/>
  <c i="15" r="BK90"/>
  <c r="J90"/>
  <c r="J65"/>
  <c i="16" r="BK174"/>
  <c r="J174"/>
  <c r="J66"/>
  <c i="17" r="BK139"/>
  <c r="J139"/>
  <c r="J66"/>
  <c i="2" r="R155"/>
  <c i="3" r="P90"/>
  <c r="P89"/>
  <c r="P88"/>
  <c i="1" r="AU57"/>
  <c i="5" r="P90"/>
  <c r="P89"/>
  <c i="6" r="P173"/>
  <c i="7" r="R129"/>
  <c i="9" r="P90"/>
  <c r="P89"/>
  <c r="P88"/>
  <c i="1" r="AU64"/>
  <c i="11" r="T148"/>
  <c i="12" r="T130"/>
  <c i="14" r="P202"/>
  <c i="15" r="P148"/>
  <c i="16" r="R174"/>
  <c i="17" r="BK90"/>
  <c r="J90"/>
  <c r="J65"/>
  <c i="19" r="P89"/>
  <c r="P88"/>
  <c r="P87"/>
  <c i="1" r="AU78"/>
  <c i="20" r="BK87"/>
  <c r="J87"/>
  <c r="J64"/>
  <c i="11" r="R148"/>
  <c i="13" r="BK121"/>
  <c r="J121"/>
  <c r="J66"/>
  <c i="14" r="R90"/>
  <c r="R89"/>
  <c i="17" r="T90"/>
  <c r="T89"/>
  <c r="T88"/>
  <c i="2" r="BK155"/>
  <c r="J155"/>
  <c r="J66"/>
  <c i="3" r="BK134"/>
  <c r="J134"/>
  <c r="J66"/>
  <c i="4" r="P90"/>
  <c r="P89"/>
  <c r="P88"/>
  <c i="1" r="AU58"/>
  <c i="5" r="P172"/>
  <c i="11" r="P148"/>
  <c i="12" r="P130"/>
  <c i="13" r="T121"/>
  <c i="14" r="R202"/>
  <c i="16" r="BK90"/>
  <c r="J90"/>
  <c r="J65"/>
  <c i="21" r="BK90"/>
  <c r="BK89"/>
  <c r="BK88"/>
  <c r="J88"/>
  <c r="J63"/>
  <c r="BK127"/>
  <c r="J127"/>
  <c r="J66"/>
  <c r="E50"/>
  <c r="J82"/>
  <c r="BG91"/>
  <c i="20" r="BK86"/>
  <c r="J86"/>
  <c r="J63"/>
  <c i="21" r="F85"/>
  <c r="J58"/>
  <c r="BG113"/>
  <c r="BG128"/>
  <c i="20" r="F59"/>
  <c r="J82"/>
  <c r="BG93"/>
  <c r="BG97"/>
  <c r="BG88"/>
  <c r="BG104"/>
  <c r="J80"/>
  <c r="BG100"/>
  <c r="E50"/>
  <c r="BG91"/>
  <c r="BG102"/>
  <c r="BG89"/>
  <c r="BG101"/>
  <c i="19" r="F59"/>
  <c r="E75"/>
  <c r="J56"/>
  <c r="J83"/>
  <c i="18" r="BK88"/>
  <c r="J88"/>
  <c r="J64"/>
  <c i="19" r="BG90"/>
  <c r="BG92"/>
  <c i="18" r="BG90"/>
  <c i="17" r="BK89"/>
  <c r="J89"/>
  <c r="J64"/>
  <c i="18" r="BG92"/>
  <c r="J58"/>
  <c r="E50"/>
  <c r="J56"/>
  <c r="F59"/>
  <c i="17" r="E50"/>
  <c r="BG91"/>
  <c i="16" r="BK89"/>
  <c r="J89"/>
  <c r="J64"/>
  <c i="17" r="J84"/>
  <c r="J56"/>
  <c r="F59"/>
  <c r="BG103"/>
  <c r="BG111"/>
  <c r="BG140"/>
  <c r="BG97"/>
  <c r="BG117"/>
  <c r="BG129"/>
  <c r="BG166"/>
  <c r="BG170"/>
  <c r="BG143"/>
  <c r="BG149"/>
  <c r="BG154"/>
  <c r="BG159"/>
  <c r="BG123"/>
  <c r="BG134"/>
  <c i="16" r="BG121"/>
  <c r="J56"/>
  <c r="E76"/>
  <c r="J84"/>
  <c r="BG157"/>
  <c r="F85"/>
  <c r="BG109"/>
  <c r="BG168"/>
  <c r="BG139"/>
  <c r="BG91"/>
  <c r="BG163"/>
  <c r="BG175"/>
  <c r="BG197"/>
  <c r="BG100"/>
  <c r="BG145"/>
  <c r="BG203"/>
  <c r="BG129"/>
  <c r="BG171"/>
  <c r="BG181"/>
  <c r="BG151"/>
  <c r="BG187"/>
  <c r="BG192"/>
  <c r="BG115"/>
  <c i="15" r="BK89"/>
  <c r="J89"/>
  <c r="J64"/>
  <c i="16" r="BG134"/>
  <c i="15" r="E50"/>
  <c r="BG124"/>
  <c r="BG149"/>
  <c i="14" r="J90"/>
  <c r="J65"/>
  <c i="15" r="F59"/>
  <c r="BG102"/>
  <c r="BG129"/>
  <c r="BG119"/>
  <c r="BG141"/>
  <c r="BG97"/>
  <c r="BG114"/>
  <c r="J56"/>
  <c r="J84"/>
  <c r="BG91"/>
  <c r="BG135"/>
  <c r="BG145"/>
  <c r="BG158"/>
  <c r="BG168"/>
  <c i="14" r="BK88"/>
  <c r="J88"/>
  <c r="J63"/>
  <c i="15" r="BG108"/>
  <c r="BG152"/>
  <c r="BG163"/>
  <c r="BG175"/>
  <c i="14" r="J58"/>
  <c r="BG196"/>
  <c r="BG91"/>
  <c r="BG143"/>
  <c r="BG224"/>
  <c r="BG176"/>
  <c r="BG203"/>
  <c r="BG229"/>
  <c r="F85"/>
  <c r="BG102"/>
  <c r="BG125"/>
  <c r="BG120"/>
  <c r="BG214"/>
  <c r="BG168"/>
  <c r="BG180"/>
  <c r="BG206"/>
  <c r="J56"/>
  <c r="BG97"/>
  <c r="BG115"/>
  <c r="BG211"/>
  <c r="BG220"/>
  <c r="BG109"/>
  <c r="BG151"/>
  <c r="BG199"/>
  <c i="13" r="BK89"/>
  <c r="J89"/>
  <c r="J64"/>
  <c i="14" r="E50"/>
  <c r="BG136"/>
  <c r="BG158"/>
  <c r="BG184"/>
  <c r="BG190"/>
  <c i="13" r="E50"/>
  <c r="J56"/>
  <c i="12" r="J89"/>
  <c r="J64"/>
  <c r="J90"/>
  <c r="J65"/>
  <c i="13" r="J58"/>
  <c r="BG93"/>
  <c r="F85"/>
  <c i="12" r="J63"/>
  <c i="13" r="BG95"/>
  <c r="BG99"/>
  <c r="BG111"/>
  <c r="BG122"/>
  <c r="BG126"/>
  <c r="BG131"/>
  <c r="BG118"/>
  <c r="BG103"/>
  <c r="BG115"/>
  <c r="BG91"/>
  <c r="BG107"/>
  <c i="12" r="F59"/>
  <c r="J84"/>
  <c r="BG95"/>
  <c r="BG109"/>
  <c i="11" r="BK89"/>
  <c r="J89"/>
  <c r="J64"/>
  <c i="12" r="E50"/>
  <c r="BG91"/>
  <c r="BG100"/>
  <c r="BG140"/>
  <c r="J82"/>
  <c r="BG113"/>
  <c r="BG117"/>
  <c r="BG135"/>
  <c r="BG148"/>
  <c r="BG104"/>
  <c r="BG157"/>
  <c r="BG127"/>
  <c r="BG152"/>
  <c r="BG131"/>
  <c r="BG143"/>
  <c r="BG121"/>
  <c r="BG124"/>
  <c i="11" r="E50"/>
  <c r="BG142"/>
  <c r="BG91"/>
  <c r="BG145"/>
  <c r="BG158"/>
  <c i="10" r="BK88"/>
  <c r="J88"/>
  <c r="J63"/>
  <c r="J90"/>
  <c r="J65"/>
  <c i="11" r="J56"/>
  <c r="F85"/>
  <c r="BG102"/>
  <c r="BG111"/>
  <c r="BG131"/>
  <c r="BG175"/>
  <c r="J84"/>
  <c r="BG120"/>
  <c r="BG128"/>
  <c r="BG153"/>
  <c r="BG161"/>
  <c r="BG98"/>
  <c r="BG170"/>
  <c r="BG116"/>
  <c r="BG166"/>
  <c r="BG125"/>
  <c r="BG149"/>
  <c r="BG106"/>
  <c r="BG138"/>
  <c i="10" r="BG91"/>
  <c i="9" r="BK89"/>
  <c r="J89"/>
  <c r="J64"/>
  <c i="10" r="BG96"/>
  <c r="BG124"/>
  <c r="J84"/>
  <c r="E50"/>
  <c r="BG120"/>
  <c r="J56"/>
  <c r="BG100"/>
  <c r="BG137"/>
  <c r="BG116"/>
  <c r="F59"/>
  <c r="BG104"/>
  <c r="BG108"/>
  <c r="BG112"/>
  <c r="BG127"/>
  <c r="BG132"/>
  <c i="9" r="BG137"/>
  <c i="8" r="BK86"/>
  <c r="J86"/>
  <c i="9" r="E50"/>
  <c r="BG118"/>
  <c r="BG125"/>
  <c r="BG130"/>
  <c r="BG142"/>
  <c r="F85"/>
  <c r="BG114"/>
  <c r="BG96"/>
  <c r="J56"/>
  <c r="BG110"/>
  <c r="J58"/>
  <c r="BG101"/>
  <c r="BG91"/>
  <c r="BG133"/>
  <c r="BG97"/>
  <c r="BG106"/>
  <c r="BG121"/>
  <c r="BG146"/>
  <c r="BG151"/>
  <c i="8" r="J58"/>
  <c r="E74"/>
  <c r="F83"/>
  <c r="BG103"/>
  <c i="7" r="BK89"/>
  <c r="BK88"/>
  <c r="J88"/>
  <c r="J63"/>
  <c i="8" r="BG91"/>
  <c r="BG94"/>
  <c r="BG106"/>
  <c r="BG116"/>
  <c r="BG100"/>
  <c r="J56"/>
  <c r="BG107"/>
  <c r="BG97"/>
  <c r="BG88"/>
  <c r="BG109"/>
  <c r="BG111"/>
  <c i="7" r="J56"/>
  <c r="E76"/>
  <c r="BG91"/>
  <c r="BG97"/>
  <c r="J84"/>
  <c r="BG111"/>
  <c i="6" r="BK87"/>
  <c r="J87"/>
  <c i="7" r="F85"/>
  <c r="BG130"/>
  <c r="BG96"/>
  <c r="BG120"/>
  <c r="BG123"/>
  <c r="BG125"/>
  <c r="BG133"/>
  <c r="BG138"/>
  <c r="BG115"/>
  <c r="BG107"/>
  <c r="BG102"/>
  <c i="1" r="BC61"/>
  <c i="5" r="J89"/>
  <c r="J64"/>
  <c i="6" r="BG93"/>
  <c r="BG127"/>
  <c r="BG146"/>
  <c r="BG149"/>
  <c i="5" r="J90"/>
  <c r="J65"/>
  <c i="6" r="BG112"/>
  <c r="BG123"/>
  <c i="5" r="J63"/>
  <c i="6" r="BG89"/>
  <c r="BG101"/>
  <c r="BG163"/>
  <c r="BG170"/>
  <c r="J56"/>
  <c r="F59"/>
  <c r="BG118"/>
  <c r="J58"/>
  <c r="BG137"/>
  <c r="BG141"/>
  <c r="BG152"/>
  <c r="BG157"/>
  <c r="BG166"/>
  <c r="BG174"/>
  <c r="BG97"/>
  <c r="BG106"/>
  <c r="BG199"/>
  <c r="BG204"/>
  <c r="E50"/>
  <c r="BG111"/>
  <c r="BG160"/>
  <c r="BG178"/>
  <c r="BG183"/>
  <c r="BG187"/>
  <c r="BG190"/>
  <c r="BG195"/>
  <c i="5" r="J56"/>
  <c r="BG164"/>
  <c r="BG168"/>
  <c r="BG177"/>
  <c i="4" r="BK88"/>
  <c r="J88"/>
  <c r="J63"/>
  <c i="5" r="BG139"/>
  <c r="BG145"/>
  <c r="BG151"/>
  <c i="4" r="J90"/>
  <c r="J65"/>
  <c i="5" r="E76"/>
  <c r="BG97"/>
  <c r="BG106"/>
  <c r="BG107"/>
  <c r="BG155"/>
  <c r="BG191"/>
  <c r="BG195"/>
  <c r="BG200"/>
  <c r="BG127"/>
  <c r="F85"/>
  <c r="BG111"/>
  <c r="BG173"/>
  <c r="BG134"/>
  <c r="BG148"/>
  <c r="J84"/>
  <c r="BG91"/>
  <c r="BG115"/>
  <c r="BG158"/>
  <c r="BG161"/>
  <c r="BG183"/>
  <c r="BG186"/>
  <c i="3" r="J89"/>
  <c r="J64"/>
  <c i="4" r="E50"/>
  <c r="J58"/>
  <c r="BG91"/>
  <c r="BG118"/>
  <c r="BG127"/>
  <c r="BG176"/>
  <c r="BG198"/>
  <c r="BG201"/>
  <c r="BG210"/>
  <c r="BG214"/>
  <c i="3" r="J90"/>
  <c r="J65"/>
  <c i="4" r="BG167"/>
  <c r="F59"/>
  <c r="BG204"/>
  <c r="BG244"/>
  <c r="BG249"/>
  <c r="BG186"/>
  <c r="BG240"/>
  <c r="J56"/>
  <c r="BG235"/>
  <c r="BG183"/>
  <c r="BG207"/>
  <c r="BG117"/>
  <c r="BG226"/>
  <c r="BG232"/>
  <c r="BG101"/>
  <c r="BG148"/>
  <c r="BG189"/>
  <c r="BG193"/>
  <c r="BG122"/>
  <c r="BG222"/>
  <c i="3" r="J56"/>
  <c r="BG117"/>
  <c r="BG124"/>
  <c r="E76"/>
  <c r="J84"/>
  <c r="BG103"/>
  <c r="BG113"/>
  <c r="BG121"/>
  <c r="BG140"/>
  <c i="2" r="BK88"/>
  <c r="J88"/>
  <c r="J90"/>
  <c r="J65"/>
  <c i="3" r="F59"/>
  <c r="BG95"/>
  <c r="BG135"/>
  <c r="BG148"/>
  <c r="BG102"/>
  <c r="BG126"/>
  <c r="BG143"/>
  <c r="BG152"/>
  <c r="BG91"/>
  <c r="BG107"/>
  <c r="BG130"/>
  <c i="2" r="E50"/>
  <c r="J82"/>
  <c r="BG91"/>
  <c r="BG99"/>
  <c r="BG109"/>
  <c r="BG186"/>
  <c r="BG113"/>
  <c r="BG104"/>
  <c r="J84"/>
  <c r="BG131"/>
  <c r="F59"/>
  <c r="BG117"/>
  <c r="BG138"/>
  <c r="BG156"/>
  <c r="BG168"/>
  <c r="BG177"/>
  <c r="BG121"/>
  <c r="BG135"/>
  <c r="BG148"/>
  <c r="BG95"/>
  <c r="BG103"/>
  <c r="BG127"/>
  <c r="BG141"/>
  <c r="BG144"/>
  <c r="BG152"/>
  <c r="BG161"/>
  <c r="BG172"/>
  <c r="BG164"/>
  <c r="BG181"/>
  <c i="6" r="F38"/>
  <c i="1" r="BC60"/>
  <c i="11" r="F38"/>
  <c i="1" r="BC66"/>
  <c i="9" r="J35"/>
  <c i="1" r="AV64"/>
  <c i="5" r="F36"/>
  <c i="1" r="BA59"/>
  <c i="11" r="J35"/>
  <c i="1" r="AV66"/>
  <c i="21" r="F38"/>
  <c i="1" r="BC82"/>
  <c r="BC81"/>
  <c r="AY81"/>
  <c i="16" r="F35"/>
  <c i="1" r="AZ73"/>
  <c r="AZ72"/>
  <c r="AV72"/>
  <c r="AU72"/>
  <c i="3" r="F35"/>
  <c i="1" r="AZ57"/>
  <c i="15" r="J36"/>
  <c i="1" r="AW71"/>
  <c i="2" r="J36"/>
  <c i="1" r="AW56"/>
  <c i="18" r="F39"/>
  <c i="1" r="BD77"/>
  <c i="8" r="J35"/>
  <c i="1" r="AV62"/>
  <c i="20" r="J35"/>
  <c i="1" r="AV80"/>
  <c r="AU81"/>
  <c i="21" r="F36"/>
  <c i="1" r="BA82"/>
  <c r="BA81"/>
  <c r="AW81"/>
  <c i="7" r="J36"/>
  <c i="1" r="AW61"/>
  <c i="14" r="J35"/>
  <c i="1" r="AV70"/>
  <c i="5" r="J32"/>
  <c i="6" r="F36"/>
  <c i="1" r="BA60"/>
  <c i="8" r="J32"/>
  <c i="2" r="J32"/>
  <c r="J35"/>
  <c i="1" r="AV56"/>
  <c i="15" r="F39"/>
  <c i="1" r="BD71"/>
  <c i="9" r="F39"/>
  <c i="1" r="BD64"/>
  <c i="3" r="F38"/>
  <c i="1" r="BC57"/>
  <c i="14" r="F35"/>
  <c i="1" r="AZ70"/>
  <c i="19" r="F35"/>
  <c i="1" r="AZ78"/>
  <c r="AZ76"/>
  <c r="AV76"/>
  <c i="2" r="F39"/>
  <c i="1" r="BD56"/>
  <c i="6" r="J35"/>
  <c i="1" r="AV60"/>
  <c i="20" r="F39"/>
  <c i="1" r="BD80"/>
  <c r="BD79"/>
  <c i="12" r="F36"/>
  <c i="1" r="BA67"/>
  <c i="13" r="F35"/>
  <c i="1" r="AZ68"/>
  <c i="16" r="J36"/>
  <c i="1" r="AW73"/>
  <c r="AS54"/>
  <c i="12" r="F38"/>
  <c i="1" r="BC67"/>
  <c i="6" r="F35"/>
  <c i="1" r="AZ60"/>
  <c i="17" r="F39"/>
  <c i="1" r="BD75"/>
  <c r="BD74"/>
  <c i="10" r="F35"/>
  <c i="1" r="AZ65"/>
  <c i="9" r="F35"/>
  <c i="1" r="AZ64"/>
  <c i="18" r="J36"/>
  <c i="1" r="AW77"/>
  <c i="19" r="J35"/>
  <c i="1" r="AV78"/>
  <c i="3" r="F39"/>
  <c i="1" r="BD57"/>
  <c i="20" r="F35"/>
  <c i="1" r="AZ80"/>
  <c r="AZ79"/>
  <c r="AV79"/>
  <c i="15" r="F35"/>
  <c i="1" r="AZ71"/>
  <c i="18" r="J35"/>
  <c i="1" r="AV77"/>
  <c i="6" r="J36"/>
  <c i="1" r="AW60"/>
  <c i="11" r="F36"/>
  <c i="1" r="BA66"/>
  <c i="3" r="J36"/>
  <c i="1" r="AW57"/>
  <c i="15" r="J35"/>
  <c i="1" r="AV71"/>
  <c i="6" r="F39"/>
  <c i="1" r="BD60"/>
  <c i="8" r="F35"/>
  <c i="1" r="AZ62"/>
  <c i="16" r="F39"/>
  <c i="1" r="BD73"/>
  <c r="BD72"/>
  <c i="7" r="F39"/>
  <c i="1" r="BD61"/>
  <c i="8" r="F39"/>
  <c i="1" r="BD62"/>
  <c i="8" r="F38"/>
  <c i="1" r="BC62"/>
  <c i="12" r="J36"/>
  <c i="1" r="AW67"/>
  <c i="17" r="J35"/>
  <c i="1" r="AV75"/>
  <c i="16" r="F36"/>
  <c i="1" r="BA73"/>
  <c r="BA72"/>
  <c r="AW72"/>
  <c i="8" r="F36"/>
  <c i="1" r="BA62"/>
  <c i="3" r="F36"/>
  <c i="1" r="BA57"/>
  <c i="21" r="J35"/>
  <c i="1" r="AV82"/>
  <c i="7" r="F36"/>
  <c i="1" r="BA61"/>
  <c i="16" r="J35"/>
  <c i="1" r="AV73"/>
  <c i="17" r="F36"/>
  <c i="1" r="BA75"/>
  <c r="BA74"/>
  <c r="AW74"/>
  <c i="21" r="F35"/>
  <c i="1" r="AZ82"/>
  <c r="AZ81"/>
  <c r="AV81"/>
  <c i="12" r="F39"/>
  <c i="1" r="BD67"/>
  <c i="20" r="F38"/>
  <c i="1" r="BC80"/>
  <c r="BC79"/>
  <c r="AY79"/>
  <c i="20" r="F36"/>
  <c i="1" r="BA80"/>
  <c r="BA79"/>
  <c r="AW79"/>
  <c i="13" r="J35"/>
  <c i="1" r="AV68"/>
  <c i="17" r="F38"/>
  <c i="1" r="BC75"/>
  <c r="BC74"/>
  <c r="AY74"/>
  <c i="2" r="F36"/>
  <c i="1" r="BA56"/>
  <c i="21" r="J36"/>
  <c i="1" r="AW82"/>
  <c r="AU79"/>
  <c i="3" r="J35"/>
  <c i="1" r="AV57"/>
  <c i="11" r="F35"/>
  <c i="1" r="AZ66"/>
  <c i="14" r="J36"/>
  <c i="1" r="AW70"/>
  <c i="4" r="F38"/>
  <c i="1" r="BC58"/>
  <c i="9" r="F36"/>
  <c i="1" r="BA64"/>
  <c i="19" r="J36"/>
  <c i="1" r="AW78"/>
  <c i="11" r="F39"/>
  <c i="1" r="BD66"/>
  <c i="4" r="F39"/>
  <c i="1" r="BD58"/>
  <c i="5" r="F38"/>
  <c i="1" r="BC59"/>
  <c i="13" r="J36"/>
  <c i="1" r="AW68"/>
  <c i="19" r="F38"/>
  <c i="1" r="BC78"/>
  <c i="4" r="J35"/>
  <c i="1" r="AV58"/>
  <c i="10" r="F36"/>
  <c i="1" r="BA65"/>
  <c i="15" r="F36"/>
  <c i="1" r="BA71"/>
  <c i="14" r="F36"/>
  <c i="1" r="BA70"/>
  <c i="21" r="F39"/>
  <c i="1" r="BD82"/>
  <c r="BD81"/>
  <c i="10" r="J36"/>
  <c i="1" r="AW65"/>
  <c i="4" r="F36"/>
  <c i="1" r="BA58"/>
  <c i="12" r="F35"/>
  <c i="1" r="AZ67"/>
  <c i="7" r="J35"/>
  <c i="1" r="AV61"/>
  <c i="20" r="J36"/>
  <c i="1" r="AW80"/>
  <c i="5" r="F39"/>
  <c i="1" r="BD59"/>
  <c i="11" r="J36"/>
  <c i="1" r="AW66"/>
  <c i="2" r="F38"/>
  <c i="1" r="BC56"/>
  <c i="6" r="J32"/>
  <c i="10" r="J35"/>
  <c i="1" r="AV65"/>
  <c i="12" r="J32"/>
  <c i="14" r="F39"/>
  <c i="1" r="BD70"/>
  <c i="15" r="F38"/>
  <c i="1" r="BC71"/>
  <c i="17" r="J36"/>
  <c i="1" r="AW75"/>
  <c i="17" r="F35"/>
  <c i="1" r="AZ75"/>
  <c r="AZ74"/>
  <c r="AV74"/>
  <c i="14" r="F38"/>
  <c i="1" r="BC70"/>
  <c i="13" r="F38"/>
  <c i="1" r="BC68"/>
  <c i="8" r="J36"/>
  <c i="1" r="AW62"/>
  <c i="4" r="F35"/>
  <c i="1" r="AZ58"/>
  <c i="18" r="F38"/>
  <c i="1" r="BC77"/>
  <c i="7" r="F35"/>
  <c i="1" r="AZ61"/>
  <c i="5" r="J36"/>
  <c i="1" r="AW59"/>
  <c i="19" r="F36"/>
  <c i="1" r="BA78"/>
  <c r="BA76"/>
  <c r="AW76"/>
  <c i="4" r="J36"/>
  <c i="1" r="AW58"/>
  <c i="12" r="J35"/>
  <c i="1" r="AV67"/>
  <c i="13" r="F36"/>
  <c i="1" r="BA68"/>
  <c i="9" r="F38"/>
  <c i="1" r="BC64"/>
  <c i="10" r="F39"/>
  <c i="1" r="BD65"/>
  <c i="16" r="F38"/>
  <c i="1" r="BC73"/>
  <c r="BC72"/>
  <c r="AY72"/>
  <c i="10" r="F38"/>
  <c i="1" r="BC65"/>
  <c i="13" r="F39"/>
  <c i="1" r="BD68"/>
  <c i="5" r="J35"/>
  <c i="1" r="AV59"/>
  <c i="9" r="J36"/>
  <c i="1" r="AW64"/>
  <c i="5" r="F35"/>
  <c i="1" r="AZ59"/>
  <c i="19" r="F39"/>
  <c i="1" r="BD78"/>
  <c i="9" l="1" r="R88"/>
  <c i="5" r="P88"/>
  <c i="1" r="AU59"/>
  <c i="14" r="R88"/>
  <c i="4" r="R88"/>
  <c i="11" r="R88"/>
  <c i="12" r="R88"/>
  <c i="7" r="R88"/>
  <c i="13" r="P88"/>
  <c i="1" r="AU68"/>
  <c i="10" r="T88"/>
  <c i="12" r="P88"/>
  <c i="1" r="AU67"/>
  <c i="10" r="R88"/>
  <c i="6" r="T87"/>
  <c i="11" r="P88"/>
  <c i="1" r="AU66"/>
  <c i="4" r="T88"/>
  <c i="16" r="R88"/>
  <c i="15" r="R88"/>
  <c i="12" r="T88"/>
  <c i="3" r="BK88"/>
  <c r="J88"/>
  <c r="J63"/>
  <c i="14" r="P88"/>
  <c i="1" r="AU70"/>
  <c i="6" r="P87"/>
  <c i="1" r="AU60"/>
  <c i="9" r="T88"/>
  <c i="14" r="T88"/>
  <c i="6" r="R87"/>
  <c i="11" r="T88"/>
  <c i="15" r="P88"/>
  <c i="1" r="AU71"/>
  <c i="17" r="P88"/>
  <c i="1" r="AU75"/>
  <c i="13" r="T88"/>
  <c i="2" r="R88"/>
  <c i="1" r="AG59"/>
  <c r="AG67"/>
  <c i="19" r="BK88"/>
  <c r="J88"/>
  <c r="J64"/>
  <c i="21" r="J89"/>
  <c r="J64"/>
  <c r="J90"/>
  <c r="J65"/>
  <c i="18" r="BK87"/>
  <c r="J87"/>
  <c r="J63"/>
  <c i="17" r="BK88"/>
  <c r="J88"/>
  <c r="J63"/>
  <c i="16" r="BK88"/>
  <c r="J88"/>
  <c i="15" r="BK88"/>
  <c r="J88"/>
  <c r="J63"/>
  <c i="13" r="BK88"/>
  <c r="J88"/>
  <c i="11" r="BK88"/>
  <c r="J88"/>
  <c r="J63"/>
  <c i="12" r="J41"/>
  <c i="9" r="BK88"/>
  <c r="J88"/>
  <c r="J63"/>
  <c i="1" r="AG62"/>
  <c i="8" r="J63"/>
  <c i="7" r="J89"/>
  <c r="J64"/>
  <c i="8" r="J41"/>
  <c i="1" r="AG60"/>
  <c i="6" r="J63"/>
  <c r="J41"/>
  <c i="5" r="J41"/>
  <c i="1" r="AG56"/>
  <c i="2" r="J63"/>
  <c r="J41"/>
  <c i="1" r="AU76"/>
  <c i="11" r="F37"/>
  <c i="1" r="BB66"/>
  <c r="AT56"/>
  <c r="AZ55"/>
  <c r="BA63"/>
  <c r="AW63"/>
  <c r="BA69"/>
  <c r="AW69"/>
  <c i="15" r="F37"/>
  <c i="1" r="BB71"/>
  <c r="BD69"/>
  <c r="AT75"/>
  <c r="AT76"/>
  <c i="19" r="F37"/>
  <c i="1" r="BB78"/>
  <c r="AT58"/>
  <c r="AT77"/>
  <c r="AT78"/>
  <c i="3" r="F37"/>
  <c i="1" r="BB57"/>
  <c r="AU74"/>
  <c i="21" r="J32"/>
  <c i="1" r="AG82"/>
  <c r="AG81"/>
  <c i="4" r="J32"/>
  <c i="1" r="AG58"/>
  <c i="7" r="F37"/>
  <c i="1" r="BB61"/>
  <c i="2" r="F37"/>
  <c i="1" r="BB56"/>
  <c i="5" r="F37"/>
  <c i="1" r="BB59"/>
  <c i="6" r="F37"/>
  <c i="1" r="BB60"/>
  <c r="AU55"/>
  <c i="10" r="J32"/>
  <c i="1" r="AG65"/>
  <c i="16" r="F37"/>
  <c i="1" r="BB73"/>
  <c r="BB72"/>
  <c r="AX72"/>
  <c i="8" r="F37"/>
  <c i="1" r="BB62"/>
  <c r="AT80"/>
  <c r="AT68"/>
  <c r="AT60"/>
  <c r="AN60"/>
  <c r="AT62"/>
  <c r="AN62"/>
  <c r="BC63"/>
  <c r="AY63"/>
  <c r="AT71"/>
  <c r="AT73"/>
  <c r="BC76"/>
  <c r="AY76"/>
  <c r="AT74"/>
  <c i="17" r="F37"/>
  <c i="1" r="BB75"/>
  <c r="BB74"/>
  <c r="AX74"/>
  <c i="4" r="F37"/>
  <c i="1" r="BB58"/>
  <c r="AT61"/>
  <c i="10" r="F37"/>
  <c i="1" r="BB65"/>
  <c r="AT79"/>
  <c i="14" r="F37"/>
  <c i="1" r="BB70"/>
  <c r="AZ69"/>
  <c r="AV69"/>
  <c i="21" r="F37"/>
  <c i="1" r="BB82"/>
  <c r="BB81"/>
  <c r="AX81"/>
  <c r="BD63"/>
  <c i="14" r="J32"/>
  <c i="1" r="AG70"/>
  <c r="AT72"/>
  <c i="18" r="F37"/>
  <c i="1" r="BB77"/>
  <c i="20" r="F37"/>
  <c i="1" r="BB80"/>
  <c r="BB79"/>
  <c r="AX79"/>
  <c i="20" r="J32"/>
  <c i="1" r="AG80"/>
  <c r="AG79"/>
  <c r="BC69"/>
  <c r="AY69"/>
  <c r="BD76"/>
  <c r="AT82"/>
  <c r="AN82"/>
  <c i="13" r="J32"/>
  <c i="1" r="AG68"/>
  <c i="9" r="F37"/>
  <c i="1" r="BB64"/>
  <c r="BA55"/>
  <c r="AW55"/>
  <c r="AZ63"/>
  <c r="AV63"/>
  <c r="AT57"/>
  <c i="16" r="J32"/>
  <c i="1" r="AG73"/>
  <c r="AG72"/>
  <c r="AT59"/>
  <c r="AN59"/>
  <c r="BC55"/>
  <c r="AY55"/>
  <c r="AT65"/>
  <c r="AT70"/>
  <c i="12" r="F37"/>
  <c i="1" r="BB67"/>
  <c r="BD55"/>
  <c i="13" r="F37"/>
  <c i="1" r="BB68"/>
  <c r="AT64"/>
  <c i="7" r="J32"/>
  <c i="1" r="AG61"/>
  <c r="AT66"/>
  <c r="AT67"/>
  <c r="AN67"/>
  <c r="AT81"/>
  <c r="AN81"/>
  <c i="21" l="1" r="J41"/>
  <c i="19" r="BK87"/>
  <c r="J87"/>
  <c r="J63"/>
  <c i="1" r="AN79"/>
  <c r="AN80"/>
  <c i="20" r="J41"/>
  <c i="1" r="AN72"/>
  <c r="AN73"/>
  <c i="16" r="J41"/>
  <c r="J63"/>
  <c i="1" r="AN70"/>
  <c i="14" r="J41"/>
  <c i="1" r="AN68"/>
  <c i="13" r="J41"/>
  <c r="J63"/>
  <c i="1" r="AN65"/>
  <c i="10" r="J41"/>
  <c i="1" r="AN61"/>
  <c i="7" r="J41"/>
  <c i="1" r="AN58"/>
  <c i="4" r="J41"/>
  <c i="1" r="AN56"/>
  <c r="BC54"/>
  <c r="W32"/>
  <c r="BD54"/>
  <c r="W33"/>
  <c r="AU69"/>
  <c i="18" r="J32"/>
  <c i="1" r="AG77"/>
  <c r="AV55"/>
  <c r="BA54"/>
  <c r="AW54"/>
  <c r="AK30"/>
  <c r="AZ54"/>
  <c r="AV54"/>
  <c r="AK29"/>
  <c r="BB63"/>
  <c r="AX63"/>
  <c r="AU63"/>
  <c r="BB55"/>
  <c r="AT69"/>
  <c i="11" r="J32"/>
  <c i="1" r="AG66"/>
  <c r="AN66"/>
  <c i="17" r="J32"/>
  <c i="1" r="AG75"/>
  <c r="AG74"/>
  <c r="AN74"/>
  <c i="3" r="J32"/>
  <c r="J41"/>
  <c i="9" r="J32"/>
  <c i="1" r="AG64"/>
  <c r="AT63"/>
  <c r="BB69"/>
  <c r="AX69"/>
  <c r="BB76"/>
  <c r="AX76"/>
  <c i="15" r="J32"/>
  <c i="1" r="AG71"/>
  <c r="AN71"/>
  <c l="1" r="AG57"/>
  <c r="AN77"/>
  <c i="18" r="J41"/>
  <c i="17" r="J41"/>
  <c i="1" r="AN75"/>
  <c i="15" r="J41"/>
  <c i="11" r="J41"/>
  <c i="9" r="J41"/>
  <c i="1" r="AN64"/>
  <c i="19" r="J32"/>
  <c r="J41"/>
  <c i="1" r="W30"/>
  <c r="AU54"/>
  <c r="AX55"/>
  <c r="AG63"/>
  <c r="AG55"/>
  <c r="AG69"/>
  <c r="AN69"/>
  <c r="AY54"/>
  <c r="W29"/>
  <c r="AT54"/>
  <c r="AT55"/>
  <c r="BB54"/>
  <c r="AX54"/>
  <c l="1" r="AG78"/>
  <c r="AN57"/>
  <c r="AN63"/>
  <c r="AN55"/>
  <c r="AN78"/>
  <c r="AG76"/>
  <c r="AN76"/>
  <c r="W31"/>
  <c l="1" r="AG54"/>
  <c r="AK26"/>
  <c r="AK35"/>
  <c l="1" r="AN54"/>
</calcChain>
</file>

<file path=xl/sharedStrings.xml><?xml version="1.0" encoding="utf-8"?>
<sst xmlns="http://schemas.openxmlformats.org/spreadsheetml/2006/main">
  <si>
    <t>Export Komplet</t>
  </si>
  <si>
    <t>VZ</t>
  </si>
  <si>
    <t>2.0</t>
  </si>
  <si>
    <t>ZAMOK</t>
  </si>
  <si>
    <t>False</t>
  </si>
  <si>
    <t>{96daf39c-7aa8-4eda-b8d0-10e057973ebe}</t>
  </si>
  <si>
    <t>0,01</t>
  </si>
  <si>
    <t>21</t>
  </si>
  <si>
    <t>12</t>
  </si>
  <si>
    <t>REKAPITULACE STAVBY</t>
  </si>
  <si>
    <t xml:space="preserve">v ---  níže se nacházejí doplnkové a pomocné údaje k sestavám  --- v</t>
  </si>
  <si>
    <t>Návod na vyplnění</t>
  </si>
  <si>
    <t>0,001</t>
  </si>
  <si>
    <t>Kód:</t>
  </si>
  <si>
    <t>650220013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</si>
  <si>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</si>
  <si>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</si>
  <si>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Souvislá výměna kolejnic v obvodu Správy tratí Most pro rok 2024 opr. č. 1 (1-4)</t>
  </si>
  <si>
    <t>KSO:</t>
  </si>
  <si>
    <t>824 33 3</t>
  </si>
  <si>
    <t>CC-CZ:</t>
  </si>
  <si>
    <t>21212</t>
  </si>
  <si>
    <t>Místo:</t>
  </si>
  <si>
    <t>Obvod ST Most</t>
  </si>
  <si>
    <t>Datum:</t>
  </si>
  <si>
    <t>24. 11. 2023</t>
  </si>
  <si>
    <t>CZ-CPV:</t>
  </si>
  <si>
    <t>50760000-0</t>
  </si>
  <si>
    <t>CZ-CPA:</t>
  </si>
  <si>
    <t>42.12.20</t>
  </si>
  <si>
    <t>Zadavatel:</t>
  </si>
  <si>
    <t>IČ:</t>
  </si>
  <si>
    <t>70994234</t>
  </si>
  <si>
    <t>SŽ s.o., OŘ UNL, ST Most</t>
  </si>
  <si>
    <t>DIČ:</t>
  </si>
  <si>
    <t>CZ70994234</t>
  </si>
  <si>
    <t>Uchazeč:</t>
  </si>
  <si>
    <t>Vyplň údaj</t>
  </si>
  <si>
    <t>Projektant:</t>
  </si>
  <si>
    <t/>
  </si>
  <si>
    <t xml:space="preserve"> </t>
  </si>
  <si>
    <t>True</t>
  </si>
  <si>
    <t>Zpracovatel:</t>
  </si>
  <si>
    <t>Ing.Horák Jiří, 602155923, horak@spravazeleznic.cz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</si>
  <si>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</si>
  <si>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</si>
  <si>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</si>
  <si>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</si>
  <si>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</si>
  <si>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</si>
  <si>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</si>
  <si>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</si>
  <si>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</si>
  <si>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</si>
  <si>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</si>
  <si>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</si>
  <si>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</si>
  <si>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</si>
  <si>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</si>
  <si>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</si>
  <si>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</si>
  <si>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</si>
  <si>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</si>
  <si>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</si>
  <si>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</si>
  <si>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</si>
  <si>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</si>
  <si>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</si>
  <si>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</si>
  <si>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</si>
  <si>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</si>
  <si>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</si>
  <si>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</si>
  <si>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</si>
  <si>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</si>
  <si>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</si>
  <si>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</si>
  <si>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</si>
  <si>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</si>
  <si>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</si>
  <si>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</si>
  <si>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</si>
  <si>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</si>
  <si>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</si>
  <si>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</si>
  <si>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TO Bílina</t>
  </si>
  <si>
    <t>STA</t>
  </si>
  <si>
    <t>1</t>
  </si>
  <si>
    <t>{8730e598-6428-4d68-8673-f36b57e37ee0}</t>
  </si>
  <si>
    <t>824 22</t>
  </si>
  <si>
    <t>2</t>
  </si>
  <si>
    <t>/</t>
  </si>
  <si>
    <t>Č11</t>
  </si>
  <si>
    <t>1.TK Ústí západ - Řehlovice</t>
  </si>
  <si>
    <t>Soupis</t>
  </si>
  <si>
    <t>{95a838dd-4f2b-4b64-ae3f-02d75bf1619f}</t>
  </si>
  <si>
    <t>Č12</t>
  </si>
  <si>
    <t>2.TK Ústí západ - Řehlovice</t>
  </si>
  <si>
    <t>{35f876c7-edc7-4b6d-81ee-a55beae4e822}</t>
  </si>
  <si>
    <t>Č13</t>
  </si>
  <si>
    <t>1.TK Řehlovice - Úpořiny</t>
  </si>
  <si>
    <t>{3cc5849c-2108-4e65-8382-7092bfa00a59}</t>
  </si>
  <si>
    <t>Č14</t>
  </si>
  <si>
    <t xml:space="preserve">2.TK Úpořiny -  Řehlovice</t>
  </si>
  <si>
    <t>{388513a3-e4a8-4d07-a024-f4f9be070aa9}</t>
  </si>
  <si>
    <t>Č15</t>
  </si>
  <si>
    <t>1.TK Ohníč - Světec</t>
  </si>
  <si>
    <t>{03a8bc3e-083c-49c2-9c56-b5356fbdc159}</t>
  </si>
  <si>
    <t>Č16</t>
  </si>
  <si>
    <t>1.TK Světec - Bílina</t>
  </si>
  <si>
    <t>{b3e400ea-1df7-4ca5-a178-5ba712c24c87}</t>
  </si>
  <si>
    <t>Č171</t>
  </si>
  <si>
    <t>P2077 km 1,526 v 2. TK Trmice - Řehlovice</t>
  </si>
  <si>
    <t>{75318326-e839-4f96-ad40-b83545969584}</t>
  </si>
  <si>
    <t>O2</t>
  </si>
  <si>
    <t>TO Most</t>
  </si>
  <si>
    <t>{9841ae5e-03da-4da9-a4ac-b8ce99f7a63a}</t>
  </si>
  <si>
    <t>824 22 3</t>
  </si>
  <si>
    <t>Č21</t>
  </si>
  <si>
    <t>1.TK Bílina - České Zlatníky</t>
  </si>
  <si>
    <t>{a7f53244-9bf4-467d-9c94-4f50f308e6e5}</t>
  </si>
  <si>
    <t>Č22</t>
  </si>
  <si>
    <t>0.TK Bílina - České Zlazníky</t>
  </si>
  <si>
    <t>{a482dca1-1d20-492a-90a8-2a7d7d675626}</t>
  </si>
  <si>
    <t>Č23</t>
  </si>
  <si>
    <t>2.TK Bílina - České Zlatníky</t>
  </si>
  <si>
    <t>{c4b0123b-c93b-461a-a676-a22006c4b1c0}</t>
  </si>
  <si>
    <t>Č24</t>
  </si>
  <si>
    <t>2.SK České Zlatníky</t>
  </si>
  <si>
    <t>{81747677-3c95-44b1-8691-5f4c1959f474}</t>
  </si>
  <si>
    <t>Č25</t>
  </si>
  <si>
    <t xml:space="preserve">Přejezd P1951  km 36,210  Bílina - České Zlatníky, 1.TK</t>
  </si>
  <si>
    <t>{e48f8a2c-47f4-43ef-862a-89ccc0715591}</t>
  </si>
  <si>
    <t>O3</t>
  </si>
  <si>
    <t>TO Žatec</t>
  </si>
  <si>
    <t>{2a5d8fcb-92e2-4610-9812-f2a7450bd760}</t>
  </si>
  <si>
    <t>Č31</t>
  </si>
  <si>
    <t>TK Žatec - Lišany</t>
  </si>
  <si>
    <t>{d08660de-5a59-4564-b27f-591f01092a27}</t>
  </si>
  <si>
    <t>Č32</t>
  </si>
  <si>
    <t>TK Lišany - Postoloprty</t>
  </si>
  <si>
    <t>{186c937d-59fe-4f3e-a849-e054ecedfcd1}</t>
  </si>
  <si>
    <t>O4</t>
  </si>
  <si>
    <t>TO Chomutov</t>
  </si>
  <si>
    <t>{33ef45b3-da2a-4a15-ad87-eb3fc2791bee}</t>
  </si>
  <si>
    <t>Č41</t>
  </si>
  <si>
    <t>1. a 2.TK D.Rybník - Chomutov město</t>
  </si>
  <si>
    <t>{61361d5f-79b7-4a33-8526-62788e253576}</t>
  </si>
  <si>
    <t>O5</t>
  </si>
  <si>
    <t>TO Louny</t>
  </si>
  <si>
    <t>{12815bff-8f93-4600-9cb4-5808d6ae7cff}</t>
  </si>
  <si>
    <t>Č51</t>
  </si>
  <si>
    <t>1.SK Vrbno nad Lesy</t>
  </si>
  <si>
    <t>{08056d5a-4871-4389-afbb-b131bc3ef046}</t>
  </si>
  <si>
    <t>O6</t>
  </si>
  <si>
    <t>Zabezpečovací zařízení v obvodu SZT Ústí nL</t>
  </si>
  <si>
    <t>{325f106e-4f89-48aa-af03-0fec7399d8a1}</t>
  </si>
  <si>
    <t>Č61</t>
  </si>
  <si>
    <t>{47bcf34f-5225-41fd-864b-4cffae777ab8}</t>
  </si>
  <si>
    <t>Č62</t>
  </si>
  <si>
    <t>{0bf604d5-4ec8-443d-8e04-e073de8e128f}</t>
  </si>
  <si>
    <t>O8</t>
  </si>
  <si>
    <t>Vedlejší rozpočtové náklady</t>
  </si>
  <si>
    <t>{334246f8-858f-461b-a852-1e0725145d65}</t>
  </si>
  <si>
    <t>824 8</t>
  </si>
  <si>
    <t>Č81</t>
  </si>
  <si>
    <t>VRN</t>
  </si>
  <si>
    <t>{3ba55c56-3f46-4900-a4b2-6e19187824e4}</t>
  </si>
  <si>
    <t>O9</t>
  </si>
  <si>
    <t xml:space="preserve"> NEOCEŇOVAT! Rekapitulace materiálu dodávaného zadavatelem</t>
  </si>
  <si>
    <t>{4f2337bb-14f8-416b-a04f-6d0a7e860e3e}</t>
  </si>
  <si>
    <t>Č91</t>
  </si>
  <si>
    <t>{bbefb5d1-debb-4e6d-9c22-bb73b36da7da}</t>
  </si>
  <si>
    <t>Fe6_11</t>
  </si>
  <si>
    <t>Součásti upevňovací kroužek pružný dvojitý Fe 6</t>
  </si>
  <si>
    <t>kus</t>
  </si>
  <si>
    <t>750</t>
  </si>
  <si>
    <t>GPK_11</t>
  </si>
  <si>
    <t>Přesná úprava GPK koleje směrové a výškové uspořádání pražce betonové</t>
  </si>
  <si>
    <t>km</t>
  </si>
  <si>
    <t>2,509</t>
  </si>
  <si>
    <t>KRYCÍ LIST SOUPISU PRACÍ</t>
  </si>
  <si>
    <t>KolPřeprava11</t>
  </si>
  <si>
    <t>Přeprava kolejnic</t>
  </si>
  <si>
    <t>t</t>
  </si>
  <si>
    <t>19,756</t>
  </si>
  <si>
    <t>Pasy11</t>
  </si>
  <si>
    <t>Souvislá výměna kolejnic</t>
  </si>
  <si>
    <t>m</t>
  </si>
  <si>
    <t>400</t>
  </si>
  <si>
    <t>Svoz_drobas_11</t>
  </si>
  <si>
    <t>Svoz drobného materiálu a šrotu</t>
  </si>
  <si>
    <t>0,068</t>
  </si>
  <si>
    <t>Štěrk_BII_11</t>
  </si>
  <si>
    <t>Kamenivo drcené štěrk frakce 31,5/63 třídy min. BII</t>
  </si>
  <si>
    <t>100</t>
  </si>
  <si>
    <t>Objekt:</t>
  </si>
  <si>
    <t>Ukolejnění11</t>
  </si>
  <si>
    <t>Odpojení a připojení ukolejněné</t>
  </si>
  <si>
    <t>ks</t>
  </si>
  <si>
    <t>O1 - TO Bílina</t>
  </si>
  <si>
    <t>Soupis:</t>
  </si>
  <si>
    <t>Č11 - 1.TK Ústí západ - Řehlovice</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</si>
  <si>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</si>
  <si>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</si>
  <si>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</si>
  <si>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</si>
  <si>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</si>
  <si>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</si>
  <si>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</si>
  <si>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</si>
  <si>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</si>
  <si>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</si>
  <si>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</si>
  <si>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</si>
  <si>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</si>
  <si>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</si>
  <si>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</si>
  <si>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</si>
  <si>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</si>
  <si>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</si>
  <si>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</si>
  <si>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</si>
  <si>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</si>
  <si>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</si>
  <si>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</si>
  <si>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</si>
  <si>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</si>
  <si>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</si>
  <si>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</si>
  <si>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</si>
  <si>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</si>
  <si>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Sborník UOŽI 01 2023</t>
  </si>
  <si>
    <t>4</t>
  </si>
  <si>
    <t>1543970111</t>
  </si>
  <si>
    <t>PSC</t>
  </si>
  <si>
    <t>Poznámka k souboru cen:_x000d_
1. V cenách jsou započteny náklady na doplnění kameniva ojediněle ručně vidlemi a/nebo souvisle strojně z výsypných vozů případně nakladačem._x000d_
2. V cenách nejsou obsaženy náklady na dodávku kameniva.</t>
  </si>
  <si>
    <t>VV</t>
  </si>
  <si>
    <t>Štěrk_BII_11/1,7</t>
  </si>
  <si>
    <t>Součet</t>
  </si>
  <si>
    <t>5905110010</t>
  </si>
  <si>
    <t>Snížení KL pod patou kolejnice v koleji. Poznámka: 1. V cenách jsou započteny náklady na snížení KL pod patou kolejnice ručně vidlemi. 2. V cenách nejsou obsaženy náklady na doplnění a dodávku kameniva.</t>
  </si>
  <si>
    <t>-549542638</t>
  </si>
  <si>
    <t>Poznámka k souboru cen:_x000d_
1. V cenách jsou započteny náklady na snížení KL pod patou kolejnice ručně vidlemi._x000d_
2. V cenách nejsou obsaženy náklady na doplnění a dodávku kameniva.</t>
  </si>
  <si>
    <t>GPK_11*2</t>
  </si>
  <si>
    <t>3</t>
  </si>
  <si>
    <t>5907025466</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</si>
  <si>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</si>
  <si>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1267102497</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</si>
  <si>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</si>
  <si>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"Pp km " (5,108-4,708)*1000</t>
  </si>
  <si>
    <t>5907050020</t>
  </si>
  <si>
    <t>Dělení kolejnic řezáním nebo rozbroušením, soustavy S49 nebo T. Poznámka: 1. V cenách jsou započteny náklady na manipulaci, podložení, označení a provedení řezu kolejnice.</t>
  </si>
  <si>
    <t>-1787905272</t>
  </si>
  <si>
    <t>5907050120</t>
  </si>
  <si>
    <t>Dělení kolejnic kyslíkem, soustavy S49 nebo T. Poznámka: 1. V cenách jsou započteny náklady na manipulaci, podložení, označení a provedení řezu kolejnice.</t>
  </si>
  <si>
    <t>1840432221</t>
  </si>
  <si>
    <t>Poznámka k souboru cen:_x000d_
1. V cenách jsou započteny náklady na manipulaci, podložení, označení a provedení řezu kolejnice.</t>
  </si>
  <si>
    <t xml:space="preserve">"Rozřezání kolejnic při výměně a do šrotu na délku do 6 m             "  Pasy11/6+0,333" řezů"</t>
  </si>
  <si>
    <t xml:space="preserve">"Úprava upínací teploty v Lp                                                                          "3</t>
  </si>
  <si>
    <t>6</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</si>
  <si>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</si>
  <si>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</si>
  <si>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-185676686</t>
  </si>
  <si>
    <t>Poznámka k souboru cen:_x000d_
1. V cenách jsou započteny náklady na demontáž upevňovadel, výměnu součásti, montáž upevňovadel a ošetření součástí mazivem._x000d_
2. V cenách nejsou obsaženy náklady na dodávku materiálu.</t>
  </si>
  <si>
    <t>"Lp km " (5,108-4,708 + 2*0,050)*1640</t>
  </si>
  <si>
    <t>7</t>
  </si>
  <si>
    <t>5909032020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</si>
  <si>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</si>
  <si>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147228226</t>
  </si>
  <si>
    <t>Poznámka k souboru cen:_x000d_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</si>
  <si>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 xml:space="preserve">"do APK  km "5,150-2,641</t>
  </si>
  <si>
    <t>8</t>
  </si>
  <si>
    <t>5909050020</t>
  </si>
  <si>
    <t>Stabilizace kolejového lože koleje stávajícího. Poznámka: 1. V cenách jsou započteny náklady na stabilizaci v režimu s řízeným (konstantním) poklesem včetně měření a předání tištěných výstupů.</t>
  </si>
  <si>
    <t>830887205</t>
  </si>
  <si>
    <t>Poznámka k souboru cen:_x000d_
1. V cenách jsou započteny náklady na stabilizaci v režimu s řízeným (konstantním) poklesem včetně měření a předání tištěných výstupů.</t>
  </si>
  <si>
    <t>9</t>
  </si>
  <si>
    <t>5910021120</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</si>
  <si>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</si>
  <si>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</si>
  <si>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-523119996</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</si>
  <si>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</si>
  <si>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 xml:space="preserve">"Lp       "3</t>
  </si>
  <si>
    <t xml:space="preserve">"Pp      "5</t>
  </si>
  <si>
    <t xml:space="preserve">"LIS       "0</t>
  </si>
  <si>
    <t>10</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</si>
  <si>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</si>
  <si>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</si>
  <si>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1150215823</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</si>
  <si>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</si>
  <si>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11</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</si>
  <si>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</si>
  <si>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</si>
  <si>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1768358620</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</si>
  <si>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</si>
  <si>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 xml:space="preserve">"Lp+ Pp     "(Pasy11+2*50)*2</t>
  </si>
  <si>
    <t>BK_11</t>
  </si>
  <si>
    <t>7497351560</t>
  </si>
  <si>
    <t>Montáž přímého ukolejnění na elektrizovaných tratích nebo v kolejových obvodech</t>
  </si>
  <si>
    <t>512</t>
  </si>
  <si>
    <t>711480588</t>
  </si>
  <si>
    <t>13</t>
  </si>
  <si>
    <t>7497371630</t>
  </si>
  <si>
    <t>Demontáže zařízení trakčního vedení svodu propojení nebo ukolejnění na elektrizovaných tratích nebo v kolejových obvodech - demontáž stávajícího zařízení se všemi pomocnými doplňujícími úpravami</t>
  </si>
  <si>
    <t>-1960203060</t>
  </si>
  <si>
    <t>14</t>
  </si>
  <si>
    <t>M</t>
  </si>
  <si>
    <t>5958158005</t>
  </si>
  <si>
    <t xml:space="preserve">Podložka pryžová pod patu kolejnice S49  183/126/6</t>
  </si>
  <si>
    <t>530728381</t>
  </si>
  <si>
    <t xml:space="preserve">"km  4,658-5,158     "1638</t>
  </si>
  <si>
    <t>15</t>
  </si>
  <si>
    <t>5955101005</t>
  </si>
  <si>
    <t>-1032975422</t>
  </si>
  <si>
    <t xml:space="preserve">"Štěrk BII ( předpoklad Měrunice )            "</t>
  </si>
  <si>
    <t>"km 5,15-2,641 "100</t>
  </si>
  <si>
    <t>16</t>
  </si>
  <si>
    <t>5957107015</t>
  </si>
  <si>
    <t>NEOCEŇOVAT! Kolejnicové pásy R350HT tv.49 E1 délky 120 metrů</t>
  </si>
  <si>
    <t>-1038940153</t>
  </si>
  <si>
    <t>P</t>
  </si>
  <si>
    <t>Poznámka k položce:_x000d_
NEOCEŇOVAT! Materiál dodá zadavatel ze svých zásob</t>
  </si>
  <si>
    <t>Pasy11/120</t>
  </si>
  <si>
    <t>17</t>
  </si>
  <si>
    <t>5958134040</t>
  </si>
  <si>
    <t>-924179651</t>
  </si>
  <si>
    <t xml:space="preserve">"km  4,658-5,158     "750</t>
  </si>
  <si>
    <t>OST</t>
  </si>
  <si>
    <t>Ostatní</t>
  </si>
  <si>
    <t>18</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</si>
  <si>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</si>
  <si>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</si>
  <si>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-124876942</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</si>
  <si>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</si>
  <si>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 xml:space="preserve">"Svoz výzisku vyzískaného drobného materiálu nebo šrotu  do nejbližší ŽST                 "</t>
  </si>
  <si>
    <t>Fe6_11*0,00009</t>
  </si>
  <si>
    <t>19</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</si>
  <si>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</si>
  <si>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</si>
  <si>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204150867</t>
  </si>
  <si>
    <t xml:space="preserve">KolPřeprava11 "                     Svoz výzisku kolejnic do nejbližší ŽST"</t>
  </si>
  <si>
    <t>20</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</si>
  <si>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</si>
  <si>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</si>
  <si>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1866982919</t>
  </si>
  <si>
    <t>9901000400</t>
  </si>
  <si>
    <t>Doprava obousměrná mechanizací o nosnosti do 3,5 t elektrosoučástek, montážního materiálu, kameniva, písku, dlažebních kostek, suti,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</si>
  <si>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-1794438752</t>
  </si>
  <si>
    <t xml:space="preserve">"Odvoz starých pryžovek na skládku          "1</t>
  </si>
  <si>
    <t>22</t>
  </si>
  <si>
    <t>9902200300</t>
  </si>
  <si>
    <t>Doprava obousměrná mechanizací o nosnosti přes 3,5 t objemnějšího kusového materiálu (prefabrikátů, stožárů, výhybek, rozvaděčů, vybouraných hmot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</si>
  <si>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830314948</t>
  </si>
  <si>
    <t>Poznámka k položce:_x000d_
Doprava kolejnic ze svařovny nebo TO na místo vložení</t>
  </si>
  <si>
    <t xml:space="preserve">" Doprava kolejnic délky 120 m ze ŽST Oldřichov                  "Pasy11*0,04939</t>
  </si>
  <si>
    <t>23</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</si>
  <si>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</si>
  <si>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</si>
  <si>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667020373</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</si>
  <si>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</si>
  <si>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24</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</si>
  <si>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</si>
  <si>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</si>
  <si>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-1436832609</t>
  </si>
  <si>
    <t>Poznámka k položce:_x000d_
Složení z vozů po příjezdu ze železárny a naložení před dopravou na místo vložení</t>
  </si>
  <si>
    <t xml:space="preserve">KolPřeprava11*3   "         a) Složení kolejnic zadavatele z oběhových vozů,  b) naložení pasů,  c) naložení vyzískaných kolejnic"</t>
  </si>
  <si>
    <t>25</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</si>
  <si>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</si>
  <si>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</si>
  <si>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-2022727805</t>
  </si>
  <si>
    <t>Poznámka k souboru cen:_x000d_
1. V cenách jsou započteny náklady na uložení stavebního odpadu na oficiální skládku._x000d_
2. Ceny jsou doporučené, je třeba zohlednit regionální rozdíly v cenách poplatků za uložení suti a odpadů. Tyto se mohou výrazně lišit s ohledem nejen na region, ale také na množství a druh ukládaného odpadu.</t>
  </si>
  <si>
    <t>1640*0,00018</t>
  </si>
  <si>
    <t>KolPřeprava12</t>
  </si>
  <si>
    <t>15,182</t>
  </si>
  <si>
    <t>LIS36_12</t>
  </si>
  <si>
    <t>Lepený izolovaný styk tv. S49 z kolejnic vyšší jakosti délky 3,50 m</t>
  </si>
  <si>
    <t>Pasy12</t>
  </si>
  <si>
    <t>307,4</t>
  </si>
  <si>
    <t>Svoz_drobas_12</t>
  </si>
  <si>
    <t>0,449</t>
  </si>
  <si>
    <t>Ukolejnění12</t>
  </si>
  <si>
    <t>Č12 - 2.TK Ústí západ - Řehlovice</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</si>
  <si>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</si>
  <si>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</si>
  <si>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-1983773604</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</si>
  <si>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</si>
  <si>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LIS36_12*3,6</t>
  </si>
  <si>
    <t>-1763724750</t>
  </si>
  <si>
    <t>"Lp km " (1,65-1,339)*1000</t>
  </si>
  <si>
    <t>Mezisoučet</t>
  </si>
  <si>
    <t xml:space="preserve">"km  1,543, 49 E1, R350, 4x O 23 mm "-3,6*1</t>
  </si>
  <si>
    <t>726564921</t>
  </si>
  <si>
    <t>1803029709</t>
  </si>
  <si>
    <t xml:space="preserve">"Rozřezání kolejnic při výměně a do šrotu na délku do 6 m             "  Pasy12/6+0,767" řezů"</t>
  </si>
  <si>
    <t>-165641191</t>
  </si>
  <si>
    <t xml:space="preserve">"Pp      "3</t>
  </si>
  <si>
    <t xml:space="preserve">"LIS       "4</t>
  </si>
  <si>
    <t>-1044475163</t>
  </si>
  <si>
    <t>-1007580972</t>
  </si>
  <si>
    <t xml:space="preserve">"Lp+ Pp     "(Pasy12+3,6)*2+2*50*2</t>
  </si>
  <si>
    <t>BK_12</t>
  </si>
  <si>
    <t>1312079892</t>
  </si>
  <si>
    <t>209028596</t>
  </si>
  <si>
    <t>5957137010</t>
  </si>
  <si>
    <t>Lepený izolovaný styk tv. S49 z kolejnic vyšší jakosti délky 3,60 m</t>
  </si>
  <si>
    <t>1980045485</t>
  </si>
  <si>
    <t xml:space="preserve">"km  1,543, 49 E1, R350, 4x O 23 mm "1</t>
  </si>
  <si>
    <t xml:space="preserve">"km  3,277, 49 E1, R350, 4x O 23 mm, "1</t>
  </si>
  <si>
    <t>807492460</t>
  </si>
  <si>
    <t xml:space="preserve">"1.TK Trmice - Řehlovice        "Pasy12/120</t>
  </si>
  <si>
    <t>1137917274</t>
  </si>
  <si>
    <t xml:space="preserve">"Svoz výzisku vyzískaného drobného materiálu nebo šrotu  do nejbližší ŽST "</t>
  </si>
  <si>
    <t xml:space="preserve">"LIS  "0,449</t>
  </si>
  <si>
    <t>-1673763135</t>
  </si>
  <si>
    <t xml:space="preserve">KolPřeprava12 "                     Svoz výzisku do nejbližší ŽST"</t>
  </si>
  <si>
    <t>-433312762</t>
  </si>
  <si>
    <t xml:space="preserve">" Doprava kolejnice délky 120 m ze ŽST Oldřichov                  "Pasy12*0,04939</t>
  </si>
  <si>
    <t>-2068005960</t>
  </si>
  <si>
    <t>1522196738</t>
  </si>
  <si>
    <t xml:space="preserve">KolPřeprava12*3   "         a) Složení kolejnic zadavatele z oběhových vozů,  b) naložení pasů,  c) naložení vyzískaných kolejnic"</t>
  </si>
  <si>
    <t>BK_13</t>
  </si>
  <si>
    <t>Bezstyková kolej</t>
  </si>
  <si>
    <t>5044</t>
  </si>
  <si>
    <t>Fe6_13</t>
  </si>
  <si>
    <t>4000</t>
  </si>
  <si>
    <t>KolPřeprava13</t>
  </si>
  <si>
    <t>104,084</t>
  </si>
  <si>
    <t>Pasy13</t>
  </si>
  <si>
    <t>2107,4</t>
  </si>
  <si>
    <t>Pryzovky_S49_13</t>
  </si>
  <si>
    <t>8272</t>
  </si>
  <si>
    <t>Svoz_drobas_13</t>
  </si>
  <si>
    <t>2,075</t>
  </si>
  <si>
    <t>Ukolejnění_13</t>
  </si>
  <si>
    <t>Montáž a demontáž přímého ukolejnění na elektrizovaných tratích nebo v kolejových obvodech</t>
  </si>
  <si>
    <t>60</t>
  </si>
  <si>
    <t>Č13 - 1.TK Řehlovice - Úpořiny</t>
  </si>
  <si>
    <t>-665588565</t>
  </si>
  <si>
    <t xml:space="preserve">"Pp km  8,098 , 49 E1, R350, 4x O 23 mm, "3,4*1</t>
  </si>
  <si>
    <t xml:space="preserve">"Lp km  9,484 , 49 E1, R350, 4x O 23 mm, "3,4*1</t>
  </si>
  <si>
    <t xml:space="preserve">"Pp km  11,548 , 49 E1, R350, 4x O 23 mm, "3,6*1</t>
  </si>
  <si>
    <t xml:space="preserve">"Lp km  11,898 , 49 E1, R350, 4x O 23 mm, "3,8*1</t>
  </si>
  <si>
    <t xml:space="preserve">"Pp km  11,898 , 49 E1, R350, 4x O 23 mm, "5*1</t>
  </si>
  <si>
    <t xml:space="preserve">"Lp km  12,192 , 49 E1, R350, 4x O 23 mm, "3,4*1</t>
  </si>
  <si>
    <t xml:space="preserve">"Pp km  12,192 , 49 E1, R350, 4x O 23 mm, "5,5*1</t>
  </si>
  <si>
    <t>Výměna_LIS_13</t>
  </si>
  <si>
    <t>5907025393</t>
  </si>
  <si>
    <t>Výměna kolejnicových pásů současně s výměnou kroužků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</si>
  <si>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1206322691</t>
  </si>
  <si>
    <t>"Pp km " (8,217-7,936)*1000</t>
  </si>
  <si>
    <t>"Pp km " (9,324-8,887)*1000</t>
  </si>
  <si>
    <t>"Lp km " (9,556-9,324)*1000</t>
  </si>
  <si>
    <t>"Pp km " (11,587-11,093)*1000</t>
  </si>
  <si>
    <t>"Lp km " (12,365-11,73)*1000</t>
  </si>
  <si>
    <t>"Pp km " (11,776-11,73)*1000</t>
  </si>
  <si>
    <t xml:space="preserve">"Pp km  8,098 , 49 E1, R350, 4x O 23 mm, "-3,4*1</t>
  </si>
  <si>
    <t xml:space="preserve">"Lp km  9,484 , 49 E1, R350, 4x O 23 mm, "-3,4*1</t>
  </si>
  <si>
    <t xml:space="preserve">"Pp km  11,548 , 49 E1, R350, 4x O 23 mm, "-3,6*1</t>
  </si>
  <si>
    <t xml:space="preserve">"Lp km  11,898 , 49 E1, R350, 4x O 23 mm, "-3,8*1"?"</t>
  </si>
  <si>
    <t xml:space="preserve">"Lp km  12,192 , 49 E1, R350, 4x O 23 mm, "-3,4*1</t>
  </si>
  <si>
    <t>-1741349928</t>
  </si>
  <si>
    <t>-904172341</t>
  </si>
  <si>
    <t xml:space="preserve">"Rozřezání kolejnic při výměně a do šrotu na délku do 6 m             "  Pasy13/6+0,767" řezů"</t>
  </si>
  <si>
    <t>158397696</t>
  </si>
  <si>
    <t>" V celém úseku úpravy upínacích teplot mimo úseku výměny kolejnic ( pryžovky v položce na výměnu )"</t>
  </si>
  <si>
    <t>(BK_13-Pasy13)*1,64-0,024</t>
  </si>
  <si>
    <t>797477525</t>
  </si>
  <si>
    <t>"1. TK Úpořiny - Řehlovice"</t>
  </si>
  <si>
    <t>"Pp km " (8,217-7,936)*1000/120+1,658</t>
  </si>
  <si>
    <t>"Pp km " (9,324-8,887)*1000/120+1,358</t>
  </si>
  <si>
    <t>"Lp km " (9,556-9,324)*1000/120+1,067</t>
  </si>
  <si>
    <t>"Pp km " (11,587-11,093)*1000/120+1,883</t>
  </si>
  <si>
    <t>"Lp km " (12,365-11,73)*1000/120+0,708</t>
  </si>
  <si>
    <t>"Pp km " (11,776-11,73)*1000/120+1,617</t>
  </si>
  <si>
    <t xml:space="preserve">"Pp km  8,098 , 49 E1, R350, 4x O 23 mm, "2</t>
  </si>
  <si>
    <t xml:space="preserve">"Lp km  9,484 , 49 E1, R350, 4x O 23 mm, "2</t>
  </si>
  <si>
    <t xml:space="preserve">"Pp km  11,548 , 49 E1, R350, 4x O 23 mm, "2</t>
  </si>
  <si>
    <t xml:space="preserve">"Lp km  11,898 , 49 E1, R350, 4x O 23 mm, "2</t>
  </si>
  <si>
    <t xml:space="preserve">"Lp km  12,192 , 49 E1, R350, 4x O 23 mm, "2</t>
  </si>
  <si>
    <t xml:space="preserve">"Pp km  11,898 , 49 E1, R350, 4x O 23 mm, "2</t>
  </si>
  <si>
    <t xml:space="preserve">"Pp km  12,192 , 49 E1, R350, 4x O 23 mm, "2</t>
  </si>
  <si>
    <t xml:space="preserve">"Rozřez neměněného pasu pro úpravu UT   "UT_svar_13/2-2-2*2</t>
  </si>
  <si>
    <t>5910030310</t>
  </si>
  <si>
    <t>Příplatek za směrové vyrovnání kolejnic v obloucích o poloměru 300 m a menším. Poznámka: 1. V cenách jsou započteny náklady na použití přípravku pro směrové vyrovnání kolejnic.</t>
  </si>
  <si>
    <t>-1711451881</t>
  </si>
  <si>
    <t>Poznámka k souboru cen:_x000d_
1. V cenách jsou započteny náklady na použití přípravku pro směrové vyrovnání kolejnic.</t>
  </si>
  <si>
    <t xml:space="preserve">"Lp+Pp km 9,556-9,324                "2</t>
  </si>
  <si>
    <t xml:space="preserve">"Lp+Pp km 11,587-11,093           "6</t>
  </si>
  <si>
    <t xml:space="preserve">"Lp km  12,365-11,73                    "4</t>
  </si>
  <si>
    <t xml:space="preserve">"Pp km 11,776-11,73                   "2</t>
  </si>
  <si>
    <t xml:space="preserve">"Rozřez neměněného pasu pro úpravu UT   "UT_svar_13/2-10</t>
  </si>
  <si>
    <t>-1627317667</t>
  </si>
  <si>
    <t>"Lp+Pp km " ((8,217-7,936)/0,240+0,829)*2</t>
  </si>
  <si>
    <t>"Lp+Pp km " ((9,324-8,887)/0,240+0,179)*2</t>
  </si>
  <si>
    <t>"Lp+Pp km " ((9,556-9,324)/0,240+0,0335)*2</t>
  </si>
  <si>
    <t>"Lp+Pp km "((11,587-11,093)/0,240+0,9415)*2</t>
  </si>
  <si>
    <t>"Lp+Pp km " ((12,365-11,73)/0,240+0,354)*2</t>
  </si>
  <si>
    <t>UT_svar_13</t>
  </si>
  <si>
    <t>-1611573215</t>
  </si>
  <si>
    <t xml:space="preserve">Včetně navazujících  50m úseků ( úprava upínacích teplot )</t>
  </si>
  <si>
    <t>"Lp+Pp km " (8,217-7,936)*1000*2+4*50</t>
  </si>
  <si>
    <t>"Lp+Pp km " (9,556-8,887)*1000*2+4*50</t>
  </si>
  <si>
    <t>"Lp+Pp km " (12,365-11,093)*1000*2+4*50</t>
  </si>
  <si>
    <t>976472266</t>
  </si>
  <si>
    <t>-1958164372</t>
  </si>
  <si>
    <t>Podložka pryžová pod patu kolejnice S49 183/126/6</t>
  </si>
  <si>
    <t>-1588990267</t>
  </si>
  <si>
    <t>Pryžovky se mění v obou pasech v úseku úpravy upínacích teplot</t>
  </si>
  <si>
    <t>BK_13*1,64-0,16</t>
  </si>
  <si>
    <t>5957137000</t>
  </si>
  <si>
    <t>Lepený izolovaný styk tv. S49 z kolejnic vyšší jakosti délky 3,40 m</t>
  </si>
  <si>
    <t>-75921743</t>
  </si>
  <si>
    <t xml:space="preserve">"Pp km  8,098 , 49 E1, R350, 4x O 23 mm, "1</t>
  </si>
  <si>
    <t xml:space="preserve">"Lp km  9,484 , 49 E1, R350, 4x O 23 mm, "1</t>
  </si>
  <si>
    <t xml:space="preserve">"Lp km  12,192 , 49 E1, R350, 4x O 23 mm, "1</t>
  </si>
  <si>
    <t>-611312228</t>
  </si>
  <si>
    <t xml:space="preserve">"Pp km  11,548 , 49 E1, R350, 4x O 23 mm, "1</t>
  </si>
  <si>
    <t>5957137020</t>
  </si>
  <si>
    <t>Lepený izolovaný styk tv. S49 z kolejnic vyšší jakosti délky 3,80 m</t>
  </si>
  <si>
    <t>2138567825</t>
  </si>
  <si>
    <t xml:space="preserve">"Lp km  11,898 , 49 E1, R350, 4x O 23 mm, "1</t>
  </si>
  <si>
    <t>5957137080</t>
  </si>
  <si>
    <t>Lepený izolovaný styk tv. S49 z kolejnic vyšší jakosti délky 5,00 m</t>
  </si>
  <si>
    <t>-407252884</t>
  </si>
  <si>
    <t xml:space="preserve">"Pp km  11,898 , 49 E1, R350, 4x O 23 mm, "1</t>
  </si>
  <si>
    <t>5957137081R1</t>
  </si>
  <si>
    <t>-864572871</t>
  </si>
  <si>
    <t xml:space="preserve">"Pp km  12,192 , 49 E1, R350, 4x O 23 mm, "1</t>
  </si>
  <si>
    <t>1995405116</t>
  </si>
  <si>
    <t xml:space="preserve">"1.TK Úpořiny - Řehlovice        "Pasy13/120</t>
  </si>
  <si>
    <t>-1213973171</t>
  </si>
  <si>
    <t xml:space="preserve">"km  7,886-8,267     "500</t>
  </si>
  <si>
    <t xml:space="preserve">"km  8,837-9,324     "750</t>
  </si>
  <si>
    <t xml:space="preserve">"km  9,324-9,606     "500</t>
  </si>
  <si>
    <t xml:space="preserve">"km  10,943-11,637   "1000</t>
  </si>
  <si>
    <t xml:space="preserve">"km  11,73-12,415    "1250</t>
  </si>
  <si>
    <t>631047204</t>
  </si>
  <si>
    <t>-1423493273</t>
  </si>
  <si>
    <t xml:space="preserve">"LIS  "0,644+0,224+0,234+0,294+0,319</t>
  </si>
  <si>
    <t>Fe6_13*0,00009</t>
  </si>
  <si>
    <t>-1167760888</t>
  </si>
  <si>
    <t xml:space="preserve">KolPřeprava13 "                     Svoz výzisku do nejbližší ŽST"</t>
  </si>
  <si>
    <t>-1624079375</t>
  </si>
  <si>
    <t>Pasy13*0,04939</t>
  </si>
  <si>
    <t>-625855222</t>
  </si>
  <si>
    <t>-1274747527</t>
  </si>
  <si>
    <t xml:space="preserve">KolPřeprava13*3   "         a) Složení kolejnic zadavatele z oběhových vozů,  b) naložení hotových pasů,  c) naložení vyzískaných kolejnic"</t>
  </si>
  <si>
    <t>26</t>
  </si>
  <si>
    <t>-1493656482</t>
  </si>
  <si>
    <t>Pryzovky_S49_13*0,00018</t>
  </si>
  <si>
    <t>Fe6_14</t>
  </si>
  <si>
    <t>1250</t>
  </si>
  <si>
    <t>KolPřeprava14</t>
  </si>
  <si>
    <t>50,941</t>
  </si>
  <si>
    <t>Pasy14</t>
  </si>
  <si>
    <t>1031,4</t>
  </si>
  <si>
    <t>Pryzovky_S49_14</t>
  </si>
  <si>
    <t>2812</t>
  </si>
  <si>
    <t>Svoz_drobas_14</t>
  </si>
  <si>
    <t>1,171</t>
  </si>
  <si>
    <t>Ukolejnění_14</t>
  </si>
  <si>
    <t xml:space="preserve">Č14 - 2.TK Úpořiny -  Řehlovice</t>
  </si>
  <si>
    <t>-1590611486</t>
  </si>
  <si>
    <t xml:space="preserve">"km  7,805 , 49 E1, R350, 4x Ø 23 mm, "3,4*1</t>
  </si>
  <si>
    <t xml:space="preserve">"km  7,805 , 49 E1, R260 , 4x Ø 23 mm, "7*1</t>
  </si>
  <si>
    <t xml:space="preserve">"km  10,249 , 49 E1, R350, 4x Ø 23 mm, "3,6*2</t>
  </si>
  <si>
    <t>Výměna_LIS_14</t>
  </si>
  <si>
    <t>-1893075303</t>
  </si>
  <si>
    <t>"Lp km " (7,945-7,671)*1000</t>
  </si>
  <si>
    <t>"Lp + Pp km " (10,506-10,122)*2000</t>
  </si>
  <si>
    <t xml:space="preserve">"km  7,805 , 49 E1, R350, 4x O 23 mm, "-3,4*1</t>
  </si>
  <si>
    <t xml:space="preserve">"km  10,249 , 49 E1, R350, 4x O 23 mm, "-3,6*2</t>
  </si>
  <si>
    <t>1843156553</t>
  </si>
  <si>
    <t>1470140976</t>
  </si>
  <si>
    <t xml:space="preserve">"Rozřezání kolejnic při výměně a do šrotu na délku do 6 m             "  Pasy14/6+0,100" řezů"</t>
  </si>
  <si>
    <t>986155942</t>
  </si>
  <si>
    <t>6*0,050*1640</t>
  </si>
  <si>
    <t>-2046590951</t>
  </si>
  <si>
    <t>"2. TK Úpořiny - Řehlovice"</t>
  </si>
  <si>
    <t>"Lp km " (7,945-7,671)*1000/120+1,717</t>
  </si>
  <si>
    <t>"Lp + Pp km " (10,506-10,122)*2000/120+1,6</t>
  </si>
  <si>
    <t xml:space="preserve">"km  7,805 , 49 E1, R350, 4x O 23 mm, "2</t>
  </si>
  <si>
    <t xml:space="preserve">"km  10,249 , 49 E1, R350, 4x O 23 mm, "2</t>
  </si>
  <si>
    <t xml:space="preserve">"Rozřez neměněného pasu pro úpravu UT   "3</t>
  </si>
  <si>
    <t>805736355</t>
  </si>
  <si>
    <t>"Lp + Pp km " (10,506-10,122)*2000/120+1,6-2 "krajní, R=283"</t>
  </si>
  <si>
    <t>1725495332</t>
  </si>
  <si>
    <t>"Lp + Pp km " ((7,945-7,671)/0,240+0,8585)*2</t>
  </si>
  <si>
    <t>"Lp + Pp km " ((10,506-10,122)/0,240+0,4)*2</t>
  </si>
  <si>
    <t>UT_svar_14</t>
  </si>
  <si>
    <t>1183307514</t>
  </si>
  <si>
    <t>"Lp+ Pp km " (7,945-7,671)*2000+4*50</t>
  </si>
  <si>
    <t>"Lp + Pp km " (10,506-10,122)*2000+4*50</t>
  </si>
  <si>
    <t>BK_14</t>
  </si>
  <si>
    <t>-970403666</t>
  </si>
  <si>
    <t>8+16</t>
  </si>
  <si>
    <t>372385595</t>
  </si>
  <si>
    <t>171614534</t>
  </si>
  <si>
    <t xml:space="preserve">"km  7,621-7,995     "1226</t>
  </si>
  <si>
    <t xml:space="preserve">"km  9,972-10,556    "1586</t>
  </si>
  <si>
    <t>668674422</t>
  </si>
  <si>
    <t xml:space="preserve">"km  7,805 , 49 E1, R350, 4x O 23 mm, "1</t>
  </si>
  <si>
    <t>-2123908685</t>
  </si>
  <si>
    <t>5957134087R2</t>
  </si>
  <si>
    <t>Lepený izolovaný styk tv. S49 s tepelně zpracovanou hlavou délky 7,00 m</t>
  </si>
  <si>
    <t>2107163144</t>
  </si>
  <si>
    <t xml:space="preserve">"km  7,805 , 49 E1, R260 , 4x O 23 mm, "1</t>
  </si>
  <si>
    <t>606059965</t>
  </si>
  <si>
    <t xml:space="preserve">"1.TK Úpořiny - Řehlovice        "Pasy14/120</t>
  </si>
  <si>
    <t>Sborník UOŽI 01 2022</t>
  </si>
  <si>
    <t>818373509</t>
  </si>
  <si>
    <t xml:space="preserve">"km  7,621-7,995     "500</t>
  </si>
  <si>
    <t xml:space="preserve">"km  9,972-10,556    "750</t>
  </si>
  <si>
    <t>915921256</t>
  </si>
  <si>
    <t>2006675234</t>
  </si>
  <si>
    <t xml:space="preserve">"LIS  "0,215+0,449+0,394</t>
  </si>
  <si>
    <t>Fe6_14*0,00009</t>
  </si>
  <si>
    <t>1398945424</t>
  </si>
  <si>
    <t xml:space="preserve">KolPřeprava14 "                     Svoz výzisku do nejbližší ŽST"</t>
  </si>
  <si>
    <t>9902200200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</si>
  <si>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</si>
  <si>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-581455539</t>
  </si>
  <si>
    <t>Pasy14*0,04939</t>
  </si>
  <si>
    <t>460235609</t>
  </si>
  <si>
    <t>344216595</t>
  </si>
  <si>
    <t xml:space="preserve">KolPřeprava14*3   "         a) Složení kolejnic zadavatele z oběhových vozů,  b) naložení hotových pasů,  c) naložení vyzískaných kolejnic"</t>
  </si>
  <si>
    <t>662561982</t>
  </si>
  <si>
    <t>Pryzovky_S49_14*0,00018</t>
  </si>
  <si>
    <t>Fe6_15</t>
  </si>
  <si>
    <t>1000</t>
  </si>
  <si>
    <t>GPK_15</t>
  </si>
  <si>
    <t>1,965</t>
  </si>
  <si>
    <t>KolPřeprava15</t>
  </si>
  <si>
    <t>43,364</t>
  </si>
  <si>
    <t>Pasy_Skl_15</t>
  </si>
  <si>
    <t>Výměna kolejnicových pásů současně s výměnou pryžové podložky, tvar S49, T, 49E1</t>
  </si>
  <si>
    <t>136</t>
  </si>
  <si>
    <t>Pasy_Skl_VV_15</t>
  </si>
  <si>
    <t>Výměna kolejnicových pásů současně s výměnou vodicích vložek a pryžové podložky, tvar S49, 49E1</t>
  </si>
  <si>
    <t>330</t>
  </si>
  <si>
    <t>Pasy_žebro_15</t>
  </si>
  <si>
    <t>412</t>
  </si>
  <si>
    <t>Podložka_WS7_15</t>
  </si>
  <si>
    <t>Podložka pryžová pod patu kolejnice WS7 149x152x7 (Vossloh)</t>
  </si>
  <si>
    <t>Pryzovky_S49_15</t>
  </si>
  <si>
    <t>943</t>
  </si>
  <si>
    <t>Svoz_drobas_15</t>
  </si>
  <si>
    <t>0,09</t>
  </si>
  <si>
    <t>Č15 - 1.TK Ohníč - Světec</t>
  </si>
  <si>
    <t>Štěrk_BII_15</t>
  </si>
  <si>
    <t>50</t>
  </si>
  <si>
    <t>32</t>
  </si>
  <si>
    <t>Vložka_Wfp_14k_15</t>
  </si>
  <si>
    <t>Úhlové vodicí vložky Wfp 14K 600 základní 12</t>
  </si>
  <si>
    <t>551</t>
  </si>
  <si>
    <t>5 - Komunikace pozemní</t>
  </si>
  <si>
    <t>1159087624</t>
  </si>
  <si>
    <t>Štěrk_BII_15/1,7</t>
  </si>
  <si>
    <t>610073508</t>
  </si>
  <si>
    <t>GPK_15*2</t>
  </si>
  <si>
    <t>1944432498</t>
  </si>
  <si>
    <t>"Pp km " (20,361-19,949)*1000</t>
  </si>
  <si>
    <t>5907025016</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</si>
  <si>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</si>
  <si>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-31278257</t>
  </si>
  <si>
    <t>"Pp km " (21,534-21,460)*1000</t>
  </si>
  <si>
    <t>"Pp km " (21,130-21,068)*1000</t>
  </si>
  <si>
    <t>5907025536R1</t>
  </si>
  <si>
    <t>Výměna kolejnicových pásů současně s výměnou vnějších vodicích vložek, tvar S49,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</si>
  <si>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-840150028</t>
  </si>
  <si>
    <t>"Mění se pouze vymačkané vnější vodící vložky "</t>
  </si>
  <si>
    <t>"Pp km " (21,460-21,130)*1000</t>
  </si>
  <si>
    <t>-1149750885</t>
  </si>
  <si>
    <t>1410928722</t>
  </si>
  <si>
    <t xml:space="preserve">"Rozřezání kolejnic při výměně a do šrotu na délku do 6 m             "</t>
  </si>
  <si>
    <t xml:space="preserve">  Pasy_žebro_15/6+0,333" řezů"</t>
  </si>
  <si>
    <t>Pasy_Skl_VV_15/6" řezů"</t>
  </si>
  <si>
    <t>-1559598048</t>
  </si>
  <si>
    <t>"do APK "</t>
  </si>
  <si>
    <t>"km "21,765-19,800</t>
  </si>
  <si>
    <t>-1103524296</t>
  </si>
  <si>
    <t>98257802</t>
  </si>
  <si>
    <t>"1. TK Ohníč - Světec"</t>
  </si>
  <si>
    <t>"Pp km " Pasy_žebro_15/120+1,567</t>
  </si>
  <si>
    <t xml:space="preserve">"Rozřez neměněného pasu pro úpravu UT   "2</t>
  </si>
  <si>
    <t>"Pp km "Pasy_Skl_VV_15/120+1,25</t>
  </si>
  <si>
    <t>-47070726</t>
  </si>
  <si>
    <t xml:space="preserve">"Pp     "2+2</t>
  </si>
  <si>
    <t>UT_svar_15</t>
  </si>
  <si>
    <t>568683297</t>
  </si>
  <si>
    <t xml:space="preserve">"Pp        "Pasy_žebro_15+2*50</t>
  </si>
  <si>
    <t xml:space="preserve">"Lp+Pp        "(Pasy_Skl_15+Pasy_Skl_VV_15)+2*50</t>
  </si>
  <si>
    <t>BK_15</t>
  </si>
  <si>
    <t>66146784</t>
  </si>
  <si>
    <t>12+20</t>
  </si>
  <si>
    <t>-1332757307</t>
  </si>
  <si>
    <t>-463672189</t>
  </si>
  <si>
    <t xml:space="preserve">"km 19,800-20,720    "50</t>
  </si>
  <si>
    <t xml:space="preserve">"km 21,765-20,71      "0</t>
  </si>
  <si>
    <t>-2038375316</t>
  </si>
  <si>
    <t xml:space="preserve">"Lp+Pp km  "(19,899-20,411)*-1840+0,920</t>
  </si>
  <si>
    <t>5958158025</t>
  </si>
  <si>
    <t>825166698</t>
  </si>
  <si>
    <t xml:space="preserve">"Pozn. Předpokládá se v celém úseku SVK km 21,068-21,534 výměna vadných podložek WS7    "100</t>
  </si>
  <si>
    <t>5958155000</t>
  </si>
  <si>
    <t>915080397</t>
  </si>
  <si>
    <t>Pasy_Skl_VV_15*1,667+0,890</t>
  </si>
  <si>
    <t>Kolejnicové pásy R350HT tv.49 E1 délky 120 metrů</t>
  </si>
  <si>
    <t>-2109820156</t>
  </si>
  <si>
    <t xml:space="preserve">"1.TK Ohníč - Světec      "(Pasy_Skl_15+Pasy_Skl_VV_15+Pasy_žebro_15)/120</t>
  </si>
  <si>
    <t>1641365019</t>
  </si>
  <si>
    <t xml:space="preserve">"km  19,899-20,411   "1000</t>
  </si>
  <si>
    <t>-1900641682</t>
  </si>
  <si>
    <t>570366608</t>
  </si>
  <si>
    <t>Fe6_15*0,00009</t>
  </si>
  <si>
    <t>235284448</t>
  </si>
  <si>
    <t>1528419755</t>
  </si>
  <si>
    <t xml:space="preserve">KolPřeprava15 "                     Svoz výzisku do nejbližší ŽST"</t>
  </si>
  <si>
    <t>-717922610</t>
  </si>
  <si>
    <t>(Pasy_Skl_15+Pasy_Skl_VV_15+Pasy_žebro_15)*0,04939</t>
  </si>
  <si>
    <t>878867450</t>
  </si>
  <si>
    <t>27</t>
  </si>
  <si>
    <t>2032316336</t>
  </si>
  <si>
    <t xml:space="preserve">KolPřeprava15*3   "         a) Složení kolejnic zadavatele z oběhových vozů,  b) naložení hotových pasů,  c) naložení vyzískaných kolejnic"</t>
  </si>
  <si>
    <t>28</t>
  </si>
  <si>
    <t>-684404599</t>
  </si>
  <si>
    <t>Pryzovky_S49_15*0,00018</t>
  </si>
  <si>
    <t>Podložka_WS7_15*0,00015</t>
  </si>
  <si>
    <t>Vložka_Wfp_14k_15*0,00017</t>
  </si>
  <si>
    <t>KolPřeprava16</t>
  </si>
  <si>
    <t>3,457</t>
  </si>
  <si>
    <t>Pasy16</t>
  </si>
  <si>
    <t>70</t>
  </si>
  <si>
    <t>Č16 - 1.TK Světec - Bílina</t>
  </si>
  <si>
    <t>516424534</t>
  </si>
  <si>
    <t>"1. TK Světec - Bílina"</t>
  </si>
  <si>
    <t xml:space="preserve">"Pp km " (23,961-23,891)*1000" </t>
  </si>
  <si>
    <t>797702479</t>
  </si>
  <si>
    <t>-621238824</t>
  </si>
  <si>
    <t xml:space="preserve">"Rozřezání kolejnic při výměně a do šrotu na délku do 6 m             "  Pasy16/6+0,333" řezů"</t>
  </si>
  <si>
    <t xml:space="preserve">"Lp - úprava ÚT                                                                                                     "1</t>
  </si>
  <si>
    <t>-496279733</t>
  </si>
  <si>
    <t xml:space="preserve">"Lp       "1</t>
  </si>
  <si>
    <t xml:space="preserve">"Pp      "2</t>
  </si>
  <si>
    <t>1826077348</t>
  </si>
  <si>
    <t xml:space="preserve">"PP km 23,961 R=300           "1</t>
  </si>
  <si>
    <t>-395030214</t>
  </si>
  <si>
    <t xml:space="preserve">"Lp+Pp       "2*1</t>
  </si>
  <si>
    <t>1218774258</t>
  </si>
  <si>
    <t xml:space="preserve">"Pp     "Pasy16+2*50</t>
  </si>
  <si>
    <t xml:space="preserve">"Lp              "2*50</t>
  </si>
  <si>
    <t>BK_16</t>
  </si>
  <si>
    <t>-606290892</t>
  </si>
  <si>
    <t>-167448292</t>
  </si>
  <si>
    <t>924079505</t>
  </si>
  <si>
    <t xml:space="preserve">"1.TK Trmice - Řehlovice        "Pasy16/120</t>
  </si>
  <si>
    <t>1599997570</t>
  </si>
  <si>
    <t xml:space="preserve">KolPřeprava16 "                     Svoz výzisku do nejbližší ŽST"</t>
  </si>
  <si>
    <t>-2039893651</t>
  </si>
  <si>
    <t xml:space="preserve">" Doprava kolejnice délky 120 m ze ŽST Oldřichov                  "Pasy16*0,04939</t>
  </si>
  <si>
    <t>866409520</t>
  </si>
  <si>
    <t xml:space="preserve">KolPřeprava16*3   "         a) Složení kolejnic zadavatele z oběhových vozů,  b) naložení pasů,  c) naložení vyzískaných kolejnic"</t>
  </si>
  <si>
    <t>Č171 - P2077 km 1,526 v 2. TK Trmice - Řehlovice</t>
  </si>
  <si>
    <t xml:space="preserve">D1 - P2077   km 1,526   v   2. TK Trmice - Řehlovice</t>
  </si>
  <si>
    <t>D1</t>
  </si>
  <si>
    <t xml:space="preserve">P2077   km 1,526   v   2. TK Trmice - Řehlovice</t>
  </si>
  <si>
    <t>5908050007R1</t>
  </si>
  <si>
    <t>Výměna upevnění podkladnicového komplety současně s výměnou kolejnicových pasů. Poznámka: 1. V cenách jsou započteny náklady na demontáž, výměnu a montáž, ošetření součástí mazivem a naložení výzisku na dopravní prostředek. 2. V cenách nejsou obsaženy náklady na vrtání pražce a dodávku materiálu.</t>
  </si>
  <si>
    <t>úl.pl.</t>
  </si>
  <si>
    <t>1880367011</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</si>
  <si>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</si>
  <si>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Poznámka k položce:_x000d_
pryžovky dodávané ke kolejnicím v rámci výměny kolejnicových pasů</t>
  </si>
  <si>
    <t>5913140020</t>
  </si>
  <si>
    <t>Demontáž přejezdové konstrukce se silničními panely vnitřní část. Poznámka: 1. V cenách jsou započteny náklady na demontáž a naložení na dopravní prostředek.</t>
  </si>
  <si>
    <t>1230190450</t>
  </si>
  <si>
    <t>Poznámka k souboru cen:_x000d_
1. V cenách jsou započteny náklady na demontáž a naložení na dopravní prostředek.</t>
  </si>
  <si>
    <t>Poznámka k položce:_x000d_
demontáž 9x UNIS vnitřně přejezdu</t>
  </si>
  <si>
    <t>5913145020</t>
  </si>
  <si>
    <t>Montáž přejezdové konstrukce se silničními panely vnitřní část. Poznámka: 1. V cenách jsou započteny náklady na montáž konstrukce. 2. V cenách nejsou obsaženy náklady na dodávku materiálu.</t>
  </si>
  <si>
    <t>1166171593</t>
  </si>
  <si>
    <t>Poznámka k souboru cen:_x000d_
1. V cenách jsou započteny náklady na montáž konstrukce._x000d_
2. V cenách nejsou obsaženy náklady na dodávku materiálu.</t>
  </si>
  <si>
    <t>Poznámka k položce:_x000d_
montáž 9x UNIS vnitřně přejezdu</t>
  </si>
  <si>
    <t>5913235030</t>
  </si>
  <si>
    <t>Dělení AB komunikace řezáním hloubky do 30 cm. Poznámka: 1. V cenách jsou započteny náklady na provedení úkolu.</t>
  </si>
  <si>
    <t>1510487204</t>
  </si>
  <si>
    <t>Poznámka k souboru cen:_x000d_
1. V cenách jsou započteny náklady na provedení úkolu.</t>
  </si>
  <si>
    <t>Poznámka k položce:_x000d_
10,2 L + 12,1 P</t>
  </si>
  <si>
    <t>5913240030</t>
  </si>
  <si>
    <t>Odstranění AB komunikace odtěžením nebo frézováním hloubky do 30 cm. Poznámka: 1. V cenách jsou započteny náklady na odtěžení nebo frézování a naložení výzisku na dopravní prostředek.</t>
  </si>
  <si>
    <t>m2</t>
  </si>
  <si>
    <t>-361870119</t>
  </si>
  <si>
    <t>Poznámka k souboru cen:_x000d_
1. V cenách jsou započteny náklady na odtěžení nebo frézování a naložení výzisku na dopravní prostředek.</t>
  </si>
  <si>
    <t>Poznámka k položce:_x000d_
odstranění AB komunikace s odvozem na recyklační základnu</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</si>
  <si>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</si>
  <si>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</si>
  <si>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-1697410499</t>
  </si>
  <si>
    <t>Poznámka k souboru cen:_x000d_
1. V cenách jsou započteny náklady na zřízení netuhé vozovky podle VL s živičným podkladem ze stmelených vrstev podle vzorového listu Ž._x000d_
2. V cenách nejsou obsaženy náklady na dodávku materiálu.</t>
  </si>
  <si>
    <t>Poznámka k položce:_x000d_
1,8 m L + 1,5 m P</t>
  </si>
  <si>
    <t>5958125010</t>
  </si>
  <si>
    <t>Komplety s antikorozní úpravou ŽS 4 (svěrka ŽS4, šroub RS 1, matice M24, podložka Fe6)</t>
  </si>
  <si>
    <t>-1111601389</t>
  </si>
  <si>
    <t>5963146010</t>
  </si>
  <si>
    <t>Asfaltový beton ACL 16S 50/70 hrubozrnný-ložní vrstva</t>
  </si>
  <si>
    <t>1627019046</t>
  </si>
  <si>
    <t>Poznámka k položce:_x000d_
15 cm</t>
  </si>
  <si>
    <t>5963146000</t>
  </si>
  <si>
    <t>Asfaltový beton ACO 11S 50/70 střednězrnný-obrusná vrstva</t>
  </si>
  <si>
    <t>-105198133</t>
  </si>
  <si>
    <t>Poznámka k položce:_x000d_
5 cm</t>
  </si>
  <si>
    <t>432427528</t>
  </si>
  <si>
    <t xml:space="preserve">"dovoz AB směsi na stavbu                                              "9,691</t>
  </si>
  <si>
    <t xml:space="preserve">"odvoz vyzískané AB komunikace na recyklaci         "9,691</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</si>
  <si>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</si>
  <si>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</si>
  <si>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1185814111</t>
  </si>
  <si>
    <t>Poznámka k položce:_x000d_
uložení vyzískané AB komunikace na skládku</t>
  </si>
  <si>
    <t>KolPřeprava21</t>
  </si>
  <si>
    <t>28,152</t>
  </si>
  <si>
    <t>Pasy21</t>
  </si>
  <si>
    <t>570</t>
  </si>
  <si>
    <t>Pryžovka_S49_21</t>
  </si>
  <si>
    <t>680</t>
  </si>
  <si>
    <t>Svar_S49_ATZP_21</t>
  </si>
  <si>
    <t>Svařování kolejnic termitem zkrácený předehřev standardní spára svar jednotlivý tv. S49</t>
  </si>
  <si>
    <t>Svoz_drobas_21</t>
  </si>
  <si>
    <t>1,673</t>
  </si>
  <si>
    <t>ŽS4_21</t>
  </si>
  <si>
    <t>Komplety ŽS 4 (šroub RS 1, matice M 24, podložka Fe6, svěrka ŽS4)</t>
  </si>
  <si>
    <t>1360</t>
  </si>
  <si>
    <t>O2 - TO Most</t>
  </si>
  <si>
    <t>Č21 - 1.TK Bílina - České Zlatníky</t>
  </si>
  <si>
    <t>5907025391</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</si>
  <si>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</si>
  <si>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-378143452</t>
  </si>
  <si>
    <t>"Pp km " (39,76-39,52)*1000</t>
  </si>
  <si>
    <t>"Pp km " (36,315-35,985)*1000</t>
  </si>
  <si>
    <t>-439557350</t>
  </si>
  <si>
    <t xml:space="preserve">"Rozřezání kolejnic při výměně a do šrotu na délku do 6 m             "  Pasy21/6" řezů"</t>
  </si>
  <si>
    <t>"Pp km " (39,76-39,52)*1000/120+1</t>
  </si>
  <si>
    <t>"Pp km " (36,315-35,985)*1000/120+1,25</t>
  </si>
  <si>
    <t>Svar_S49_ATZP_21-2</t>
  </si>
  <si>
    <t>Pasy21+2*50</t>
  </si>
  <si>
    <t>BK_21</t>
  </si>
  <si>
    <t>Pasy21/120</t>
  </si>
  <si>
    <t>5958128010</t>
  </si>
  <si>
    <t>-261998379</t>
  </si>
  <si>
    <t>680*2</t>
  </si>
  <si>
    <t>1105085957</t>
  </si>
  <si>
    <t xml:space="preserve">"ŽS4  "0,00123*ŽS4_21</t>
  </si>
  <si>
    <t xml:space="preserve">KolPřeprava21 "                     Svoz výzisku do ŽST Most"</t>
  </si>
  <si>
    <t>Pasy21*0,04939</t>
  </si>
  <si>
    <t>-1097746295</t>
  </si>
  <si>
    <t xml:space="preserve">KolPřeprava21*3   "         a) Složení kolejnic zadavatele z oběhových vozů,  b) naložení hotových pasů,  c) naložení vyzískaných kolejnic"</t>
  </si>
  <si>
    <t>0,00018*Pryžovka_S49_21</t>
  </si>
  <si>
    <t>17,78</t>
  </si>
  <si>
    <t>360</t>
  </si>
  <si>
    <t>500</t>
  </si>
  <si>
    <t>Č22 - 0.TK Bílina - České Zlazníky</t>
  </si>
  <si>
    <t>5907020466</t>
  </si>
  <si>
    <t>Souvislá výměna kolejnic současně s výměnou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</si>
  <si>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-581657857</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</si>
  <si>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</si>
  <si>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"Pp km " (36,204-35,964)*1000</t>
  </si>
  <si>
    <t>"Pp km " (36,340-36,220)*1000</t>
  </si>
  <si>
    <t>1255140599</t>
  </si>
  <si>
    <t xml:space="preserve">"Rozřezání kolejnic při výměně a do šrotu na délku do 6 m             "  Pasy21/6+6" řezů"</t>
  </si>
  <si>
    <t>1689412231</t>
  </si>
  <si>
    <t>939911883</t>
  </si>
  <si>
    <t>1447754541</t>
  </si>
  <si>
    <t>1014525864</t>
  </si>
  <si>
    <t>-438620505</t>
  </si>
  <si>
    <t xml:space="preserve">"1. TK Bílina - České Zlatníky            "500</t>
  </si>
  <si>
    <t>559321709</t>
  </si>
  <si>
    <t>-120777811</t>
  </si>
  <si>
    <t>91765267</t>
  </si>
  <si>
    <t>577758607</t>
  </si>
  <si>
    <t>-1986339762</t>
  </si>
  <si>
    <t>Pryžovka_S49_21*0,00018</t>
  </si>
  <si>
    <t>KolPřeprava23</t>
  </si>
  <si>
    <t>29,456</t>
  </si>
  <si>
    <t>LIS36_23</t>
  </si>
  <si>
    <t>Pasy23</t>
  </si>
  <si>
    <t>596,4</t>
  </si>
  <si>
    <t>Pryžovka_S49_23</t>
  </si>
  <si>
    <t>Svar_S49_ATZP_23</t>
  </si>
  <si>
    <t>Svoz_drobas_23</t>
  </si>
  <si>
    <t>0,123</t>
  </si>
  <si>
    <t>Ukolejnění_25</t>
  </si>
  <si>
    <t>ŽS4_23</t>
  </si>
  <si>
    <t>Č23 - 2.TK Bílina - České Zlatníky</t>
  </si>
  <si>
    <t>-602260814</t>
  </si>
  <si>
    <t>"Pp km " (41,330-40,850)*1000</t>
  </si>
  <si>
    <t>"Lp km " (41,696-41,576)*1000</t>
  </si>
  <si>
    <t xml:space="preserve">"Lp, km  41,678, 49 E1, R260 s kovanou hlavou, 4x O 23 mm, "-3,6</t>
  </si>
  <si>
    <t>1538491435</t>
  </si>
  <si>
    <t>LIS36_23*3,6</t>
  </si>
  <si>
    <t>-531850299</t>
  </si>
  <si>
    <t xml:space="preserve">"Rozřezání kolejnic při výměně a do šrotu na délku do 6 m             "  Pasy23/6+6" řezů"</t>
  </si>
  <si>
    <t>162929577</t>
  </si>
  <si>
    <t>výběhy BK Lp 100m + Pp 100m</t>
  </si>
  <si>
    <t>200/0,6=333,333</t>
  </si>
  <si>
    <t>333</t>
  </si>
  <si>
    <t>-2035667873</t>
  </si>
  <si>
    <t>Pasy23/120+2+1,030</t>
  </si>
  <si>
    <t>"Lp po úpínacích teplotách "3+1</t>
  </si>
  <si>
    <t>-202521818</t>
  </si>
  <si>
    <t>Svar_S49_ATZP_23-2-7</t>
  </si>
  <si>
    <t>-2088354057</t>
  </si>
  <si>
    <t>"Pp km " ((41,330-40,850)*1000)+(50+50)</t>
  </si>
  <si>
    <t>"Lp km " ((41,696-41,576)*1000)+(50+50)</t>
  </si>
  <si>
    <t>651455233</t>
  </si>
  <si>
    <t xml:space="preserve">"Lp, km  41,678, 49 E1, R260 s kovanou hlavou, 4x O 23 mm, "1</t>
  </si>
  <si>
    <t>-1771942389</t>
  </si>
  <si>
    <t xml:space="preserve">"Na jednotlivou výměnu   "100</t>
  </si>
  <si>
    <t>-480264174</t>
  </si>
  <si>
    <t>výběhy</t>
  </si>
  <si>
    <t>SVK</t>
  </si>
  <si>
    <t>"Pp km " ((41,330-40,850)*1000)/0,6</t>
  </si>
  <si>
    <t>"Lp km " ((41,696-41,576)*1000)/0,6</t>
  </si>
  <si>
    <t>5957201010</t>
  </si>
  <si>
    <t>NEOCEŇOVAT! Kolejnice užité tv. S49</t>
  </si>
  <si>
    <t>-1228478795</t>
  </si>
  <si>
    <t>"Pp km " Pasy23</t>
  </si>
  <si>
    <t>1122816054</t>
  </si>
  <si>
    <t xml:space="preserve">"návěstidlo    "1</t>
  </si>
  <si>
    <t>-1691439854</t>
  </si>
  <si>
    <t>775131058</t>
  </si>
  <si>
    <t>1697250600</t>
  </si>
  <si>
    <t xml:space="preserve">"ŽS4  "0,00123*ŽS4_23</t>
  </si>
  <si>
    <t>-1765079220</t>
  </si>
  <si>
    <t xml:space="preserve">KolPřeprava23 "                     Svoz výzisku do ŽST Most"</t>
  </si>
  <si>
    <t>1396400435</t>
  </si>
  <si>
    <t>Pasy23*0,04939</t>
  </si>
  <si>
    <t>-796507411</t>
  </si>
  <si>
    <t>1484576292</t>
  </si>
  <si>
    <t xml:space="preserve">KolPřeprava23*3   "         a) Složení kolejnic zadavatele z oběhových vozů,  b) naložení hotových pasů,  c) naložení vyzískaných kolejnic"</t>
  </si>
  <si>
    <t>-1996701593</t>
  </si>
  <si>
    <t>Pryžovka_S49_23*0,00018</t>
  </si>
  <si>
    <t>BK_24</t>
  </si>
  <si>
    <t>672,8</t>
  </si>
  <si>
    <t>14,145</t>
  </si>
  <si>
    <t>LIS36_24</t>
  </si>
  <si>
    <t>Pasy24</t>
  </si>
  <si>
    <t>286,4</t>
  </si>
  <si>
    <t>921,938</t>
  </si>
  <si>
    <t>Svoz_drobas_24</t>
  </si>
  <si>
    <t>0,025</t>
  </si>
  <si>
    <t>ŽS4_24</t>
  </si>
  <si>
    <t>Č24 - 2.SK České Zlatníky</t>
  </si>
  <si>
    <t>-1623553356</t>
  </si>
  <si>
    <t>LIS36_24*3,6</t>
  </si>
  <si>
    <t>-59065624</t>
  </si>
  <si>
    <t>"Lp km "(42,160-41,870)*1000 " stávající LIS 41,868 se nemění"</t>
  </si>
  <si>
    <t xml:space="preserve">"Pp, km  42,148, 49 E1, R260 s kovanou hlavou, 4x O 23 mm, "-3,6</t>
  </si>
  <si>
    <t>224822680</t>
  </si>
  <si>
    <t xml:space="preserve">"Rozřezání kolejnic při výměně a do šrotu na délku do 6 m             "  Pasy24/6+6,267" řezů"</t>
  </si>
  <si>
    <t>-258046951</t>
  </si>
  <si>
    <t>Pasy24/120+2,613</t>
  </si>
  <si>
    <t>"Lp po úpínacích teplotách "1</t>
  </si>
  <si>
    <t>-815851045</t>
  </si>
  <si>
    <t xml:space="preserve">"Lp+Pp           "1+1</t>
  </si>
  <si>
    <t>1561044705</t>
  </si>
  <si>
    <t xml:space="preserve">"Lp+Pp       "(Pasy24+50)*2</t>
  </si>
  <si>
    <t>251913327</t>
  </si>
  <si>
    <t>5957134010</t>
  </si>
  <si>
    <t>Lepený izolovaný styk tv. S49 s tepelně zpracovanou hlavou délky 3,60 m</t>
  </si>
  <si>
    <t>272947135</t>
  </si>
  <si>
    <t xml:space="preserve">"Pp, km  42,148, 49 E1, R260 s kovanou hlavou, 4x O 23 mm, "1</t>
  </si>
  <si>
    <t>1865482501</t>
  </si>
  <si>
    <t xml:space="preserve">"Na jednotlivou výměnu   "20</t>
  </si>
  <si>
    <t>-1870520044</t>
  </si>
  <si>
    <t>(BK_24-2*060)*1,667+0,42</t>
  </si>
  <si>
    <t>-221800391</t>
  </si>
  <si>
    <t>2027267778</t>
  </si>
  <si>
    <t>"ŽS4 " 0,00123*ŽS4_24</t>
  </si>
  <si>
    <t>-458708203</t>
  </si>
  <si>
    <t>21906393</t>
  </si>
  <si>
    <t>Pasy24*0,04939</t>
  </si>
  <si>
    <t>-1054174470</t>
  </si>
  <si>
    <t>1429387810</t>
  </si>
  <si>
    <t>1701649700</t>
  </si>
  <si>
    <t>AB_24</t>
  </si>
  <si>
    <t>Odstranění AB komunikace odtěžením nebo frézováním hloubky do 20 cm</t>
  </si>
  <si>
    <t>5,4</t>
  </si>
  <si>
    <t xml:space="preserve">Č25 - Přejezd P1951  km 36,210  Bílina - České Zlatníky, 1.TK</t>
  </si>
  <si>
    <t>5913025030</t>
  </si>
  <si>
    <t>Demontáž dílů přejezdu celopryžového v koleji náběhový klín. Poznámka: 1. V cenách jsou započteny náklady na demontáž a naložení dílů na dopravní prostředek.</t>
  </si>
  <si>
    <t>2013049968</t>
  </si>
  <si>
    <t>Poznámka k souboru cen:_x000d_
1. V cenách jsou započteny náklady na demontáž a naložení dílů na dopravní prostředek.</t>
  </si>
  <si>
    <t>5913065030</t>
  </si>
  <si>
    <t>Montáž dílů betonové přejezdové konstrukce v koleji náběhového klínu. Poznámka: 1. V cenách jsou započteny náklady na montáž dílů. 2. V cenách nejsou obsaženy náklady na dodávku materiálu.</t>
  </si>
  <si>
    <t>1944599222</t>
  </si>
  <si>
    <t>Poznámka k souboru cen:_x000d_
1. V cenách jsou započteny náklady na montáž dílů._x000d_
2. V cenách nejsou obsaženy náklady na dodávku materiálu.</t>
  </si>
  <si>
    <t>5913070020</t>
  </si>
  <si>
    <t>Demontáž betonové přejezdové konstrukce část vnitřní. Poznámka: 1. V cenách jsou započteny náklady na demontáž konstrukce a naložení na dopravní prostředek.</t>
  </si>
  <si>
    <t>-594085982</t>
  </si>
  <si>
    <t>Poznámka k souboru cen:_x000d_
1. V cenách jsou započteny náklady na demontáž konstrukce a naložení na dopravní prostředek.</t>
  </si>
  <si>
    <t xml:space="preserve">"UNIS-1             "5*1,2</t>
  </si>
  <si>
    <t>5913075020</t>
  </si>
  <si>
    <t>Montáž betonové přejezdové konstrukce část vnitřní. Poznámka: 1. V cenách jsou započteny náklady na montáž konstrukce. 2. V cenách nejsou obsaženy náklady na dodávku materiálu.</t>
  </si>
  <si>
    <t>43072639</t>
  </si>
  <si>
    <t>5913235020</t>
  </si>
  <si>
    <t>Dělení AB komunikace řezáním hloubky do 20 cm. Poznámka: 1. V cenách jsou započteny náklady na provedení úkolu.</t>
  </si>
  <si>
    <t>1310326711</t>
  </si>
  <si>
    <t xml:space="preserve">" Jen u horního kolejnicového pasu     "6,0</t>
  </si>
  <si>
    <t>5913240020</t>
  </si>
  <si>
    <t>Odstranění AB komunikace odtěžením nebo frézováním hloubky do 20 cm. Poznámka: 1. V cenách jsou započteny náklady na odtěžení nebo frézování a naložení výzisku na dopravní prostředek.</t>
  </si>
  <si>
    <t>1579700602</t>
  </si>
  <si>
    <t>6*0,9</t>
  </si>
  <si>
    <t>1609786222</t>
  </si>
  <si>
    <t>-1868942451</t>
  </si>
  <si>
    <t>AB_24*0,2*2,6</t>
  </si>
  <si>
    <t>-948345889</t>
  </si>
  <si>
    <t>AB_24*0,04*2,6</t>
  </si>
  <si>
    <t>-1429548162</t>
  </si>
  <si>
    <t xml:space="preserve">" dovoz nového AB na opravu přejezdu           "AB_24*0,24*2,6</t>
  </si>
  <si>
    <t>-687373334</t>
  </si>
  <si>
    <t>Poznámka k položce:_x000d_
odvoz výzisku AB komunikace na skládku_x000d_
dovoz nového AB do přejezdu</t>
  </si>
  <si>
    <t xml:space="preserve">" odvoz vyzískaného AB   k recyklaci na vhodné recyklační místo zhotovitele           "AB_24*0,24*2,6</t>
  </si>
  <si>
    <t>-1515847868</t>
  </si>
  <si>
    <t>Poznámka k položce:_x000d_
Recyklaci vyzískaného AB zajistí dodavatel</t>
  </si>
  <si>
    <t xml:space="preserve">"AB  recyklace na vhodném recyklačním mísěo zhotovitele           "AB_24*0,24*2,6</t>
  </si>
  <si>
    <t>KolPřeprava31</t>
  </si>
  <si>
    <t>68,802</t>
  </si>
  <si>
    <t>Pryžovky_31</t>
  </si>
  <si>
    <t>3652</t>
  </si>
  <si>
    <t>R350_31</t>
  </si>
  <si>
    <t>10,917</t>
  </si>
  <si>
    <t>Svoz_drobas_31</t>
  </si>
  <si>
    <t>8,984</t>
  </si>
  <si>
    <t>Ukolejnění31</t>
  </si>
  <si>
    <t>ŽS4_31</t>
  </si>
  <si>
    <t>7304</t>
  </si>
  <si>
    <t>O3 - TO Žatec</t>
  </si>
  <si>
    <t>Č31 - TK Žatec - Lišany</t>
  </si>
  <si>
    <t>5907015391</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</si>
  <si>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</si>
  <si>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-12582975</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</si>
  <si>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</si>
  <si>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Poznámka k položce:_x000d_
kolejnici na místo stavby dodá TO Žatec</t>
  </si>
  <si>
    <t xml:space="preserve">"km 208,490 - 208,493 Lp     "3</t>
  </si>
  <si>
    <t xml:space="preserve">"km 209,828 - 209,842 Lp    " 14</t>
  </si>
  <si>
    <t>2081572091</t>
  </si>
  <si>
    <t>Poznámka k položce:_x000d_
kolejnice R350HT nová_x000d_
stávající komplety ŽS3 budou nahrazeny komplety ŽS4 včetně pryžové podložky</t>
  </si>
  <si>
    <t xml:space="preserve">"km 204,168 - 204,528 Pp     " 360</t>
  </si>
  <si>
    <t>-596250143</t>
  </si>
  <si>
    <t>Poznámka k položce:_x000d_
km 209,608 - 210,090 pravý pas - kolejnice R350HT nová_x000d_
km 209,997 - 210,080 levý pas - kolejnicový pas užitý_x000d_
stávající komplety ŽS3 budou nahrazeny komplety ŽS4 včetně pryžové podložky</t>
  </si>
  <si>
    <t xml:space="preserve">"km 208,071 - 208,539 Pp      "468</t>
  </si>
  <si>
    <t xml:space="preserve">"km 209,608 - 210,090 Pp      "482</t>
  </si>
  <si>
    <t xml:space="preserve">"km 209,997 - 210,080 Lp      " 83</t>
  </si>
  <si>
    <t>697821634</t>
  </si>
  <si>
    <t>Poznámka k položce:_x000d_
úprava délek nově vkládaných kolejnic R350HT ( pro svařování - pouze ojediněle dle potřeby do mezipražcového prostoru )</t>
  </si>
  <si>
    <t>"km 204,168 - 204,528 Pp" 3</t>
  </si>
  <si>
    <t>"km 209,608 - 210,090 Pp" 5</t>
  </si>
  <si>
    <t>-1280310424</t>
  </si>
  <si>
    <t xml:space="preserve">Poznámka k položce:_x000d_
rozřez před výměnou kolejnic_x000d_
rozřez v levém pasu pro úpravu UT BK_x000d_
rozřez do šrotu na max.délku 6 m_x000d_
</t>
  </si>
  <si>
    <t xml:space="preserve">" Rozřezání po 6 m do šrotu      "(14+360+1033)/6+0,5</t>
  </si>
  <si>
    <t>5907055020</t>
  </si>
  <si>
    <t>Vrtání kolejnic otvor o průměru přes 10 do 23 mm. Poznámka: 1. V cenách jsou započteny náklady na manipulaci, podložení, označení a provedení vrtu ve stojině kolejnice.</t>
  </si>
  <si>
    <t>2143846468</t>
  </si>
  <si>
    <t>Poznámka k souboru cen:_x000d_
1. V cenách jsou započteny náklady na manipulaci, podložení, označení a provedení vrtu ve stojině kolejnice.</t>
  </si>
  <si>
    <t>Poznámka k položce:_x000d_
otvory pro propojovací lano v měněných kolejnicích</t>
  </si>
  <si>
    <t>"propojovací lano" 3</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</si>
  <si>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</si>
  <si>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</si>
  <si>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-162372030</t>
  </si>
  <si>
    <t>Poznámka k položce:_x000d_
výměna kompletů ŽS3 - nově vložit komplety ŽS4 včetně pryžové podložky ( úseky s úpravou UT BK navazující na měněné kolejnice )</t>
  </si>
  <si>
    <t>"Výměna mimo SVK"</t>
  </si>
  <si>
    <t xml:space="preserve">"km 208,071 - 208,539 Lp                    "877</t>
  </si>
  <si>
    <t xml:space="preserve">"km 208,208,071 - 208,539 Pp            "2*82</t>
  </si>
  <si>
    <t xml:space="preserve">"km 209,558 - 210,140 Lp             " 790</t>
  </si>
  <si>
    <t xml:space="preserve">"km 209,558 - 210,140 Pp            " 164</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</si>
  <si>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</si>
  <si>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</si>
  <si>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379541212</t>
  </si>
  <si>
    <t>Poznámka k položce:_x000d_
montážní svary - užité kolejnice</t>
  </si>
  <si>
    <t xml:space="preserve">"km 208,071 - 208,539 Lp      "3</t>
  </si>
  <si>
    <t xml:space="preserve">"km 209,828 - 209,842 Lp       "2</t>
  </si>
  <si>
    <t xml:space="preserve">"km 209,997 - 210,080 Lp      " 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</si>
  <si>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</si>
  <si>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</si>
  <si>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1331437873</t>
  </si>
  <si>
    <t>Poznámka k položce:_x000d_
závěrné svary - užité kolejnice a rozřez pro úpravu UT BK</t>
  </si>
  <si>
    <t xml:space="preserve">"km 209,997 - 210,080 Lp      " 2</t>
  </si>
  <si>
    <t xml:space="preserve">"km 209,650 Lp                  " 1</t>
  </si>
  <si>
    <t>851636084</t>
  </si>
  <si>
    <t>Poznámka k položce:_x000d_
závěrné svary - kolejnice R350HT</t>
  </si>
  <si>
    <t xml:space="preserve">"km 204,168 - 204,528 Pp    " 4</t>
  </si>
  <si>
    <t xml:space="preserve">"km 208,071 - 208,539 Pp      "5</t>
  </si>
  <si>
    <t xml:space="preserve">"km 209,608 - 210,090 Pp     " 6</t>
  </si>
  <si>
    <t>-289939745</t>
  </si>
  <si>
    <t>Poznámka k položce:_x000d_
napínání závěrných svarů</t>
  </si>
  <si>
    <t xml:space="preserve">"km 208,071 - 208,539 Lp      "2</t>
  </si>
  <si>
    <t xml:space="preserve">"km 208,071 - 208,539 Pp      "3</t>
  </si>
  <si>
    <t>"km 209,650 Lp" 1</t>
  </si>
  <si>
    <t>"km 209,997 - 210,080 Lp" 1</t>
  </si>
  <si>
    <t>"km 204,168 - 204,528 Pp" 2</t>
  </si>
  <si>
    <t>"km 209,608 - 210,090 Pp" 3</t>
  </si>
  <si>
    <t>-1548494759</t>
  </si>
  <si>
    <t>Poznámka k položce:_x000d_
uvolnění kolejnic pro zřízení BK včetně napojení na stávající_x000d_
km 204,168 - 204,528 + 50 m napojení do stávajícího stavu _x000d_
- bude uvolněn pouze pravý pas a UT BK bude zřízena dle levého pasu - podklady k této UT BK dodá TO Žatec_x000d_
- v.č.3 žst.Žatec = pevný bod pro BK_x000d_
km 209,608 - 210,090 + 50 m na každou stranu pro napojení do stávajícího stavu</t>
  </si>
  <si>
    <t>"km 204,168 - 204,578 Pp" 410</t>
  </si>
  <si>
    <t xml:space="preserve">"km 208,021 - 208,589 Pp      "568*2</t>
  </si>
  <si>
    <t>"km 209,558 - 210,140 Lp" 270+14+155+83+60</t>
  </si>
  <si>
    <t>"km 209,558 - 210,140 Pp" 50+482+50</t>
  </si>
  <si>
    <t>BK_31</t>
  </si>
  <si>
    <t>311616734</t>
  </si>
  <si>
    <t xml:space="preserve">"km 208,071 - 208,539 Lp+Pp      "877*4</t>
  </si>
  <si>
    <t>"km 209,558 - 210,140 Lp+Pp" 949*4</t>
  </si>
  <si>
    <t>89860475</t>
  </si>
  <si>
    <t xml:space="preserve">"km 208,071 - 208,539 Lp+Pp      "877*2</t>
  </si>
  <si>
    <t>"km 209,558 - 210,140 Lp+Pp" 949*2</t>
  </si>
  <si>
    <t>1488431984</t>
  </si>
  <si>
    <t xml:space="preserve">"km 204,168 - 204,528 Pp     " 360/120</t>
  </si>
  <si>
    <t xml:space="preserve">"km 208,071 - 208,539 Pp      "468/120</t>
  </si>
  <si>
    <t xml:space="preserve">"km 209,608 - 210,090 Pp     " 482/120</t>
  </si>
  <si>
    <t>-110787895</t>
  </si>
  <si>
    <t xml:space="preserve">"km 209,828 - 209,842 Lp     " 14</t>
  </si>
  <si>
    <t xml:space="preserve">"km 209,997 - 210,080 Lp     " 83</t>
  </si>
  <si>
    <t>-722400992</t>
  </si>
  <si>
    <t>-164784456</t>
  </si>
  <si>
    <t>1712320324</t>
  </si>
  <si>
    <t>Poznámka k položce:_x000d_
převoz pryžových podložek na skládku</t>
  </si>
  <si>
    <t>116127923</t>
  </si>
  <si>
    <t xml:space="preserve">"ŽS4  "0,00123*ŽS4_31</t>
  </si>
  <si>
    <t>-1256312183</t>
  </si>
  <si>
    <t xml:space="preserve">KolPřeprava31 "                     Svoz výzisku do nejbližší ŽST"</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</si>
  <si>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</si>
  <si>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</si>
  <si>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-540309110</t>
  </si>
  <si>
    <t>R350_31*0,04939*120</t>
  </si>
  <si>
    <t xml:space="preserve">"R260 - pas po regeneraci      "83*0,04939</t>
  </si>
  <si>
    <t>-1863801476</t>
  </si>
  <si>
    <t>-1791741563</t>
  </si>
  <si>
    <t xml:space="preserve">KolPřeprava31*3   "         a) Složení kolejnic zadavatele z oběhových vozů,  b) naložení hotových pasů,  c) naložení vyzískaných kolejnic"</t>
  </si>
  <si>
    <t>916936072</t>
  </si>
  <si>
    <t>Pryžovky_31*0,00018</t>
  </si>
  <si>
    <t>Pasy_R350_32</t>
  </si>
  <si>
    <t>Výměna kolejnicových pásů R350 nových</t>
  </si>
  <si>
    <t>234</t>
  </si>
  <si>
    <t>Č32 - TK Lišany - Postoloprty</t>
  </si>
  <si>
    <t>-1839421587</t>
  </si>
  <si>
    <t>Poznámka k položce:_x000d_
km 214,150 - 214,384 levý pas - kolejnice R350HT nová_x000d_
km 214,185 - 214,315 pravý pas - kolejnicový pas užitý_x000d_
komplety ŽS4 stávající, měněny budou pouze pryžové podložky</t>
  </si>
  <si>
    <t>"km 214,150 - 214,384 Lp" 234</t>
  </si>
  <si>
    <t>Pasy_R260_reg_32</t>
  </si>
  <si>
    <t>"km 214,185 - 214,315 Pp" 130</t>
  </si>
  <si>
    <t>1093922717</t>
  </si>
  <si>
    <t>Poznámka k položce:_x000d_
úprava délek nově vkládaných kolejnic R350HT ( pro svařování - pouze ojediněle dle potřeby do mezipražového prostoru )</t>
  </si>
  <si>
    <t>"km 214,150 - 214,384 Lp" 2</t>
  </si>
  <si>
    <t>-268030767</t>
  </si>
  <si>
    <t xml:space="preserve">Poznámka k položce:_x000d_
rozřez před výměnou kolejnic_x000d_
rozřez do šrotu na max.délku 6 m_x000d_
</t>
  </si>
  <si>
    <t>"km 214,150 - 214,384 Lp " 41</t>
  </si>
  <si>
    <t>"km 214,185 - 214,315 Pp " 23</t>
  </si>
  <si>
    <t>156231023</t>
  </si>
  <si>
    <t>Poznámka k položce:_x000d_
výměna pryžové podložky ( úseky s úpravou UT BK navazující na měněné kolejnice )</t>
  </si>
  <si>
    <t>"km 214,100 - 214,411 Lp" 130</t>
  </si>
  <si>
    <t>"km 214,100 - 214,411 Pp" 303</t>
  </si>
  <si>
    <t>334575219</t>
  </si>
  <si>
    <t>Poznámka k položce:_x000d_
závěrné svary</t>
  </si>
  <si>
    <t>"km 214,185 -214,315 Pp" 2</t>
  </si>
  <si>
    <t>5910021020</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</si>
  <si>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</si>
  <si>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-416679603</t>
  </si>
  <si>
    <t>Poznámka k položce:_x000d_
montážní svar - kolejnice R350HT</t>
  </si>
  <si>
    <t>"km 214,150 - 214,384 Lp" 1</t>
  </si>
  <si>
    <t>1618774750</t>
  </si>
  <si>
    <t>1921882050</t>
  </si>
  <si>
    <t>-750441172</t>
  </si>
  <si>
    <t>Poznámka k položce:_x000d_
úprava UT BK v místě výměny kolejnic včetně napojení na stávající stav _x000d_
- v délce 50 m směr Lišany_x000d_
- v délce 27 m k v.č.1 Postoloprty ( v.č.1 = pevný bod pro BK )</t>
  </si>
  <si>
    <t>"km 214,100 - 214,411 Lp" 50+234+27</t>
  </si>
  <si>
    <t>"km 214,100 - 214,411 Pp" 85+130+96</t>
  </si>
  <si>
    <t>1407494731</t>
  </si>
  <si>
    <t>Pasy_R350_32/120</t>
  </si>
  <si>
    <t>Kolejnice_R350_32</t>
  </si>
  <si>
    <t>269858218</t>
  </si>
  <si>
    <t>"km 214,100 - 214,411 Lp+Pp" 520*2</t>
  </si>
  <si>
    <t>1300819797</t>
  </si>
  <si>
    <t>565601696</t>
  </si>
  <si>
    <t>Poznámka k položce:_x000d_
převoz kolejnic_x000d_
- ze žst.Oldřichov k regeneraci_x000d_
- z místa stavby na složiště v žst.Postoloprty</t>
  </si>
  <si>
    <t>"kolejnice k regeneraci" (130+(130/100*20))*49,39/1000</t>
  </si>
  <si>
    <t>"kolejnice šrotové" (130+234)*49,39/1000</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</si>
  <si>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</si>
  <si>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</si>
  <si>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1860072575</t>
  </si>
  <si>
    <t>Poznámka k položce:_x000d_
převoz kolejnicového pasu na místo stavby</t>
  </si>
  <si>
    <t>"kolejnicový pas" 130*49,39/1000</t>
  </si>
  <si>
    <t>9902209100</t>
  </si>
  <si>
    <t>Doprava obousměrná mechanizací o nosnosti přes 3,5 t objemnějšího kusového materiálu (prefabrikátů, stožárů, výhybek, rozvaděčů, vybouraných hmot atd.) příplatek za každý další 1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</si>
  <si>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1876439429</t>
  </si>
  <si>
    <t>Poznámka k položce:_x000d_
převoz kolejnicových pasů na místo stavby_x000d_
celkem 45 km ( příplatek za 5 km )</t>
  </si>
  <si>
    <t>"kolejnicový pas" (130*49,39/1000)*5</t>
  </si>
  <si>
    <t>1441878783</t>
  </si>
  <si>
    <t>Poznámka k položce:_x000d_
naložení_x000d_
- užitých kolejnic S49 v žst.Oldřichov - k regeneraci ( 130 m + 20% rezerva )_x000d_
- zřízených kolejnicových pasů_x000d_
- vyměněných kolejnic v místě stavby</t>
  </si>
  <si>
    <t>"kolejnice šrotové" (234+130)*49,39/1000</t>
  </si>
  <si>
    <t>1210136926</t>
  </si>
  <si>
    <t>Poznámka k položce:_x000d_
pryžové podložky</t>
  </si>
  <si>
    <t>"km 214,100 - 214,411 Lp+Pp" 1040*0,16/1000</t>
  </si>
  <si>
    <t>Ukolejnění41</t>
  </si>
  <si>
    <t>O4 - TO Chomutov</t>
  </si>
  <si>
    <t>Č41 - 1. a 2.TK D.Rybník - Chomutov město</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</si>
  <si>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</si>
  <si>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</si>
  <si>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-1054662502</t>
  </si>
  <si>
    <t>Poznámka k souboru cen:_x000d_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pražce._x000d_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</si>
  <si>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Poznámka k položce:_x000d_
výměna do hloubky 15 cm pod spodní hranu pražce_x000d_
výzisk materiálu bude převezen na deponii v žst.Chomutov_x000d_
doplnění kameniva bude provedeno částečně materiálem vyzískaným v místě stavby_x000d_
podbití a doplnění zbylého štěrku do předepsaného profilu bude provedeno v rámci akce ST Most_x000d_
kubatura 1 MPP celkem = 0,546 m3 _x000d_
( dvoukolejná trať = 1/2 otevřené lože + 1/2 zapuštěné lože )</t>
  </si>
  <si>
    <t>"1.TK km 61,850 - 920 = 20MPP" 20*0,546/2</t>
  </si>
  <si>
    <t>"2.TK km 61,745 - 750 = 11 MPP" 11*0,546/2</t>
  </si>
  <si>
    <t>"2.TK km 61,764 - 770 = 10 MPP" 10*0,546/2</t>
  </si>
  <si>
    <t>"2.TK km 61,795 - 800 = 9 MPP" 9*0,546/2</t>
  </si>
  <si>
    <t>"2.TK km 61,830 - 850 = 30 MPP" 30*0,546/2</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</si>
  <si>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</si>
  <si>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</si>
  <si>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-1415022909</t>
  </si>
  <si>
    <t>-82701489</t>
  </si>
  <si>
    <t>Poznámka k položce:_x000d_
doplnění kameniva před ASP přihrnutím z okolí</t>
  </si>
  <si>
    <t>"1.TK" 5</t>
  </si>
  <si>
    <t>"2.TK" 16</t>
  </si>
  <si>
    <t>1498306300</t>
  </si>
  <si>
    <t>Poznámka k položce:_x000d_
1.TK km 62,501 - 62,573 levý a pravý pas_x000d_
2.TK km 61,727 - 61,803 levý a pravý pas_x000d_
veškeré součásti upevnění včetně pryžových podložek v obou kolejích zůstávají stávající,_x000d_
případné potřebné ( náhrada poškozených ) na místo stavby dodá TO Chomutov</t>
  </si>
  <si>
    <t>"1.TK Lp+Pp" 72+72</t>
  </si>
  <si>
    <t>"2.TK Lp+Pp" 76+76</t>
  </si>
  <si>
    <t>-1551598588</t>
  </si>
  <si>
    <t>Poznámka k položce:_x000d_
rozřez před výměnou kolejnic_x000d_
rozřez do šrotu na max.délku 6 m</t>
  </si>
  <si>
    <t>"1.TK - před výměnou" 2*2</t>
  </si>
  <si>
    <t>"1.TK - šrotové" 11*2</t>
  </si>
  <si>
    <t>"2.TK - před výměnou" 2*2</t>
  </si>
  <si>
    <t>"2.TK - šrotové" 12*2</t>
  </si>
  <si>
    <t>5908085020</t>
  </si>
  <si>
    <t>Ojedinělá montáž drobného kolejiva (svěrky, spony, šrouby, kroužky, vložky, podložky). Poznámka: 1. V cenách jsou započteny náklady na montáž a ošetření součástí mazivem.</t>
  </si>
  <si>
    <t>-646003830</t>
  </si>
  <si>
    <t>Poznámka k souboru cen:_x000d_
1. V cenách jsou započteny náklady na montáž a ošetření součástí mazivem.</t>
  </si>
  <si>
    <t>Poznámka k položce:_x000d_
pouze ojediněle _x000d_
vadné součásti upevnění ( šrouby RS0 M22, pryžové podložky )_x000d_
případné potřebné na místo stavby dodá TO Chomutov</t>
  </si>
  <si>
    <t>"1.,2.TK - opravovaný úsek" 200</t>
  </si>
  <si>
    <t>5908087020</t>
  </si>
  <si>
    <t>Ojedinělá demontáž drobného kolejiva (svěrky, spony, šrouby, kroužky, vložky, podložky). Poznámka: 1. V cenách jsou započteny náklady na demontáž a naložení na dopravní prostředek.</t>
  </si>
  <si>
    <t>-1200857590</t>
  </si>
  <si>
    <t>Poznámka k položce:_x000d_
pouze ojediněle _x000d_
vadné součásti upevnění ( šrouby RS0 M22, pryžové podložky )_x000d_
zdemontované vadné součásti upevnění budou předány TO Chomutov</t>
  </si>
  <si>
    <t>1416706278</t>
  </si>
  <si>
    <t>Poznámka k položce:_x000d_
montážní svary</t>
  </si>
  <si>
    <t>"1.TK" 2</t>
  </si>
  <si>
    <t>"2.TK" 2</t>
  </si>
  <si>
    <t>-607877344</t>
  </si>
  <si>
    <t>-1902368537</t>
  </si>
  <si>
    <t>1080027539</t>
  </si>
  <si>
    <t xml:space="preserve">Poznámka k položce:_x000d_
úprava UT BK v místě výměny kolejnic včetně napojení na stávající stav -  vždy v délce 50 m</t>
  </si>
  <si>
    <t>"1.TK" (50+72+50)*2</t>
  </si>
  <si>
    <t>"2.TK" (50+76+50)*2</t>
  </si>
  <si>
    <t>1536848587</t>
  </si>
  <si>
    <t>Kolejnice_R260_už_41</t>
  </si>
  <si>
    <t>1862527731</t>
  </si>
  <si>
    <t>1677780259</t>
  </si>
  <si>
    <t>-2079424015</t>
  </si>
  <si>
    <t xml:space="preserve">Poznámka k položce:_x000d_
převoz _x000d_
- výzisku na deponii v žst.Chomutov_x000d_
- kameniva pro doplnění po výměně_x000d_
</t>
  </si>
  <si>
    <t>"výzisk 1. a 2.TK" 21,84*2*1,8</t>
  </si>
  <si>
    <t>"kamenivo pro doplnění" 21*1,65</t>
  </si>
  <si>
    <t>-2081176928</t>
  </si>
  <si>
    <t>Poznámka k položce:_x000d_
převoz kolejnic_x000d_
- ze žst.Oldřichov k regeneraci_x000d_
- z místa stavby na složiště v žst.Chomutov</t>
  </si>
  <si>
    <t>"kolejnice k regeneraci" (296+(296/100*20))*49,39/1000</t>
  </si>
  <si>
    <t>"kolejnice šrotové" 296*49,39/1000</t>
  </si>
  <si>
    <t>-720989356</t>
  </si>
  <si>
    <t>Poznámka k položce:_x000d_
převoz kolejnicových pasů na místo stavby</t>
  </si>
  <si>
    <t>"kolejnicové pasy" 296*49,39/1000</t>
  </si>
  <si>
    <t>-1706926596</t>
  </si>
  <si>
    <t>Poznámka k položce:_x000d_
převoz kolejnicových pasů na místo stavby_x000d_
celkem 48 km ( příplatek za 8 km )</t>
  </si>
  <si>
    <t>"kolejnicové pasy" (296*49,39/1000)*8</t>
  </si>
  <si>
    <t>1649945893</t>
  </si>
  <si>
    <t>Poznámka k položce:_x000d_
naložení vyzískaného kameniva v místě stavby</t>
  </si>
  <si>
    <t>"1.TK" 5*1,65</t>
  </si>
  <si>
    <t>"2.TK" 16*1,65</t>
  </si>
  <si>
    <t>1616735103</t>
  </si>
  <si>
    <t>Poznámka k položce:_x000d_
naložení_x000d_
- užitých kolejnic S49 v žst.Oldřichov - k regeneraci ( 296 m + 20% rezerva )_x000d_
- zřízených kolejnicových pasů_x000d_
- vyměněných kolejnic v místě stavby</t>
  </si>
  <si>
    <t>O5 - TO Louny</t>
  </si>
  <si>
    <t>Č51 - 1.SK Vrbno nad Lesy</t>
  </si>
  <si>
    <t>1251745320</t>
  </si>
  <si>
    <t>Poznámka k položce:_x000d_
kolejnice S49 užité_x000d_
stávající komplety ŽS3 budou nahrazeny komplety ŽS4 včetně pryžové podložky_x000d_
část kompletů ŽS4 a všechny pryžové podložky dodá TO Louny</t>
  </si>
  <si>
    <t>"km 83,011 - 83,228 Lp" 217</t>
  </si>
  <si>
    <t>"km 83,055 - 83,173 Pp" 118</t>
  </si>
  <si>
    <t>-860791220</t>
  </si>
  <si>
    <t>"km 83,011 - 83,228 Lp " 38</t>
  </si>
  <si>
    <t>"km 83,055 - 83,173 Pp " 22</t>
  </si>
  <si>
    <t>-1185791239</t>
  </si>
  <si>
    <t>Poznámka k položce:_x000d_
výměna kompletů ŽS3 - nově vložit komplety ŽS4 včetně pryžové podložky ( úseky s úpravou UT BK navazující na měněné kolejnice )_x000d_
část kompletů ŽS4 a všechny pryžové podložky dodá TO Louny</t>
  </si>
  <si>
    <t>"km 82,961 - 83,011 Lp" 75</t>
  </si>
  <si>
    <t>"km 83,228 - 83,278 Lp" 75</t>
  </si>
  <si>
    <t>"km 82,961 - 83,055 Pp" 140</t>
  </si>
  <si>
    <t>"km 83,173 - 83,278 Pp" 157</t>
  </si>
  <si>
    <t>-749554001</t>
  </si>
  <si>
    <t>"km 83,011 a 83,228 Lp" 2</t>
  </si>
  <si>
    <t>"km 83,055 a 83,173 Pp" 2</t>
  </si>
  <si>
    <t>615793426</t>
  </si>
  <si>
    <t>1221339931</t>
  </si>
  <si>
    <t xml:space="preserve">Poznámka k položce:_x000d_
uvolnění kolejnic pro zřízení BK včetně napojení na stávající stav_x000d_
</t>
  </si>
  <si>
    <t>"km 82,961 - 83,278 Lp" 317</t>
  </si>
  <si>
    <t>"km 82,961 - 83,278 Pp" 317</t>
  </si>
  <si>
    <t>5914120015</t>
  </si>
  <si>
    <t>Demontáž nástupiště úrovňového sypaného v šíři 1 m. Poznámka: 1. V cenách jsou započteny náklady na snesení dílů i zásypu a jejich uložení na plochu nebo naložení na dopravní prostředek a uložení na úložišti.</t>
  </si>
  <si>
    <t>2134034116</t>
  </si>
  <si>
    <t>Poznámka k souboru cen:_x000d_
1. V cenách jsou započteny náklady na snesení dílů i zásypu a jejich uložení na plochu nebo naložení na dopravní prostředek a uložení na úložišti.</t>
  </si>
  <si>
    <t>Poznámka k položce:_x000d_
odstranění části sypaného nástupiště_x000d_
výzisk materiálu bude ponechán v místě a bude využit při opravě hrany nástupiště - práce provede SVD Most</t>
  </si>
  <si>
    <t>"km 83,015 - 83,181 vlevo" 166</t>
  </si>
  <si>
    <t>-636831541</t>
  </si>
  <si>
    <t>Kolejnice_R260_už_51</t>
  </si>
  <si>
    <t>-2044193867</t>
  </si>
  <si>
    <t>-1016205136</t>
  </si>
  <si>
    <t xml:space="preserve">Poznámka k položce:_x000d_
převoz kolejnic ze žst.Oldřichov k regeneraci_x000d_
převoz šrotových kolejnic na složiště_x000d_
 </t>
  </si>
  <si>
    <t>"kolejnice k regeneraci" (335+(335/100*20))*49,39/1000</t>
  </si>
  <si>
    <t>"šrotové kolejnice" 335*49,39/1000</t>
  </si>
  <si>
    <t>-672391362</t>
  </si>
  <si>
    <t>"kolejnicové pasy" 335*49,39/1000</t>
  </si>
  <si>
    <t>-2056272623</t>
  </si>
  <si>
    <t>Poznámka k položce:_x000d_
naložení kompletů ŽS3 a pryžových podložek v místech výměny kolejnic_x000d_
( naložení kompletů a pryžových podložek v ostatních úsecích je obsaženo v položce 590 805 0010 )</t>
  </si>
  <si>
    <t>"komplety ŽS3" 994*1,23/1000</t>
  </si>
  <si>
    <t>-456240876</t>
  </si>
  <si>
    <t>Poznámka k položce:_x000d_
naložení_x000d_
- užitých kolejnic S49 v žst.Oldřichov - k regeneraci ( 335 m + 20% rezerva )_x000d_
- zřízeného kolejnicového pasu_x000d_
- vyměněných kolejnic v místě stavby</t>
  </si>
  <si>
    <t>"kolejnice šrotové" 335*49,39/1000</t>
  </si>
  <si>
    <t>1747967078</t>
  </si>
  <si>
    <t>Poznámka k položce:_x000d_
celkem potřeba 1888 ks kompletů_x000d_
- z toho 600 ks dodá TO Louny</t>
  </si>
  <si>
    <t>"km 82,961 - 83,278 Lp+Pp" 1888-600</t>
  </si>
  <si>
    <t>-1001057844</t>
  </si>
  <si>
    <t>"km 82,961 - 83,278 Lp+Pp" 944*0,16/1000</t>
  </si>
  <si>
    <t>O6 - Zabezpečovací zařízení v obvodu SZT Ústí nL</t>
  </si>
  <si>
    <t>Č61 - 2.TK Ústí západ - Řehlovice</t>
  </si>
  <si>
    <t>Kmoch Lukáš, 702 067 995, KmochL@spravazeleznic.cz</t>
  </si>
  <si>
    <t>HSV - HSV</t>
  </si>
  <si>
    <t xml:space="preserve">    03 - SVK 2TK Ul západ - Řehlovice</t>
  </si>
  <si>
    <t>03</t>
  </si>
  <si>
    <t>SVK 2TK Ul západ - Řehlovice</t>
  </si>
  <si>
    <t>7594105010</t>
  </si>
  <si>
    <t>Odpojení a zpětné připojení lan propojovacích jednoho stykového transformátoru - včetně odpojení a připevnění lanového propojení na pražce nebo montážní trámky</t>
  </si>
  <si>
    <t>892755213</t>
  </si>
  <si>
    <t>Poznámka k položce:_x000d_
Stykové transformátory v km 1,533.</t>
  </si>
  <si>
    <t>7594105012</t>
  </si>
  <si>
    <t>Odpojení a zpětné připojení lan ke stojánku KSL - včetně odpojení a připevnění lanového propojení na pražce nebo montážní trámky</t>
  </si>
  <si>
    <t>544159943</t>
  </si>
  <si>
    <t xml:space="preserve">Poznámka k položce:_x000d_
Laníčka ASE PZS v km 1,526 </t>
  </si>
  <si>
    <t xml:space="preserve">Č62 - 2.TK Úpořiny -  Řehlovice</t>
  </si>
  <si>
    <t xml:space="preserve">    02 - SVK 2TK Úpořiny - Řehlovice</t>
  </si>
  <si>
    <t>02</t>
  </si>
  <si>
    <t>SVK 2TK Úpořiny - Řehlovice</t>
  </si>
  <si>
    <t>-306560887</t>
  </si>
  <si>
    <t>Poznámka k položce:_x000d_
Stykové transformátory v km 7,812; 10,253</t>
  </si>
  <si>
    <t>2134891196</t>
  </si>
  <si>
    <t>Poznámka k položce:_x000d_
Laníčka ASE PZS 10,226</t>
  </si>
  <si>
    <t>O8 - Vedlejší rozpočtové náklady</t>
  </si>
  <si>
    <t>Č81 - VRN</t>
  </si>
  <si>
    <t>VRN - Vedlejší rozpočtové náklady</t>
  </si>
  <si>
    <t>011101001</t>
  </si>
  <si>
    <t>Finanční náklady pojistné</t>
  </si>
  <si>
    <t>%</t>
  </si>
  <si>
    <t>-1939838988</t>
  </si>
  <si>
    <t>021201001</t>
  </si>
  <si>
    <t>Průzkumné práce pro opravy Průzkum výskytu škodlivin kontaminace kameniva ropnými látkami</t>
  </si>
  <si>
    <t>346469053</t>
  </si>
  <si>
    <t>Poznámka k položce:_x000d_
TK Řetenice - Teplice zámecká zahrada, 2.SK Obrnice, 1.SK Žabokliky</t>
  </si>
  <si>
    <t>022101011</t>
  </si>
  <si>
    <t>Geodetické práce Geodetické práce v průběhu opravy</t>
  </si>
  <si>
    <t>-33714541</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</si>
  <si>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</si>
  <si>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</si>
  <si>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349539645</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</si>
  <si>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</si>
  <si>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"Celkem           "4,474</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</si>
  <si>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</si>
  <si>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</si>
  <si>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-1481206937</t>
  </si>
  <si>
    <t>Poznámka k souboru cen:_x000d_
V sazbě jsou započteny náklady na vyhledání trasy detektorem, zaměření a zobrazení trasy a předání výstupu zaměření. V sazbě nejsou obsaženy náklady na vytýčení sítí ve správě provozovatele.</t>
  </si>
  <si>
    <t>024101401.1</t>
  </si>
  <si>
    <t>Inženýrská činnost koordinační a kompletační činnost</t>
  </si>
  <si>
    <t>933433975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</si>
  <si>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</si>
  <si>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</si>
  <si>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347768465</t>
  </si>
  <si>
    <t>033111001</t>
  </si>
  <si>
    <t>Provozní vlivy Výluka silničního provozu se zajištěním objížďky</t>
  </si>
  <si>
    <t>Ks</t>
  </si>
  <si>
    <t>434103001</t>
  </si>
  <si>
    <t>Poznámka k položce:_x000d_
P2077, P1951</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</si>
  <si>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</si>
  <si>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</si>
  <si>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490958981</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</si>
  <si>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</si>
  <si>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 xml:space="preserve">"Celkem     "17887,6</t>
  </si>
  <si>
    <t xml:space="preserve">O9 -  NEOCEŇOVAT! Rekapitulace materiálu dodávaného zadavatelem</t>
  </si>
  <si>
    <t xml:space="preserve">Č91 -  NEOCEŇOVAT! Rekapitulace materiálu dodávaného zadavatelem</t>
  </si>
  <si>
    <t>Sborník UOŽI 01 2021</t>
  </si>
  <si>
    <t>-617254323</t>
  </si>
  <si>
    <t>O1 TO Bílina</t>
  </si>
  <si>
    <t xml:space="preserve">"Č11 1.TK Trmice - Řehlovice      "3,333</t>
  </si>
  <si>
    <t xml:space="preserve">"Č12 2.TK Trmice - Řehlovice      "2,562</t>
  </si>
  <si>
    <t xml:space="preserve">"Č13 1.TK Řehlovice - Úpořiny     "17,562</t>
  </si>
  <si>
    <t xml:space="preserve">"Č14 2.TK Úpořiny -  Řehlovice    "8,595</t>
  </si>
  <si>
    <t xml:space="preserve">"Č15 1.TK Ohníč - Světec                "7,317</t>
  </si>
  <si>
    <t xml:space="preserve">"Č16 1.TK Světec - Bílina                 "0,583</t>
  </si>
  <si>
    <t>O2 TO Most</t>
  </si>
  <si>
    <t>"Č21 1.TK Bílina - České Zlatníky "4,750</t>
  </si>
  <si>
    <t>"Č22 0.TK Bílina - České Zlazníky "3,000</t>
  </si>
  <si>
    <t>"Č23 2.TK Bílina - České Zlatníky "0</t>
  </si>
  <si>
    <t>O3 TO Žatec</t>
  </si>
  <si>
    <t xml:space="preserve">"Č31 TK Žatec - Lišany                   "10,917</t>
  </si>
  <si>
    <t xml:space="preserve">"Č32 TK Lišany - Postoloprty      "1,950</t>
  </si>
  <si>
    <t xml:space="preserve">" O4 TO Chomutov, O5 TO Louny  "0</t>
  </si>
  <si>
    <t>Kolejnice užité tv. S49</t>
  </si>
  <si>
    <t>-341632349</t>
  </si>
  <si>
    <t>"Č23 2.TK Bílina - České Zlatníky "597</t>
  </si>
  <si>
    <t xml:space="preserve">"Č24 2.SK České Zlatníky                "287</t>
  </si>
  <si>
    <t xml:space="preserve">"Č31 TK Žatec - Lišany                   "100</t>
  </si>
  <si>
    <t xml:space="preserve">"Č32 TK Lišany - Postoloprty       "130</t>
  </si>
  <si>
    <t xml:space="preserve"> O4 TO Chomutov</t>
  </si>
  <si>
    <t>"Č41 1. a 2.TK D.Rybník - Chomutov město"296</t>
  </si>
  <si>
    <t xml:space="preserve">O5 TO Louny </t>
  </si>
  <si>
    <t xml:space="preserve">"Č51 1.SK Vrbno nad Lesy  "335</t>
  </si>
  <si>
    <t xml:space="preserve"> "          +10% prořez    "1841*0,1</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</si>
  <si>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</si>
  <si>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</si>
  <si>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1194588790</t>
  </si>
  <si>
    <t>Poznámka k souboru cen:_x000d_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</si>
  <si>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"Kolejnice R350 HT z Voest Alpine 510 km + výhybkový materiál z Třince    "355,260</t>
  </si>
  <si>
    <t xml:space="preserve">"Pozn.  Cena z Voest-Alpine 2022 89-98 eouro, předpoklad 2023 115 euro"</t>
  </si>
  <si>
    <t>SEZNAM FIGUR</t>
  </si>
  <si>
    <t>Výměra</t>
  </si>
  <si>
    <t xml:space="preserve"> O1/ Č11</t>
  </si>
  <si>
    <t>Použití figury:</t>
  </si>
  <si>
    <t>Doprava obousměrná mechanizací o nosnosti přes 3,5 t sypanin (kameniva, písku, suti, dlažebních kostek, atd.) do 10 km</t>
  </si>
  <si>
    <t>Snížení KL pod patou kolejnice v koleji</t>
  </si>
  <si>
    <t>Stabilizace kolejového lože koleje stávajícího</t>
  </si>
  <si>
    <t>Doprava obousměrná mechanizací o nosnosti přes 3,5 t objemnějšího kusového materiálu (prefabrikátů, stožárů, výhybek, rozvaděčů, vybouraných hmot atd.) do 30 km</t>
  </si>
  <si>
    <t>Doprava obousměrná mechanizací o nosnosti přes 3,5 t objemnějšího kusového materiálu (prefabrikátů, stožárů, výhybek, rozvaděčů, vybouraných hmot atd.) do 10 km</t>
  </si>
  <si>
    <t>Naložení objemnějšího kusového materiálu, vybouraných hmot</t>
  </si>
  <si>
    <t>Dělení kolejnic kyslíkem, soustavy S49 nebo T</t>
  </si>
  <si>
    <t>Umožnění volné dilatace kolejnice bez demontáže nebo montáže upevňovadel s osazením a odstraněním kluzných podložek</t>
  </si>
  <si>
    <t>Naložení sypanin, drobného kusového materiálu, suti</t>
  </si>
  <si>
    <t>Doplnění KL kamenivem souvisle strojně v koleji</t>
  </si>
  <si>
    <t>Doprava obousměrná mechanizací o nosnosti přes 3,5 t sypanin (kameniva, písku, suti, dlažebních kostek, atd.) do 20 km</t>
  </si>
  <si>
    <t>Demontáže zařízení trakčního vedení svodu propojení nebo ukolejnění na elektrizovaných tratích nebo v kolejových obvodech</t>
  </si>
  <si>
    <t xml:space="preserve"> O1/ Č12</t>
  </si>
  <si>
    <t>Výměna LISŮ tvar S49, T, 49E1</t>
  </si>
  <si>
    <t xml:space="preserve">"Svoz výzisku kolejnic do nejbližší ŽST                 "Fe6_11*0,00009</t>
  </si>
  <si>
    <t xml:space="preserve"> O1/ Č13</t>
  </si>
  <si>
    <t>Výměna podložky pryžové pod patu kolejnice</t>
  </si>
  <si>
    <t>GPK_13</t>
  </si>
  <si>
    <t>"km "8,235-7,85</t>
  </si>
  <si>
    <t>"km "9,78-8,837</t>
  </si>
  <si>
    <t>"km "13,12-10,363</t>
  </si>
  <si>
    <t>Výměna kolejnicových pásů současně s výměnou kroužků a pryžové podložky, tvar S49, T, 49E1</t>
  </si>
  <si>
    <t>Poplatek za likvidaci plastových součástí</t>
  </si>
  <si>
    <t>Štěrk_BII_13</t>
  </si>
  <si>
    <t xml:space="preserve">"km 13,12-10,363    "100</t>
  </si>
  <si>
    <t>Dosažení dovolené upínací teploty v BK prodloužením kolejnicového pásu v koleji tv. S49</t>
  </si>
  <si>
    <t>Příplatek za směrové vyrovnání kolejnic v obloucích o poloměru 300 m a menším</t>
  </si>
  <si>
    <t>Výměna LISŮ tvar S49, T, 49E1 ( všechny v rámci SVK)</t>
  </si>
  <si>
    <t xml:space="preserve"> O1/ Č14</t>
  </si>
  <si>
    <t>Doprava obousměrná mechanizací o nosnosti přes 3,5 t objemnějšího kusového materiálu (prefabrikátů, stožárů, výhybek, rozvaděčů, vybouraných hmot atd.) do 20 km</t>
  </si>
  <si>
    <t xml:space="preserve"> O1/ Č15</t>
  </si>
  <si>
    <t>Výměna kolejnicových pásů stávající upevnění, tvar S49, T, 49E1</t>
  </si>
  <si>
    <t>Výměna kolejnicových pásů současně s výměnou vnějších vodicích vložek, tvar S49, 49E1</t>
  </si>
  <si>
    <t xml:space="preserve"> O1/ Č16</t>
  </si>
  <si>
    <t xml:space="preserve"> O2/ Č21</t>
  </si>
  <si>
    <t>Výměna kolejnicových pásů současně s výměnou kompletů a pryžové podložky, tvar S49, T, 49E1</t>
  </si>
  <si>
    <t xml:space="preserve"> O2/ Č22</t>
  </si>
  <si>
    <t>Souvislá výměna kolejnic současně s výměnou pryžové podložky, tvar S49, T, 49E1</t>
  </si>
  <si>
    <t xml:space="preserve"> O2/ Č23</t>
  </si>
  <si>
    <t>BK_23</t>
  </si>
  <si>
    <t xml:space="preserve"> O2/ Č24</t>
  </si>
  <si>
    <t xml:space="preserve"> O2/ Č25</t>
  </si>
  <si>
    <t>Zřízení konstrukce vozovky asfaltobetonové dle vzorového listu Ž těžké - podkladní, ložní a obrusná vrstva tloušťky do 25 cm</t>
  </si>
  <si>
    <t>Poplatek za recyklaci odpadu (asfaltové směsi, kusový beton)</t>
  </si>
  <si>
    <t>GPK_34</t>
  </si>
  <si>
    <t>KL_34</t>
  </si>
  <si>
    <t>Výměna KL malou těžící mechanizací včetně lavičky pod ložnou plochou pražce lože zapuštěné</t>
  </si>
  <si>
    <t>P1951_Gumokov_34</t>
  </si>
  <si>
    <t>Demontáž ocelopryžové přejezdové konstrukce část vnitřní ( GUMOKOV )</t>
  </si>
  <si>
    <t>Štěrk_32_63_34</t>
  </si>
  <si>
    <t xml:space="preserve"> O3/ Č31</t>
  </si>
  <si>
    <t xml:space="preserve">Umožnění volné dilatace kolejnice </t>
  </si>
  <si>
    <t>Doprava obousměrná mechanizací o nosnosti přes 3,5 t objemnějšího kusového materiálu (prefabrikátů, stožárů, výhybek, rozvaděčů, vybouraných hmot atd.) do 60 km</t>
  </si>
  <si>
    <t xml:space="preserve"> O3/ Č32</t>
  </si>
  <si>
    <t>Výměna kolejnicových pásů R260 po regeneraci</t>
  </si>
  <si>
    <t xml:space="preserve"> O4/ Č41</t>
  </si>
  <si>
    <t xml:space="preserve"> O5/ Č51</t>
  </si>
  <si>
    <t xml:space="preserve"> O8/ Č81</t>
  </si>
  <si>
    <t>PPK</t>
  </si>
  <si>
    <t>Prostorová ploha koleje</t>
  </si>
  <si>
    <t xml:space="preserve"> O9</t>
  </si>
  <si>
    <t>Pasy22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</si>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</sst>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4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2" xfId="0" applyFont="1" applyBorder="1" applyAlignment="1">
      <alignment horizontal="center" vertical="center"/>
    </xf>
    <xf numFmtId="0" fontId="22"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2" fillId="0" borderId="15"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pplyProtection="1">
      <alignment horizontal="left" vertical="center"/>
    </xf>
    <xf numFmtId="0" fontId="52" fillId="0" borderId="1" xfId="0" applyFont="1" applyBorder="1" applyAlignment="1" applyProtection="1">
      <alignment vertical="top"/>
    </xf>
    <xf numFmtId="0" fontId="52" fillId="0" borderId="1" xfId="0" applyFont="1" applyBorder="1" applyAlignment="1" applyProtection="1">
      <alignment horizontal="left" vertical="center"/>
    </xf>
    <xf numFmtId="0" fontId="52" fillId="0" borderId="1" xfId="0" applyFont="1" applyBorder="1" applyAlignment="1" applyProtection="1">
      <alignment horizontal="center" vertical="center"/>
    </xf>
    <xf numFmtId="49" fontId="52" fillId="0" borderId="1" xfId="0" applyNumberFormat="1" applyFont="1" applyBorder="1" applyAlignment="1" applyProtection="1">
      <alignment horizontal="left" vertical="center"/>
    </xf>
    <xf numFmtId="0" fontId="51" fillId="0" borderId="28" xfId="0" applyFont="1" applyBorder="1" applyAlignment="1" applyProtection="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theme" Target="theme/theme1.xml" /><Relationship Id="rId26" Type="http://schemas.openxmlformats.org/officeDocument/2006/relationships/calcChain" Target="calcChain.xml" /><Relationship Id="rId2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39</v>
      </c>
      <c r="AO17" s="25"/>
      <c r="AP17" s="25"/>
      <c r="AQ17" s="25"/>
      <c r="AR17" s="23"/>
      <c r="BE17" s="34"/>
      <c r="BS17" s="20" t="s">
        <v>41</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42</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39</v>
      </c>
      <c r="AO19" s="25"/>
      <c r="AP19" s="25"/>
      <c r="AQ19" s="25"/>
      <c r="AR19" s="23"/>
      <c r="BE19" s="34"/>
      <c r="BS19" s="20" t="s">
        <v>6</v>
      </c>
    </row>
    <row r="20" s="1" customFormat="1" ht="18.48" customHeight="1">
      <c r="B20" s="24"/>
      <c r="C20" s="25"/>
      <c r="D20" s="25"/>
      <c r="E20" s="30" t="s">
        <v>43</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39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44</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40" t="s">
        <v>45</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46</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47</v>
      </c>
      <c r="M28" s="49"/>
      <c r="N28" s="49"/>
      <c r="O28" s="49"/>
      <c r="P28" s="49"/>
      <c r="Q28" s="44"/>
      <c r="R28" s="44"/>
      <c r="S28" s="44"/>
      <c r="T28" s="44"/>
      <c r="U28" s="44"/>
      <c r="V28" s="44"/>
      <c r="W28" s="49" t="s">
        <v>48</v>
      </c>
      <c r="X28" s="49"/>
      <c r="Y28" s="49"/>
      <c r="Z28" s="49"/>
      <c r="AA28" s="49"/>
      <c r="AB28" s="49"/>
      <c r="AC28" s="49"/>
      <c r="AD28" s="49"/>
      <c r="AE28" s="49"/>
      <c r="AF28" s="44"/>
      <c r="AG28" s="44"/>
      <c r="AH28" s="44"/>
      <c r="AI28" s="44"/>
      <c r="AJ28" s="44"/>
      <c r="AK28" s="49" t="s">
        <v>49</v>
      </c>
      <c r="AL28" s="49"/>
      <c r="AM28" s="49"/>
      <c r="AN28" s="49"/>
      <c r="AO28" s="49"/>
      <c r="AP28" s="44"/>
      <c r="AQ28" s="44"/>
      <c r="AR28" s="48"/>
      <c r="BE28" s="34"/>
    </row>
    <row r="29" hidden="1" s="3" customFormat="1" ht="14.4" customHeight="1">
      <c r="A29" s="3"/>
      <c r="B29" s="50"/>
      <c r="C29" s="51"/>
      <c r="D29" s="35" t="s">
        <v>50</v>
      </c>
      <c r="E29" s="51"/>
      <c r="F29" s="35" t="s">
        <v>51</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hidden="1" s="3" customFormat="1" ht="14.4" customHeight="1">
      <c r="A30" s="3"/>
      <c r="B30" s="50"/>
      <c r="C30" s="51"/>
      <c r="D30" s="51"/>
      <c r="E30" s="51"/>
      <c r="F30" s="35" t="s">
        <v>52</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s="3" customFormat="1" ht="14.4" customHeight="1">
      <c r="A31" s="3"/>
      <c r="B31" s="50"/>
      <c r="C31" s="51"/>
      <c r="D31" s="56" t="s">
        <v>50</v>
      </c>
      <c r="E31" s="51"/>
      <c r="F31" s="35" t="s">
        <v>53</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s="3" customFormat="1" ht="14.4" customHeight="1">
      <c r="A32" s="3"/>
      <c r="B32" s="50"/>
      <c r="C32" s="51"/>
      <c r="D32" s="51"/>
      <c r="E32" s="51"/>
      <c r="F32" s="35" t="s">
        <v>54</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55</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7"/>
      <c r="D35" s="58" t="s">
        <v>56</v>
      </c>
      <c r="E35" s="59"/>
      <c r="F35" s="59"/>
      <c r="G35" s="59"/>
      <c r="H35" s="59"/>
      <c r="I35" s="59"/>
      <c r="J35" s="59"/>
      <c r="K35" s="59"/>
      <c r="L35" s="59"/>
      <c r="M35" s="59"/>
      <c r="N35" s="59"/>
      <c r="O35" s="59"/>
      <c r="P35" s="59"/>
      <c r="Q35" s="59"/>
      <c r="R35" s="59"/>
      <c r="S35" s="59"/>
      <c r="T35" s="60" t="s">
        <v>57</v>
      </c>
      <c r="U35" s="59"/>
      <c r="V35" s="59"/>
      <c r="W35" s="59"/>
      <c r="X35" s="61" t="s">
        <v>58</v>
      </c>
      <c r="Y35" s="59"/>
      <c r="Z35" s="59"/>
      <c r="AA35" s="59"/>
      <c r="AB35" s="59"/>
      <c r="AC35" s="59"/>
      <c r="AD35" s="59"/>
      <c r="AE35" s="59"/>
      <c r="AF35" s="59"/>
      <c r="AG35" s="59"/>
      <c r="AH35" s="59"/>
      <c r="AI35" s="59"/>
      <c r="AJ35" s="59"/>
      <c r="AK35" s="62">
        <f>SUM(AK26:AK33)</f>
        <v>0</v>
      </c>
      <c r="AL35" s="59"/>
      <c r="AM35" s="59"/>
      <c r="AN35" s="59"/>
      <c r="AO35" s="63"/>
      <c r="AP35" s="57"/>
      <c r="AQ35" s="57"/>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4"/>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48"/>
      <c r="BE37" s="42"/>
    </row>
    <row r="41" s="2" customFormat="1" ht="6.96" customHeight="1">
      <c r="A41" s="42"/>
      <c r="B41" s="66"/>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48"/>
      <c r="BE41" s="42"/>
    </row>
    <row r="42" s="2" customFormat="1" ht="24.96" customHeight="1">
      <c r="A42" s="42"/>
      <c r="B42" s="43"/>
      <c r="C42" s="26" t="s">
        <v>59</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8"/>
      <c r="C44" s="35" t="s">
        <v>13</v>
      </c>
      <c r="D44" s="69"/>
      <c r="E44" s="69"/>
      <c r="F44" s="69"/>
      <c r="G44" s="69"/>
      <c r="H44" s="69"/>
      <c r="I44" s="69"/>
      <c r="J44" s="69"/>
      <c r="K44" s="69"/>
      <c r="L44" s="69" t="str">
        <f>K5</f>
        <v>650220013</v>
      </c>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70"/>
      <c r="BE44" s="4"/>
    </row>
    <row r="45" s="5" customFormat="1" ht="36.96" customHeight="1">
      <c r="A45" s="5"/>
      <c r="B45" s="71"/>
      <c r="C45" s="72" t="s">
        <v>16</v>
      </c>
      <c r="D45" s="73"/>
      <c r="E45" s="73"/>
      <c r="F45" s="73"/>
      <c r="G45" s="73"/>
      <c r="H45" s="73"/>
      <c r="I45" s="73"/>
      <c r="J45" s="73"/>
      <c r="K45" s="73"/>
      <c r="L45" s="74" t="str">
        <f>K6</f>
        <v>Souvislá výměna kolejnic v obvodu Správy tratí Most pro rok 2024 opr. č. 1 (1-4)</v>
      </c>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5"/>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6" t="str">
        <f>IF(K8="","",K8)</f>
        <v>Obvod ST Most</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7" t="str">
        <f>IF(AN8= "","",AN8)</f>
        <v>24. 11. 2023</v>
      </c>
      <c r="AN47" s="77"/>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9" t="str">
        <f>IF(E11= "","",E11)</f>
        <v>SŽ s.o., OŘ UNL, ST Most</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8" t="str">
        <f>IF(E17="","",E17)</f>
        <v xml:space="preserve"> </v>
      </c>
      <c r="AN49" s="69"/>
      <c r="AO49" s="69"/>
      <c r="AP49" s="69"/>
      <c r="AQ49" s="44"/>
      <c r="AR49" s="48"/>
      <c r="AS49" s="79" t="s">
        <v>60</v>
      </c>
      <c r="AT49" s="80"/>
      <c r="AU49" s="81"/>
      <c r="AV49" s="81"/>
      <c r="AW49" s="81"/>
      <c r="AX49" s="81"/>
      <c r="AY49" s="81"/>
      <c r="AZ49" s="81"/>
      <c r="BA49" s="81"/>
      <c r="BB49" s="81"/>
      <c r="BC49" s="81"/>
      <c r="BD49" s="82"/>
      <c r="BE49" s="42"/>
    </row>
    <row r="50" s="2" customFormat="1" ht="25.65" customHeight="1">
      <c r="A50" s="42"/>
      <c r="B50" s="43"/>
      <c r="C50" s="35" t="s">
        <v>36</v>
      </c>
      <c r="D50" s="44"/>
      <c r="E50" s="44"/>
      <c r="F50" s="44"/>
      <c r="G50" s="44"/>
      <c r="H50" s="44"/>
      <c r="I50" s="44"/>
      <c r="J50" s="44"/>
      <c r="K50" s="44"/>
      <c r="L50" s="69"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42</v>
      </c>
      <c r="AJ50" s="44"/>
      <c r="AK50" s="44"/>
      <c r="AL50" s="44"/>
      <c r="AM50" s="78" t="str">
        <f>IF(E20="","",E20)</f>
        <v>Ing.Horák Jiří, 602155923, horak@spravazeleznic.cz</v>
      </c>
      <c r="AN50" s="69"/>
      <c r="AO50" s="69"/>
      <c r="AP50" s="69"/>
      <c r="AQ50" s="44"/>
      <c r="AR50" s="48"/>
      <c r="AS50" s="83"/>
      <c r="AT50" s="84"/>
      <c r="AU50" s="85"/>
      <c r="AV50" s="85"/>
      <c r="AW50" s="85"/>
      <c r="AX50" s="85"/>
      <c r="AY50" s="85"/>
      <c r="AZ50" s="85"/>
      <c r="BA50" s="85"/>
      <c r="BB50" s="85"/>
      <c r="BC50" s="85"/>
      <c r="BD50" s="86"/>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7"/>
      <c r="AT51" s="88"/>
      <c r="AU51" s="89"/>
      <c r="AV51" s="89"/>
      <c r="AW51" s="89"/>
      <c r="AX51" s="89"/>
      <c r="AY51" s="89"/>
      <c r="AZ51" s="89"/>
      <c r="BA51" s="89"/>
      <c r="BB51" s="89"/>
      <c r="BC51" s="89"/>
      <c r="BD51" s="90"/>
      <c r="BE51" s="42"/>
    </row>
    <row r="52" s="2" customFormat="1" ht="29.28" customHeight="1">
      <c r="A52" s="42"/>
      <c r="B52" s="43"/>
      <c r="C52" s="91" t="s">
        <v>61</v>
      </c>
      <c r="D52" s="92"/>
      <c r="E52" s="92"/>
      <c r="F52" s="92"/>
      <c r="G52" s="92"/>
      <c r="H52" s="93"/>
      <c r="I52" s="94" t="s">
        <v>62</v>
      </c>
      <c r="J52" s="92"/>
      <c r="K52" s="92"/>
      <c r="L52" s="92"/>
      <c r="M52" s="92"/>
      <c r="N52" s="92"/>
      <c r="O52" s="92"/>
      <c r="P52" s="92"/>
      <c r="Q52" s="92"/>
      <c r="R52" s="92"/>
      <c r="S52" s="92"/>
      <c r="T52" s="92"/>
      <c r="U52" s="92"/>
      <c r="V52" s="92"/>
      <c r="W52" s="92"/>
      <c r="X52" s="92"/>
      <c r="Y52" s="92"/>
      <c r="Z52" s="92"/>
      <c r="AA52" s="92"/>
      <c r="AB52" s="92"/>
      <c r="AC52" s="92"/>
      <c r="AD52" s="92"/>
      <c r="AE52" s="92"/>
      <c r="AF52" s="92"/>
      <c r="AG52" s="95" t="s">
        <v>63</v>
      </c>
      <c r="AH52" s="92"/>
      <c r="AI52" s="92"/>
      <c r="AJ52" s="92"/>
      <c r="AK52" s="92"/>
      <c r="AL52" s="92"/>
      <c r="AM52" s="92"/>
      <c r="AN52" s="94" t="s">
        <v>64</v>
      </c>
      <c r="AO52" s="92"/>
      <c r="AP52" s="92"/>
      <c r="AQ52" s="96" t="s">
        <v>65</v>
      </c>
      <c r="AR52" s="48"/>
      <c r="AS52" s="97" t="s">
        <v>66</v>
      </c>
      <c r="AT52" s="98" t="s">
        <v>67</v>
      </c>
      <c r="AU52" s="98" t="s">
        <v>68</v>
      </c>
      <c r="AV52" s="98" t="s">
        <v>69</v>
      </c>
      <c r="AW52" s="98" t="s">
        <v>70</v>
      </c>
      <c r="AX52" s="98" t="s">
        <v>71</v>
      </c>
      <c r="AY52" s="98" t="s">
        <v>72</v>
      </c>
      <c r="AZ52" s="98" t="s">
        <v>73</v>
      </c>
      <c r="BA52" s="98" t="s">
        <v>74</v>
      </c>
      <c r="BB52" s="98" t="s">
        <v>75</v>
      </c>
      <c r="BC52" s="98" t="s">
        <v>76</v>
      </c>
      <c r="BD52" s="99" t="s">
        <v>77</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100"/>
      <c r="AT53" s="101"/>
      <c r="AU53" s="101"/>
      <c r="AV53" s="101"/>
      <c r="AW53" s="101"/>
      <c r="AX53" s="101"/>
      <c r="AY53" s="101"/>
      <c r="AZ53" s="101"/>
      <c r="BA53" s="101"/>
      <c r="BB53" s="101"/>
      <c r="BC53" s="101"/>
      <c r="BD53" s="102"/>
      <c r="BE53" s="42"/>
    </row>
    <row r="54" s="6" customFormat="1" ht="32.4" customHeight="1">
      <c r="A54" s="6"/>
      <c r="B54" s="103"/>
      <c r="C54" s="104" t="s">
        <v>78</v>
      </c>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6">
        <f>ROUND(AG55+AG63+AG69+AG72+AG74+AG76+AG79+AG81,2)</f>
        <v>0</v>
      </c>
      <c r="AH54" s="106"/>
      <c r="AI54" s="106"/>
      <c r="AJ54" s="106"/>
      <c r="AK54" s="106"/>
      <c r="AL54" s="106"/>
      <c r="AM54" s="106"/>
      <c r="AN54" s="107">
        <f>SUM(AG54,AT54)</f>
        <v>0</v>
      </c>
      <c r="AO54" s="107"/>
      <c r="AP54" s="107"/>
      <c r="AQ54" s="108" t="s">
        <v>39</v>
      </c>
      <c r="AR54" s="109"/>
      <c r="AS54" s="110">
        <f>ROUND(AS55+AS63+AS69+AS72+AS74+AS76+AS79+AS81,2)</f>
        <v>0</v>
      </c>
      <c r="AT54" s="111">
        <f>ROUND(SUM(AV54:AW54),2)</f>
        <v>0</v>
      </c>
      <c r="AU54" s="112">
        <f>ROUND(AU55+AU63+AU69+AU72+AU74+AU76+AU79+AU81,5)</f>
        <v>0</v>
      </c>
      <c r="AV54" s="111">
        <f>ROUND(AZ54*L29,2)</f>
        <v>0</v>
      </c>
      <c r="AW54" s="111">
        <f>ROUND(BA54*L30,2)</f>
        <v>0</v>
      </c>
      <c r="AX54" s="111">
        <f>ROUND(BB54*L29,2)</f>
        <v>0</v>
      </c>
      <c r="AY54" s="111">
        <f>ROUND(BC54*L30,2)</f>
        <v>0</v>
      </c>
      <c r="AZ54" s="111">
        <f>ROUND(AZ55+AZ63+AZ69+AZ72+AZ74+AZ76+AZ79+AZ81,2)</f>
        <v>0</v>
      </c>
      <c r="BA54" s="111">
        <f>ROUND(BA55+BA63+BA69+BA72+BA74+BA76+BA79+BA81,2)</f>
        <v>0</v>
      </c>
      <c r="BB54" s="111">
        <f>ROUND(BB55+BB63+BB69+BB72+BB74+BB76+BB79+BB81,2)</f>
        <v>0</v>
      </c>
      <c r="BC54" s="111">
        <f>ROUND(BC55+BC63+BC69+BC72+BC74+BC76+BC79+BC81,2)</f>
        <v>0</v>
      </c>
      <c r="BD54" s="113">
        <f>ROUND(BD55+BD63+BD69+BD72+BD74+BD76+BD79+BD81,2)</f>
        <v>0</v>
      </c>
      <c r="BE54" s="6"/>
      <c r="BS54" s="114" t="s">
        <v>79</v>
      </c>
      <c r="BT54" s="114" t="s">
        <v>80</v>
      </c>
      <c r="BU54" s="115" t="s">
        <v>81</v>
      </c>
      <c r="BV54" s="114" t="s">
        <v>82</v>
      </c>
      <c r="BW54" s="114" t="s">
        <v>5</v>
      </c>
      <c r="BX54" s="114" t="s">
        <v>83</v>
      </c>
      <c r="CL54" s="114" t="s">
        <v>19</v>
      </c>
    </row>
    <row r="55" s="7" customFormat="1" ht="16.5" customHeight="1">
      <c r="A55" s="7"/>
      <c r="B55" s="116"/>
      <c r="C55" s="117"/>
      <c r="D55" s="118" t="s">
        <v>84</v>
      </c>
      <c r="E55" s="118"/>
      <c r="F55" s="118"/>
      <c r="G55" s="118"/>
      <c r="H55" s="118"/>
      <c r="I55" s="119"/>
      <c r="J55" s="118" t="s">
        <v>85</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ROUND(SUM(AG56:AG62),2)</f>
        <v>0</v>
      </c>
      <c r="AH55" s="119"/>
      <c r="AI55" s="119"/>
      <c r="AJ55" s="119"/>
      <c r="AK55" s="119"/>
      <c r="AL55" s="119"/>
      <c r="AM55" s="119"/>
      <c r="AN55" s="121">
        <f>SUM(AG55,AT55)</f>
        <v>0</v>
      </c>
      <c r="AO55" s="119"/>
      <c r="AP55" s="119"/>
      <c r="AQ55" s="122" t="s">
        <v>86</v>
      </c>
      <c r="AR55" s="123"/>
      <c r="AS55" s="124">
        <f>ROUND(SUM(AS56:AS62),2)</f>
        <v>0</v>
      </c>
      <c r="AT55" s="125">
        <f>ROUND(SUM(AV55:AW55),2)</f>
        <v>0</v>
      </c>
      <c r="AU55" s="126">
        <f>ROUND(SUM(AU56:AU62),5)</f>
        <v>0</v>
      </c>
      <c r="AV55" s="125">
        <f>ROUND(AZ55*L29,2)</f>
        <v>0</v>
      </c>
      <c r="AW55" s="125">
        <f>ROUND(BA55*L30,2)</f>
        <v>0</v>
      </c>
      <c r="AX55" s="125">
        <f>ROUND(BB55*L29,2)</f>
        <v>0</v>
      </c>
      <c r="AY55" s="125">
        <f>ROUND(BC55*L30,2)</f>
        <v>0</v>
      </c>
      <c r="AZ55" s="125">
        <f>ROUND(SUM(AZ56:AZ62),2)</f>
        <v>0</v>
      </c>
      <c r="BA55" s="125">
        <f>ROUND(SUM(BA56:BA62),2)</f>
        <v>0</v>
      </c>
      <c r="BB55" s="125">
        <f>ROUND(SUM(BB56:BB62),2)</f>
        <v>0</v>
      </c>
      <c r="BC55" s="125">
        <f>ROUND(SUM(BC56:BC62),2)</f>
        <v>0</v>
      </c>
      <c r="BD55" s="127">
        <f>ROUND(SUM(BD56:BD62),2)</f>
        <v>0</v>
      </c>
      <c r="BE55" s="7"/>
      <c r="BS55" s="128" t="s">
        <v>79</v>
      </c>
      <c r="BT55" s="128" t="s">
        <v>87</v>
      </c>
      <c r="BU55" s="128" t="s">
        <v>81</v>
      </c>
      <c r="BV55" s="128" t="s">
        <v>82</v>
      </c>
      <c r="BW55" s="128" t="s">
        <v>88</v>
      </c>
      <c r="BX55" s="128" t="s">
        <v>5</v>
      </c>
      <c r="CL55" s="128" t="s">
        <v>89</v>
      </c>
      <c r="CM55" s="128" t="s">
        <v>90</v>
      </c>
    </row>
    <row r="56" s="4" customFormat="1" ht="16.5" customHeight="1">
      <c r="A56" s="129" t="s">
        <v>91</v>
      </c>
      <c r="B56" s="68"/>
      <c r="C56" s="130"/>
      <c r="D56" s="130"/>
      <c r="E56" s="131" t="s">
        <v>92</v>
      </c>
      <c r="F56" s="131"/>
      <c r="G56" s="131"/>
      <c r="H56" s="131"/>
      <c r="I56" s="131"/>
      <c r="J56" s="130"/>
      <c r="K56" s="131" t="s">
        <v>93</v>
      </c>
      <c r="L56" s="131"/>
      <c r="M56" s="131"/>
      <c r="N56" s="131"/>
      <c r="O56" s="131"/>
      <c r="P56" s="131"/>
      <c r="Q56" s="131"/>
      <c r="R56" s="131"/>
      <c r="S56" s="131"/>
      <c r="T56" s="131"/>
      <c r="U56" s="131"/>
      <c r="V56" s="131"/>
      <c r="W56" s="131"/>
      <c r="X56" s="131"/>
      <c r="Y56" s="131"/>
      <c r="Z56" s="131"/>
      <c r="AA56" s="131"/>
      <c r="AB56" s="131"/>
      <c r="AC56" s="131"/>
      <c r="AD56" s="131"/>
      <c r="AE56" s="131"/>
      <c r="AF56" s="131"/>
      <c r="AG56" s="132">
        <f>'Č11 - 1.TK Ústí západ - Ř...'!J32</f>
        <v>0</v>
      </c>
      <c r="AH56" s="130"/>
      <c r="AI56" s="130"/>
      <c r="AJ56" s="130"/>
      <c r="AK56" s="130"/>
      <c r="AL56" s="130"/>
      <c r="AM56" s="130"/>
      <c r="AN56" s="132">
        <f>SUM(AG56,AT56)</f>
        <v>0</v>
      </c>
      <c r="AO56" s="130"/>
      <c r="AP56" s="130"/>
      <c r="AQ56" s="133" t="s">
        <v>94</v>
      </c>
      <c r="AR56" s="70"/>
      <c r="AS56" s="134">
        <v>0</v>
      </c>
      <c r="AT56" s="135">
        <f>ROUND(SUM(AV56:AW56),2)</f>
        <v>0</v>
      </c>
      <c r="AU56" s="136">
        <f>'Č11 - 1.TK Ústí západ - Ř...'!P88</f>
        <v>0</v>
      </c>
      <c r="AV56" s="135">
        <f>'Č11 - 1.TK Ústí západ - Ř...'!J35</f>
        <v>0</v>
      </c>
      <c r="AW56" s="135">
        <f>'Č11 - 1.TK Ústí západ - Ř...'!J36</f>
        <v>0</v>
      </c>
      <c r="AX56" s="135">
        <f>'Č11 - 1.TK Ústí západ - Ř...'!J37</f>
        <v>0</v>
      </c>
      <c r="AY56" s="135">
        <f>'Č11 - 1.TK Ústí západ - Ř...'!J38</f>
        <v>0</v>
      </c>
      <c r="AZ56" s="135">
        <f>'Č11 - 1.TK Ústí západ - Ř...'!F35</f>
        <v>0</v>
      </c>
      <c r="BA56" s="135">
        <f>'Č11 - 1.TK Ústí západ - Ř...'!F36</f>
        <v>0</v>
      </c>
      <c r="BB56" s="135">
        <f>'Č11 - 1.TK Ústí západ - Ř...'!F37</f>
        <v>0</v>
      </c>
      <c r="BC56" s="135">
        <f>'Č11 - 1.TK Ústí západ - Ř...'!F38</f>
        <v>0</v>
      </c>
      <c r="BD56" s="137">
        <f>'Č11 - 1.TK Ústí západ - Ř...'!F39</f>
        <v>0</v>
      </c>
      <c r="BE56" s="4"/>
      <c r="BT56" s="138" t="s">
        <v>90</v>
      </c>
      <c r="BV56" s="138" t="s">
        <v>82</v>
      </c>
      <c r="BW56" s="138" t="s">
        <v>95</v>
      </c>
      <c r="BX56" s="138" t="s">
        <v>88</v>
      </c>
      <c r="CL56" s="138" t="s">
        <v>89</v>
      </c>
    </row>
    <row r="57" s="4" customFormat="1" ht="16.5" customHeight="1">
      <c r="A57" s="129" t="s">
        <v>91</v>
      </c>
      <c r="B57" s="68"/>
      <c r="C57" s="130"/>
      <c r="D57" s="130"/>
      <c r="E57" s="131" t="s">
        <v>96</v>
      </c>
      <c r="F57" s="131"/>
      <c r="G57" s="131"/>
      <c r="H57" s="131"/>
      <c r="I57" s="131"/>
      <c r="J57" s="130"/>
      <c r="K57" s="131" t="s">
        <v>97</v>
      </c>
      <c r="L57" s="131"/>
      <c r="M57" s="131"/>
      <c r="N57" s="131"/>
      <c r="O57" s="131"/>
      <c r="P57" s="131"/>
      <c r="Q57" s="131"/>
      <c r="R57" s="131"/>
      <c r="S57" s="131"/>
      <c r="T57" s="131"/>
      <c r="U57" s="131"/>
      <c r="V57" s="131"/>
      <c r="W57" s="131"/>
      <c r="X57" s="131"/>
      <c r="Y57" s="131"/>
      <c r="Z57" s="131"/>
      <c r="AA57" s="131"/>
      <c r="AB57" s="131"/>
      <c r="AC57" s="131"/>
      <c r="AD57" s="131"/>
      <c r="AE57" s="131"/>
      <c r="AF57" s="131"/>
      <c r="AG57" s="132">
        <f>'Č12 - 2.TK Ústí západ - Ř...'!J32</f>
        <v>0</v>
      </c>
      <c r="AH57" s="130"/>
      <c r="AI57" s="130"/>
      <c r="AJ57" s="130"/>
      <c r="AK57" s="130"/>
      <c r="AL57" s="130"/>
      <c r="AM57" s="130"/>
      <c r="AN57" s="132">
        <f>SUM(AG57,AT57)</f>
        <v>0</v>
      </c>
      <c r="AO57" s="130"/>
      <c r="AP57" s="130"/>
      <c r="AQ57" s="133" t="s">
        <v>94</v>
      </c>
      <c r="AR57" s="70"/>
      <c r="AS57" s="134">
        <v>0</v>
      </c>
      <c r="AT57" s="135">
        <f>ROUND(SUM(AV57:AW57),2)</f>
        <v>0</v>
      </c>
      <c r="AU57" s="136">
        <f>'Č12 - 2.TK Ústí západ - Ř...'!P88</f>
        <v>0</v>
      </c>
      <c r="AV57" s="135">
        <f>'Č12 - 2.TK Ústí západ - Ř...'!J35</f>
        <v>0</v>
      </c>
      <c r="AW57" s="135">
        <f>'Č12 - 2.TK Ústí západ - Ř...'!J36</f>
        <v>0</v>
      </c>
      <c r="AX57" s="135">
        <f>'Č12 - 2.TK Ústí západ - Ř...'!J37</f>
        <v>0</v>
      </c>
      <c r="AY57" s="135">
        <f>'Č12 - 2.TK Ústí západ - Ř...'!J38</f>
        <v>0</v>
      </c>
      <c r="AZ57" s="135">
        <f>'Č12 - 2.TK Ústí západ - Ř...'!F35</f>
        <v>0</v>
      </c>
      <c r="BA57" s="135">
        <f>'Č12 - 2.TK Ústí západ - Ř...'!F36</f>
        <v>0</v>
      </c>
      <c r="BB57" s="135">
        <f>'Č12 - 2.TK Ústí západ - Ř...'!F37</f>
        <v>0</v>
      </c>
      <c r="BC57" s="135">
        <f>'Č12 - 2.TK Ústí západ - Ř...'!F38</f>
        <v>0</v>
      </c>
      <c r="BD57" s="137">
        <f>'Č12 - 2.TK Ústí západ - Ř...'!F39</f>
        <v>0</v>
      </c>
      <c r="BE57" s="4"/>
      <c r="BT57" s="138" t="s">
        <v>90</v>
      </c>
      <c r="BV57" s="138" t="s">
        <v>82</v>
      </c>
      <c r="BW57" s="138" t="s">
        <v>98</v>
      </c>
      <c r="BX57" s="138" t="s">
        <v>88</v>
      </c>
      <c r="CL57" s="138" t="s">
        <v>89</v>
      </c>
    </row>
    <row r="58" s="4" customFormat="1" ht="16.5" customHeight="1">
      <c r="A58" s="129" t="s">
        <v>91</v>
      </c>
      <c r="B58" s="68"/>
      <c r="C58" s="130"/>
      <c r="D58" s="130"/>
      <c r="E58" s="131" t="s">
        <v>99</v>
      </c>
      <c r="F58" s="131"/>
      <c r="G58" s="131"/>
      <c r="H58" s="131"/>
      <c r="I58" s="131"/>
      <c r="J58" s="130"/>
      <c r="K58" s="131" t="s">
        <v>100</v>
      </c>
      <c r="L58" s="131"/>
      <c r="M58" s="131"/>
      <c r="N58" s="131"/>
      <c r="O58" s="131"/>
      <c r="P58" s="131"/>
      <c r="Q58" s="131"/>
      <c r="R58" s="131"/>
      <c r="S58" s="131"/>
      <c r="T58" s="131"/>
      <c r="U58" s="131"/>
      <c r="V58" s="131"/>
      <c r="W58" s="131"/>
      <c r="X58" s="131"/>
      <c r="Y58" s="131"/>
      <c r="Z58" s="131"/>
      <c r="AA58" s="131"/>
      <c r="AB58" s="131"/>
      <c r="AC58" s="131"/>
      <c r="AD58" s="131"/>
      <c r="AE58" s="131"/>
      <c r="AF58" s="131"/>
      <c r="AG58" s="132">
        <f>'Č13 - 1.TK Řehlovice - Úp...'!J32</f>
        <v>0</v>
      </c>
      <c r="AH58" s="130"/>
      <c r="AI58" s="130"/>
      <c r="AJ58" s="130"/>
      <c r="AK58" s="130"/>
      <c r="AL58" s="130"/>
      <c r="AM58" s="130"/>
      <c r="AN58" s="132">
        <f>SUM(AG58,AT58)</f>
        <v>0</v>
      </c>
      <c r="AO58" s="130"/>
      <c r="AP58" s="130"/>
      <c r="AQ58" s="133" t="s">
        <v>94</v>
      </c>
      <c r="AR58" s="70"/>
      <c r="AS58" s="134">
        <v>0</v>
      </c>
      <c r="AT58" s="135">
        <f>ROUND(SUM(AV58:AW58),2)</f>
        <v>0</v>
      </c>
      <c r="AU58" s="136">
        <f>'Č13 - 1.TK Řehlovice - Úp...'!P88</f>
        <v>0</v>
      </c>
      <c r="AV58" s="135">
        <f>'Č13 - 1.TK Řehlovice - Úp...'!J35</f>
        <v>0</v>
      </c>
      <c r="AW58" s="135">
        <f>'Č13 - 1.TK Řehlovice - Úp...'!J36</f>
        <v>0</v>
      </c>
      <c r="AX58" s="135">
        <f>'Č13 - 1.TK Řehlovice - Úp...'!J37</f>
        <v>0</v>
      </c>
      <c r="AY58" s="135">
        <f>'Č13 - 1.TK Řehlovice - Úp...'!J38</f>
        <v>0</v>
      </c>
      <c r="AZ58" s="135">
        <f>'Č13 - 1.TK Řehlovice - Úp...'!F35</f>
        <v>0</v>
      </c>
      <c r="BA58" s="135">
        <f>'Č13 - 1.TK Řehlovice - Úp...'!F36</f>
        <v>0</v>
      </c>
      <c r="BB58" s="135">
        <f>'Č13 - 1.TK Řehlovice - Úp...'!F37</f>
        <v>0</v>
      </c>
      <c r="BC58" s="135">
        <f>'Č13 - 1.TK Řehlovice - Úp...'!F38</f>
        <v>0</v>
      </c>
      <c r="BD58" s="137">
        <f>'Č13 - 1.TK Řehlovice - Úp...'!F39</f>
        <v>0</v>
      </c>
      <c r="BE58" s="4"/>
      <c r="BT58" s="138" t="s">
        <v>90</v>
      </c>
      <c r="BV58" s="138" t="s">
        <v>82</v>
      </c>
      <c r="BW58" s="138" t="s">
        <v>101</v>
      </c>
      <c r="BX58" s="138" t="s">
        <v>88</v>
      </c>
      <c r="CL58" s="138" t="s">
        <v>89</v>
      </c>
    </row>
    <row r="59" s="4" customFormat="1" ht="16.5" customHeight="1">
      <c r="A59" s="129" t="s">
        <v>91</v>
      </c>
      <c r="B59" s="68"/>
      <c r="C59" s="130"/>
      <c r="D59" s="130"/>
      <c r="E59" s="131" t="s">
        <v>102</v>
      </c>
      <c r="F59" s="131"/>
      <c r="G59" s="131"/>
      <c r="H59" s="131"/>
      <c r="I59" s="131"/>
      <c r="J59" s="130"/>
      <c r="K59" s="131" t="s">
        <v>103</v>
      </c>
      <c r="L59" s="131"/>
      <c r="M59" s="131"/>
      <c r="N59" s="131"/>
      <c r="O59" s="131"/>
      <c r="P59" s="131"/>
      <c r="Q59" s="131"/>
      <c r="R59" s="131"/>
      <c r="S59" s="131"/>
      <c r="T59" s="131"/>
      <c r="U59" s="131"/>
      <c r="V59" s="131"/>
      <c r="W59" s="131"/>
      <c r="X59" s="131"/>
      <c r="Y59" s="131"/>
      <c r="Z59" s="131"/>
      <c r="AA59" s="131"/>
      <c r="AB59" s="131"/>
      <c r="AC59" s="131"/>
      <c r="AD59" s="131"/>
      <c r="AE59" s="131"/>
      <c r="AF59" s="131"/>
      <c r="AG59" s="132">
        <f>'Č14 - 2.TK Úpořiny -  Řeh...'!J32</f>
        <v>0</v>
      </c>
      <c r="AH59" s="130"/>
      <c r="AI59" s="130"/>
      <c r="AJ59" s="130"/>
      <c r="AK59" s="130"/>
      <c r="AL59" s="130"/>
      <c r="AM59" s="130"/>
      <c r="AN59" s="132">
        <f>SUM(AG59,AT59)</f>
        <v>0</v>
      </c>
      <c r="AO59" s="130"/>
      <c r="AP59" s="130"/>
      <c r="AQ59" s="133" t="s">
        <v>94</v>
      </c>
      <c r="AR59" s="70"/>
      <c r="AS59" s="134">
        <v>0</v>
      </c>
      <c r="AT59" s="135">
        <f>ROUND(SUM(AV59:AW59),2)</f>
        <v>0</v>
      </c>
      <c r="AU59" s="136">
        <f>'Č14 - 2.TK Úpořiny -  Řeh...'!P88</f>
        <v>0</v>
      </c>
      <c r="AV59" s="135">
        <f>'Č14 - 2.TK Úpořiny -  Řeh...'!J35</f>
        <v>0</v>
      </c>
      <c r="AW59" s="135">
        <f>'Č14 - 2.TK Úpořiny -  Řeh...'!J36</f>
        <v>0</v>
      </c>
      <c r="AX59" s="135">
        <f>'Č14 - 2.TK Úpořiny -  Řeh...'!J37</f>
        <v>0</v>
      </c>
      <c r="AY59" s="135">
        <f>'Č14 - 2.TK Úpořiny -  Řeh...'!J38</f>
        <v>0</v>
      </c>
      <c r="AZ59" s="135">
        <f>'Č14 - 2.TK Úpořiny -  Řeh...'!F35</f>
        <v>0</v>
      </c>
      <c r="BA59" s="135">
        <f>'Č14 - 2.TK Úpořiny -  Řeh...'!F36</f>
        <v>0</v>
      </c>
      <c r="BB59" s="135">
        <f>'Č14 - 2.TK Úpořiny -  Řeh...'!F37</f>
        <v>0</v>
      </c>
      <c r="BC59" s="135">
        <f>'Č14 - 2.TK Úpořiny -  Řeh...'!F38</f>
        <v>0</v>
      </c>
      <c r="BD59" s="137">
        <f>'Č14 - 2.TK Úpořiny -  Řeh...'!F39</f>
        <v>0</v>
      </c>
      <c r="BE59" s="4"/>
      <c r="BT59" s="138" t="s">
        <v>90</v>
      </c>
      <c r="BV59" s="138" t="s">
        <v>82</v>
      </c>
      <c r="BW59" s="138" t="s">
        <v>104</v>
      </c>
      <c r="BX59" s="138" t="s">
        <v>88</v>
      </c>
      <c r="CL59" s="138" t="s">
        <v>89</v>
      </c>
    </row>
    <row r="60" s="4" customFormat="1" ht="16.5" customHeight="1">
      <c r="A60" s="129" t="s">
        <v>91</v>
      </c>
      <c r="B60" s="68"/>
      <c r="C60" s="130"/>
      <c r="D60" s="130"/>
      <c r="E60" s="131" t="s">
        <v>105</v>
      </c>
      <c r="F60" s="131"/>
      <c r="G60" s="131"/>
      <c r="H60" s="131"/>
      <c r="I60" s="131"/>
      <c r="J60" s="130"/>
      <c r="K60" s="131" t="s">
        <v>106</v>
      </c>
      <c r="L60" s="131"/>
      <c r="M60" s="131"/>
      <c r="N60" s="131"/>
      <c r="O60" s="131"/>
      <c r="P60" s="131"/>
      <c r="Q60" s="131"/>
      <c r="R60" s="131"/>
      <c r="S60" s="131"/>
      <c r="T60" s="131"/>
      <c r="U60" s="131"/>
      <c r="V60" s="131"/>
      <c r="W60" s="131"/>
      <c r="X60" s="131"/>
      <c r="Y60" s="131"/>
      <c r="Z60" s="131"/>
      <c r="AA60" s="131"/>
      <c r="AB60" s="131"/>
      <c r="AC60" s="131"/>
      <c r="AD60" s="131"/>
      <c r="AE60" s="131"/>
      <c r="AF60" s="131"/>
      <c r="AG60" s="132">
        <f>'Č15 - 1.TK Ohníč - Světec'!J32</f>
        <v>0</v>
      </c>
      <c r="AH60" s="130"/>
      <c r="AI60" s="130"/>
      <c r="AJ60" s="130"/>
      <c r="AK60" s="130"/>
      <c r="AL60" s="130"/>
      <c r="AM60" s="130"/>
      <c r="AN60" s="132">
        <f>SUM(AG60,AT60)</f>
        <v>0</v>
      </c>
      <c r="AO60" s="130"/>
      <c r="AP60" s="130"/>
      <c r="AQ60" s="133" t="s">
        <v>94</v>
      </c>
      <c r="AR60" s="70"/>
      <c r="AS60" s="134">
        <v>0</v>
      </c>
      <c r="AT60" s="135">
        <f>ROUND(SUM(AV60:AW60),2)</f>
        <v>0</v>
      </c>
      <c r="AU60" s="136">
        <f>'Č15 - 1.TK Ohníč - Světec'!P87</f>
        <v>0</v>
      </c>
      <c r="AV60" s="135">
        <f>'Č15 - 1.TK Ohníč - Světec'!J35</f>
        <v>0</v>
      </c>
      <c r="AW60" s="135">
        <f>'Č15 - 1.TK Ohníč - Světec'!J36</f>
        <v>0</v>
      </c>
      <c r="AX60" s="135">
        <f>'Č15 - 1.TK Ohníč - Světec'!J37</f>
        <v>0</v>
      </c>
      <c r="AY60" s="135">
        <f>'Č15 - 1.TK Ohníč - Světec'!J38</f>
        <v>0</v>
      </c>
      <c r="AZ60" s="135">
        <f>'Č15 - 1.TK Ohníč - Světec'!F35</f>
        <v>0</v>
      </c>
      <c r="BA60" s="135">
        <f>'Č15 - 1.TK Ohníč - Světec'!F36</f>
        <v>0</v>
      </c>
      <c r="BB60" s="135">
        <f>'Č15 - 1.TK Ohníč - Světec'!F37</f>
        <v>0</v>
      </c>
      <c r="BC60" s="135">
        <f>'Č15 - 1.TK Ohníč - Světec'!F38</f>
        <v>0</v>
      </c>
      <c r="BD60" s="137">
        <f>'Č15 - 1.TK Ohníč - Světec'!F39</f>
        <v>0</v>
      </c>
      <c r="BE60" s="4"/>
      <c r="BT60" s="138" t="s">
        <v>90</v>
      </c>
      <c r="BV60" s="138" t="s">
        <v>82</v>
      </c>
      <c r="BW60" s="138" t="s">
        <v>107</v>
      </c>
      <c r="BX60" s="138" t="s">
        <v>88</v>
      </c>
      <c r="CL60" s="138" t="s">
        <v>89</v>
      </c>
    </row>
    <row r="61" s="4" customFormat="1" ht="16.5" customHeight="1">
      <c r="A61" s="129" t="s">
        <v>91</v>
      </c>
      <c r="B61" s="68"/>
      <c r="C61" s="130"/>
      <c r="D61" s="130"/>
      <c r="E61" s="131" t="s">
        <v>108</v>
      </c>
      <c r="F61" s="131"/>
      <c r="G61" s="131"/>
      <c r="H61" s="131"/>
      <c r="I61" s="131"/>
      <c r="J61" s="130"/>
      <c r="K61" s="131" t="s">
        <v>109</v>
      </c>
      <c r="L61" s="131"/>
      <c r="M61" s="131"/>
      <c r="N61" s="131"/>
      <c r="O61" s="131"/>
      <c r="P61" s="131"/>
      <c r="Q61" s="131"/>
      <c r="R61" s="131"/>
      <c r="S61" s="131"/>
      <c r="T61" s="131"/>
      <c r="U61" s="131"/>
      <c r="V61" s="131"/>
      <c r="W61" s="131"/>
      <c r="X61" s="131"/>
      <c r="Y61" s="131"/>
      <c r="Z61" s="131"/>
      <c r="AA61" s="131"/>
      <c r="AB61" s="131"/>
      <c r="AC61" s="131"/>
      <c r="AD61" s="131"/>
      <c r="AE61" s="131"/>
      <c r="AF61" s="131"/>
      <c r="AG61" s="132">
        <f>'Č16 - 1.TK Světec - Bílina'!J32</f>
        <v>0</v>
      </c>
      <c r="AH61" s="130"/>
      <c r="AI61" s="130"/>
      <c r="AJ61" s="130"/>
      <c r="AK61" s="130"/>
      <c r="AL61" s="130"/>
      <c r="AM61" s="130"/>
      <c r="AN61" s="132">
        <f>SUM(AG61,AT61)</f>
        <v>0</v>
      </c>
      <c r="AO61" s="130"/>
      <c r="AP61" s="130"/>
      <c r="AQ61" s="133" t="s">
        <v>94</v>
      </c>
      <c r="AR61" s="70"/>
      <c r="AS61" s="134">
        <v>0</v>
      </c>
      <c r="AT61" s="135">
        <f>ROUND(SUM(AV61:AW61),2)</f>
        <v>0</v>
      </c>
      <c r="AU61" s="136">
        <f>'Č16 - 1.TK Světec - Bílina'!P88</f>
        <v>0</v>
      </c>
      <c r="AV61" s="135">
        <f>'Č16 - 1.TK Světec - Bílina'!J35</f>
        <v>0</v>
      </c>
      <c r="AW61" s="135">
        <f>'Č16 - 1.TK Světec - Bílina'!J36</f>
        <v>0</v>
      </c>
      <c r="AX61" s="135">
        <f>'Č16 - 1.TK Světec - Bílina'!J37</f>
        <v>0</v>
      </c>
      <c r="AY61" s="135">
        <f>'Č16 - 1.TK Světec - Bílina'!J38</f>
        <v>0</v>
      </c>
      <c r="AZ61" s="135">
        <f>'Č16 - 1.TK Světec - Bílina'!F35</f>
        <v>0</v>
      </c>
      <c r="BA61" s="135">
        <f>'Č16 - 1.TK Světec - Bílina'!F36</f>
        <v>0</v>
      </c>
      <c r="BB61" s="135">
        <f>'Č16 - 1.TK Světec - Bílina'!F37</f>
        <v>0</v>
      </c>
      <c r="BC61" s="135">
        <f>'Č16 - 1.TK Světec - Bílina'!F38</f>
        <v>0</v>
      </c>
      <c r="BD61" s="137">
        <f>'Č16 - 1.TK Světec - Bílina'!F39</f>
        <v>0</v>
      </c>
      <c r="BE61" s="4"/>
      <c r="BT61" s="138" t="s">
        <v>90</v>
      </c>
      <c r="BV61" s="138" t="s">
        <v>82</v>
      </c>
      <c r="BW61" s="138" t="s">
        <v>110</v>
      </c>
      <c r="BX61" s="138" t="s">
        <v>88</v>
      </c>
      <c r="CL61" s="138" t="s">
        <v>89</v>
      </c>
    </row>
    <row r="62" s="4" customFormat="1" ht="23.25" customHeight="1">
      <c r="A62" s="129" t="s">
        <v>91</v>
      </c>
      <c r="B62" s="68"/>
      <c r="C62" s="130"/>
      <c r="D62" s="130"/>
      <c r="E62" s="131" t="s">
        <v>111</v>
      </c>
      <c r="F62" s="131"/>
      <c r="G62" s="131"/>
      <c r="H62" s="131"/>
      <c r="I62" s="131"/>
      <c r="J62" s="130"/>
      <c r="K62" s="131" t="s">
        <v>112</v>
      </c>
      <c r="L62" s="131"/>
      <c r="M62" s="131"/>
      <c r="N62" s="131"/>
      <c r="O62" s="131"/>
      <c r="P62" s="131"/>
      <c r="Q62" s="131"/>
      <c r="R62" s="131"/>
      <c r="S62" s="131"/>
      <c r="T62" s="131"/>
      <c r="U62" s="131"/>
      <c r="V62" s="131"/>
      <c r="W62" s="131"/>
      <c r="X62" s="131"/>
      <c r="Y62" s="131"/>
      <c r="Z62" s="131"/>
      <c r="AA62" s="131"/>
      <c r="AB62" s="131"/>
      <c r="AC62" s="131"/>
      <c r="AD62" s="131"/>
      <c r="AE62" s="131"/>
      <c r="AF62" s="131"/>
      <c r="AG62" s="132">
        <f>'Č171 - P2077 km 1,526 v 2...'!J32</f>
        <v>0</v>
      </c>
      <c r="AH62" s="130"/>
      <c r="AI62" s="130"/>
      <c r="AJ62" s="130"/>
      <c r="AK62" s="130"/>
      <c r="AL62" s="130"/>
      <c r="AM62" s="130"/>
      <c r="AN62" s="132">
        <f>SUM(AG62,AT62)</f>
        <v>0</v>
      </c>
      <c r="AO62" s="130"/>
      <c r="AP62" s="130"/>
      <c r="AQ62" s="133" t="s">
        <v>94</v>
      </c>
      <c r="AR62" s="70"/>
      <c r="AS62" s="134">
        <v>0</v>
      </c>
      <c r="AT62" s="135">
        <f>ROUND(SUM(AV62:AW62),2)</f>
        <v>0</v>
      </c>
      <c r="AU62" s="136">
        <f>'Č171 - P2077 km 1,526 v 2...'!P86</f>
        <v>0</v>
      </c>
      <c r="AV62" s="135">
        <f>'Č171 - P2077 km 1,526 v 2...'!J35</f>
        <v>0</v>
      </c>
      <c r="AW62" s="135">
        <f>'Č171 - P2077 km 1,526 v 2...'!J36</f>
        <v>0</v>
      </c>
      <c r="AX62" s="135">
        <f>'Č171 - P2077 km 1,526 v 2...'!J37</f>
        <v>0</v>
      </c>
      <c r="AY62" s="135">
        <f>'Č171 - P2077 km 1,526 v 2...'!J38</f>
        <v>0</v>
      </c>
      <c r="AZ62" s="135">
        <f>'Č171 - P2077 km 1,526 v 2...'!F35</f>
        <v>0</v>
      </c>
      <c r="BA62" s="135">
        <f>'Č171 - P2077 km 1,526 v 2...'!F36</f>
        <v>0</v>
      </c>
      <c r="BB62" s="135">
        <f>'Č171 - P2077 km 1,526 v 2...'!F37</f>
        <v>0</v>
      </c>
      <c r="BC62" s="135">
        <f>'Č171 - P2077 km 1,526 v 2...'!F38</f>
        <v>0</v>
      </c>
      <c r="BD62" s="137">
        <f>'Č171 - P2077 km 1,526 v 2...'!F39</f>
        <v>0</v>
      </c>
      <c r="BE62" s="4"/>
      <c r="BT62" s="138" t="s">
        <v>90</v>
      </c>
      <c r="BV62" s="138" t="s">
        <v>82</v>
      </c>
      <c r="BW62" s="138" t="s">
        <v>113</v>
      </c>
      <c r="BX62" s="138" t="s">
        <v>88</v>
      </c>
      <c r="CL62" s="138" t="s">
        <v>89</v>
      </c>
    </row>
    <row r="63" s="7" customFormat="1" ht="16.5" customHeight="1">
      <c r="A63" s="7"/>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ROUND(SUM(AG64:AG68),2)</f>
        <v>0</v>
      </c>
      <c r="AH63" s="119"/>
      <c r="AI63" s="119"/>
      <c r="AJ63" s="119"/>
      <c r="AK63" s="119"/>
      <c r="AL63" s="119"/>
      <c r="AM63" s="119"/>
      <c r="AN63" s="121">
        <f>SUM(AG63,AT63)</f>
        <v>0</v>
      </c>
      <c r="AO63" s="119"/>
      <c r="AP63" s="119"/>
      <c r="AQ63" s="122" t="s">
        <v>86</v>
      </c>
      <c r="AR63" s="123"/>
      <c r="AS63" s="124">
        <f>ROUND(SUM(AS64:AS68),2)</f>
        <v>0</v>
      </c>
      <c r="AT63" s="125">
        <f>ROUND(SUM(AV63:AW63),2)</f>
        <v>0</v>
      </c>
      <c r="AU63" s="126">
        <f>ROUND(SUM(AU64:AU68),5)</f>
        <v>0</v>
      </c>
      <c r="AV63" s="125">
        <f>ROUND(AZ63*L29,2)</f>
        <v>0</v>
      </c>
      <c r="AW63" s="125">
        <f>ROUND(BA63*L30,2)</f>
        <v>0</v>
      </c>
      <c r="AX63" s="125">
        <f>ROUND(BB63*L29,2)</f>
        <v>0</v>
      </c>
      <c r="AY63" s="125">
        <f>ROUND(BC63*L30,2)</f>
        <v>0</v>
      </c>
      <c r="AZ63" s="125">
        <f>ROUND(SUM(AZ64:AZ68),2)</f>
        <v>0</v>
      </c>
      <c r="BA63" s="125">
        <f>ROUND(SUM(BA64:BA68),2)</f>
        <v>0</v>
      </c>
      <c r="BB63" s="125">
        <f>ROUND(SUM(BB64:BB68),2)</f>
        <v>0</v>
      </c>
      <c r="BC63" s="125">
        <f>ROUND(SUM(BC64:BC68),2)</f>
        <v>0</v>
      </c>
      <c r="BD63" s="127">
        <f>ROUND(SUM(BD64:BD68),2)</f>
        <v>0</v>
      </c>
      <c r="BE63" s="7"/>
      <c r="BS63" s="128" t="s">
        <v>79</v>
      </c>
      <c r="BT63" s="128" t="s">
        <v>87</v>
      </c>
      <c r="BU63" s="128" t="s">
        <v>81</v>
      </c>
      <c r="BV63" s="128" t="s">
        <v>82</v>
      </c>
      <c r="BW63" s="128" t="s">
        <v>116</v>
      </c>
      <c r="BX63" s="128" t="s">
        <v>5</v>
      </c>
      <c r="CL63" s="128" t="s">
        <v>117</v>
      </c>
      <c r="CM63" s="128" t="s">
        <v>90</v>
      </c>
    </row>
    <row r="64" s="4" customFormat="1" ht="16.5" customHeight="1">
      <c r="A64" s="129" t="s">
        <v>91</v>
      </c>
      <c r="B64" s="68"/>
      <c r="C64" s="130"/>
      <c r="D64" s="130"/>
      <c r="E64" s="131" t="s">
        <v>118</v>
      </c>
      <c r="F64" s="131"/>
      <c r="G64" s="131"/>
      <c r="H64" s="131"/>
      <c r="I64" s="131"/>
      <c r="J64" s="130"/>
      <c r="K64" s="131" t="s">
        <v>119</v>
      </c>
      <c r="L64" s="131"/>
      <c r="M64" s="131"/>
      <c r="N64" s="131"/>
      <c r="O64" s="131"/>
      <c r="P64" s="131"/>
      <c r="Q64" s="131"/>
      <c r="R64" s="131"/>
      <c r="S64" s="131"/>
      <c r="T64" s="131"/>
      <c r="U64" s="131"/>
      <c r="V64" s="131"/>
      <c r="W64" s="131"/>
      <c r="X64" s="131"/>
      <c r="Y64" s="131"/>
      <c r="Z64" s="131"/>
      <c r="AA64" s="131"/>
      <c r="AB64" s="131"/>
      <c r="AC64" s="131"/>
      <c r="AD64" s="131"/>
      <c r="AE64" s="131"/>
      <c r="AF64" s="131"/>
      <c r="AG64" s="132">
        <f>'Č21 - 1.TK Bílina - České...'!J32</f>
        <v>0</v>
      </c>
      <c r="AH64" s="130"/>
      <c r="AI64" s="130"/>
      <c r="AJ64" s="130"/>
      <c r="AK64" s="130"/>
      <c r="AL64" s="130"/>
      <c r="AM64" s="130"/>
      <c r="AN64" s="132">
        <f>SUM(AG64,AT64)</f>
        <v>0</v>
      </c>
      <c r="AO64" s="130"/>
      <c r="AP64" s="130"/>
      <c r="AQ64" s="133" t="s">
        <v>94</v>
      </c>
      <c r="AR64" s="70"/>
      <c r="AS64" s="134">
        <v>0</v>
      </c>
      <c r="AT64" s="135">
        <f>ROUND(SUM(AV64:AW64),2)</f>
        <v>0</v>
      </c>
      <c r="AU64" s="136">
        <f>'Č21 - 1.TK Bílina - České...'!P88</f>
        <v>0</v>
      </c>
      <c r="AV64" s="135">
        <f>'Č21 - 1.TK Bílina - České...'!J35</f>
        <v>0</v>
      </c>
      <c r="AW64" s="135">
        <f>'Č21 - 1.TK Bílina - České...'!J36</f>
        <v>0</v>
      </c>
      <c r="AX64" s="135">
        <f>'Č21 - 1.TK Bílina - České...'!J37</f>
        <v>0</v>
      </c>
      <c r="AY64" s="135">
        <f>'Č21 - 1.TK Bílina - České...'!J38</f>
        <v>0</v>
      </c>
      <c r="AZ64" s="135">
        <f>'Č21 - 1.TK Bílina - České...'!F35</f>
        <v>0</v>
      </c>
      <c r="BA64" s="135">
        <f>'Č21 - 1.TK Bílina - České...'!F36</f>
        <v>0</v>
      </c>
      <c r="BB64" s="135">
        <f>'Č21 - 1.TK Bílina - České...'!F37</f>
        <v>0</v>
      </c>
      <c r="BC64" s="135">
        <f>'Č21 - 1.TK Bílina - České...'!F38</f>
        <v>0</v>
      </c>
      <c r="BD64" s="137">
        <f>'Č21 - 1.TK Bílina - České...'!F39</f>
        <v>0</v>
      </c>
      <c r="BE64" s="4"/>
      <c r="BT64" s="138" t="s">
        <v>90</v>
      </c>
      <c r="BV64" s="138" t="s">
        <v>82</v>
      </c>
      <c r="BW64" s="138" t="s">
        <v>120</v>
      </c>
      <c r="BX64" s="138" t="s">
        <v>116</v>
      </c>
      <c r="CL64" s="138" t="s">
        <v>89</v>
      </c>
    </row>
    <row r="65" s="4" customFormat="1" ht="16.5" customHeight="1">
      <c r="A65" s="129" t="s">
        <v>91</v>
      </c>
      <c r="B65" s="68"/>
      <c r="C65" s="130"/>
      <c r="D65" s="130"/>
      <c r="E65" s="131" t="s">
        <v>121</v>
      </c>
      <c r="F65" s="131"/>
      <c r="G65" s="131"/>
      <c r="H65" s="131"/>
      <c r="I65" s="131"/>
      <c r="J65" s="130"/>
      <c r="K65" s="131" t="s">
        <v>122</v>
      </c>
      <c r="L65" s="131"/>
      <c r="M65" s="131"/>
      <c r="N65" s="131"/>
      <c r="O65" s="131"/>
      <c r="P65" s="131"/>
      <c r="Q65" s="131"/>
      <c r="R65" s="131"/>
      <c r="S65" s="131"/>
      <c r="T65" s="131"/>
      <c r="U65" s="131"/>
      <c r="V65" s="131"/>
      <c r="W65" s="131"/>
      <c r="X65" s="131"/>
      <c r="Y65" s="131"/>
      <c r="Z65" s="131"/>
      <c r="AA65" s="131"/>
      <c r="AB65" s="131"/>
      <c r="AC65" s="131"/>
      <c r="AD65" s="131"/>
      <c r="AE65" s="131"/>
      <c r="AF65" s="131"/>
      <c r="AG65" s="132">
        <f>'Č22 - 0.TK Bílina - České...'!J32</f>
        <v>0</v>
      </c>
      <c r="AH65" s="130"/>
      <c r="AI65" s="130"/>
      <c r="AJ65" s="130"/>
      <c r="AK65" s="130"/>
      <c r="AL65" s="130"/>
      <c r="AM65" s="130"/>
      <c r="AN65" s="132">
        <f>SUM(AG65,AT65)</f>
        <v>0</v>
      </c>
      <c r="AO65" s="130"/>
      <c r="AP65" s="130"/>
      <c r="AQ65" s="133" t="s">
        <v>94</v>
      </c>
      <c r="AR65" s="70"/>
      <c r="AS65" s="134">
        <v>0</v>
      </c>
      <c r="AT65" s="135">
        <f>ROUND(SUM(AV65:AW65),2)</f>
        <v>0</v>
      </c>
      <c r="AU65" s="136">
        <f>'Č22 - 0.TK Bílina - České...'!P88</f>
        <v>0</v>
      </c>
      <c r="AV65" s="135">
        <f>'Č22 - 0.TK Bílina - České...'!J35</f>
        <v>0</v>
      </c>
      <c r="AW65" s="135">
        <f>'Č22 - 0.TK Bílina - České...'!J36</f>
        <v>0</v>
      </c>
      <c r="AX65" s="135">
        <f>'Č22 - 0.TK Bílina - České...'!J37</f>
        <v>0</v>
      </c>
      <c r="AY65" s="135">
        <f>'Č22 - 0.TK Bílina - České...'!J38</f>
        <v>0</v>
      </c>
      <c r="AZ65" s="135">
        <f>'Č22 - 0.TK Bílina - České...'!F35</f>
        <v>0</v>
      </c>
      <c r="BA65" s="135">
        <f>'Č22 - 0.TK Bílina - České...'!F36</f>
        <v>0</v>
      </c>
      <c r="BB65" s="135">
        <f>'Č22 - 0.TK Bílina - České...'!F37</f>
        <v>0</v>
      </c>
      <c r="BC65" s="135">
        <f>'Č22 - 0.TK Bílina - České...'!F38</f>
        <v>0</v>
      </c>
      <c r="BD65" s="137">
        <f>'Č22 - 0.TK Bílina - České...'!F39</f>
        <v>0</v>
      </c>
      <c r="BE65" s="4"/>
      <c r="BT65" s="138" t="s">
        <v>90</v>
      </c>
      <c r="BV65" s="138" t="s">
        <v>82</v>
      </c>
      <c r="BW65" s="138" t="s">
        <v>123</v>
      </c>
      <c r="BX65" s="138" t="s">
        <v>116</v>
      </c>
      <c r="CL65" s="138" t="s">
        <v>117</v>
      </c>
    </row>
    <row r="66" s="4" customFormat="1" ht="16.5" customHeight="1">
      <c r="A66" s="129" t="s">
        <v>91</v>
      </c>
      <c r="B66" s="68"/>
      <c r="C66" s="130"/>
      <c r="D66" s="130"/>
      <c r="E66" s="131" t="s">
        <v>124</v>
      </c>
      <c r="F66" s="131"/>
      <c r="G66" s="131"/>
      <c r="H66" s="131"/>
      <c r="I66" s="131"/>
      <c r="J66" s="130"/>
      <c r="K66" s="131" t="s">
        <v>125</v>
      </c>
      <c r="L66" s="131"/>
      <c r="M66" s="131"/>
      <c r="N66" s="131"/>
      <c r="O66" s="131"/>
      <c r="P66" s="131"/>
      <c r="Q66" s="131"/>
      <c r="R66" s="131"/>
      <c r="S66" s="131"/>
      <c r="T66" s="131"/>
      <c r="U66" s="131"/>
      <c r="V66" s="131"/>
      <c r="W66" s="131"/>
      <c r="X66" s="131"/>
      <c r="Y66" s="131"/>
      <c r="Z66" s="131"/>
      <c r="AA66" s="131"/>
      <c r="AB66" s="131"/>
      <c r="AC66" s="131"/>
      <c r="AD66" s="131"/>
      <c r="AE66" s="131"/>
      <c r="AF66" s="131"/>
      <c r="AG66" s="132">
        <f>'Č23 - 2.TK Bílina - České...'!J32</f>
        <v>0</v>
      </c>
      <c r="AH66" s="130"/>
      <c r="AI66" s="130"/>
      <c r="AJ66" s="130"/>
      <c r="AK66" s="130"/>
      <c r="AL66" s="130"/>
      <c r="AM66" s="130"/>
      <c r="AN66" s="132">
        <f>SUM(AG66,AT66)</f>
        <v>0</v>
      </c>
      <c r="AO66" s="130"/>
      <c r="AP66" s="130"/>
      <c r="AQ66" s="133" t="s">
        <v>94</v>
      </c>
      <c r="AR66" s="70"/>
      <c r="AS66" s="134">
        <v>0</v>
      </c>
      <c r="AT66" s="135">
        <f>ROUND(SUM(AV66:AW66),2)</f>
        <v>0</v>
      </c>
      <c r="AU66" s="136">
        <f>'Č23 - 2.TK Bílina - České...'!P88</f>
        <v>0</v>
      </c>
      <c r="AV66" s="135">
        <f>'Č23 - 2.TK Bílina - České...'!J35</f>
        <v>0</v>
      </c>
      <c r="AW66" s="135">
        <f>'Č23 - 2.TK Bílina - České...'!J36</f>
        <v>0</v>
      </c>
      <c r="AX66" s="135">
        <f>'Č23 - 2.TK Bílina - České...'!J37</f>
        <v>0</v>
      </c>
      <c r="AY66" s="135">
        <f>'Č23 - 2.TK Bílina - České...'!J38</f>
        <v>0</v>
      </c>
      <c r="AZ66" s="135">
        <f>'Č23 - 2.TK Bílina - České...'!F35</f>
        <v>0</v>
      </c>
      <c r="BA66" s="135">
        <f>'Č23 - 2.TK Bílina - České...'!F36</f>
        <v>0</v>
      </c>
      <c r="BB66" s="135">
        <f>'Č23 - 2.TK Bílina - České...'!F37</f>
        <v>0</v>
      </c>
      <c r="BC66" s="135">
        <f>'Č23 - 2.TK Bílina - České...'!F38</f>
        <v>0</v>
      </c>
      <c r="BD66" s="137">
        <f>'Č23 - 2.TK Bílina - České...'!F39</f>
        <v>0</v>
      </c>
      <c r="BE66" s="4"/>
      <c r="BT66" s="138" t="s">
        <v>90</v>
      </c>
      <c r="BV66" s="138" t="s">
        <v>82</v>
      </c>
      <c r="BW66" s="138" t="s">
        <v>126</v>
      </c>
      <c r="BX66" s="138" t="s">
        <v>116</v>
      </c>
      <c r="CL66" s="138" t="s">
        <v>117</v>
      </c>
    </row>
    <row r="67" s="4" customFormat="1" ht="16.5" customHeight="1">
      <c r="A67" s="129" t="s">
        <v>91</v>
      </c>
      <c r="B67" s="68"/>
      <c r="C67" s="130"/>
      <c r="D67" s="130"/>
      <c r="E67" s="131" t="s">
        <v>127</v>
      </c>
      <c r="F67" s="131"/>
      <c r="G67" s="131"/>
      <c r="H67" s="131"/>
      <c r="I67" s="131"/>
      <c r="J67" s="130"/>
      <c r="K67" s="131" t="s">
        <v>128</v>
      </c>
      <c r="L67" s="131"/>
      <c r="M67" s="131"/>
      <c r="N67" s="131"/>
      <c r="O67" s="131"/>
      <c r="P67" s="131"/>
      <c r="Q67" s="131"/>
      <c r="R67" s="131"/>
      <c r="S67" s="131"/>
      <c r="T67" s="131"/>
      <c r="U67" s="131"/>
      <c r="V67" s="131"/>
      <c r="W67" s="131"/>
      <c r="X67" s="131"/>
      <c r="Y67" s="131"/>
      <c r="Z67" s="131"/>
      <c r="AA67" s="131"/>
      <c r="AB67" s="131"/>
      <c r="AC67" s="131"/>
      <c r="AD67" s="131"/>
      <c r="AE67" s="131"/>
      <c r="AF67" s="131"/>
      <c r="AG67" s="132">
        <f>'Č24 - 2.SK České Zlatníky'!J32</f>
        <v>0</v>
      </c>
      <c r="AH67" s="130"/>
      <c r="AI67" s="130"/>
      <c r="AJ67" s="130"/>
      <c r="AK67" s="130"/>
      <c r="AL67" s="130"/>
      <c r="AM67" s="130"/>
      <c r="AN67" s="132">
        <f>SUM(AG67,AT67)</f>
        <v>0</v>
      </c>
      <c r="AO67" s="130"/>
      <c r="AP67" s="130"/>
      <c r="AQ67" s="133" t="s">
        <v>94</v>
      </c>
      <c r="AR67" s="70"/>
      <c r="AS67" s="134">
        <v>0</v>
      </c>
      <c r="AT67" s="135">
        <f>ROUND(SUM(AV67:AW67),2)</f>
        <v>0</v>
      </c>
      <c r="AU67" s="136">
        <f>'Č24 - 2.SK České Zlatníky'!P88</f>
        <v>0</v>
      </c>
      <c r="AV67" s="135">
        <f>'Č24 - 2.SK České Zlatníky'!J35</f>
        <v>0</v>
      </c>
      <c r="AW67" s="135">
        <f>'Č24 - 2.SK České Zlatníky'!J36</f>
        <v>0</v>
      </c>
      <c r="AX67" s="135">
        <f>'Č24 - 2.SK České Zlatníky'!J37</f>
        <v>0</v>
      </c>
      <c r="AY67" s="135">
        <f>'Č24 - 2.SK České Zlatníky'!J38</f>
        <v>0</v>
      </c>
      <c r="AZ67" s="135">
        <f>'Č24 - 2.SK České Zlatníky'!F35</f>
        <v>0</v>
      </c>
      <c r="BA67" s="135">
        <f>'Č24 - 2.SK České Zlatníky'!F36</f>
        <v>0</v>
      </c>
      <c r="BB67" s="135">
        <f>'Č24 - 2.SK České Zlatníky'!F37</f>
        <v>0</v>
      </c>
      <c r="BC67" s="135">
        <f>'Č24 - 2.SK České Zlatníky'!F38</f>
        <v>0</v>
      </c>
      <c r="BD67" s="137">
        <f>'Č24 - 2.SK České Zlatníky'!F39</f>
        <v>0</v>
      </c>
      <c r="BE67" s="4"/>
      <c r="BT67" s="138" t="s">
        <v>90</v>
      </c>
      <c r="BV67" s="138" t="s">
        <v>82</v>
      </c>
      <c r="BW67" s="138" t="s">
        <v>129</v>
      </c>
      <c r="BX67" s="138" t="s">
        <v>116</v>
      </c>
      <c r="CL67" s="138" t="s">
        <v>117</v>
      </c>
    </row>
    <row r="68" s="4" customFormat="1" ht="23.25" customHeight="1">
      <c r="A68" s="129" t="s">
        <v>91</v>
      </c>
      <c r="B68" s="68"/>
      <c r="C68" s="130"/>
      <c r="D68" s="130"/>
      <c r="E68" s="131" t="s">
        <v>130</v>
      </c>
      <c r="F68" s="131"/>
      <c r="G68" s="131"/>
      <c r="H68" s="131"/>
      <c r="I68" s="131"/>
      <c r="J68" s="130"/>
      <c r="K68" s="131" t="s">
        <v>131</v>
      </c>
      <c r="L68" s="131"/>
      <c r="M68" s="131"/>
      <c r="N68" s="131"/>
      <c r="O68" s="131"/>
      <c r="P68" s="131"/>
      <c r="Q68" s="131"/>
      <c r="R68" s="131"/>
      <c r="S68" s="131"/>
      <c r="T68" s="131"/>
      <c r="U68" s="131"/>
      <c r="V68" s="131"/>
      <c r="W68" s="131"/>
      <c r="X68" s="131"/>
      <c r="Y68" s="131"/>
      <c r="Z68" s="131"/>
      <c r="AA68" s="131"/>
      <c r="AB68" s="131"/>
      <c r="AC68" s="131"/>
      <c r="AD68" s="131"/>
      <c r="AE68" s="131"/>
      <c r="AF68" s="131"/>
      <c r="AG68" s="132">
        <f>'Č25 - Přejezd P1951  km 3...'!J32</f>
        <v>0</v>
      </c>
      <c r="AH68" s="130"/>
      <c r="AI68" s="130"/>
      <c r="AJ68" s="130"/>
      <c r="AK68" s="130"/>
      <c r="AL68" s="130"/>
      <c r="AM68" s="130"/>
      <c r="AN68" s="132">
        <f>SUM(AG68,AT68)</f>
        <v>0</v>
      </c>
      <c r="AO68" s="130"/>
      <c r="AP68" s="130"/>
      <c r="AQ68" s="133" t="s">
        <v>94</v>
      </c>
      <c r="AR68" s="70"/>
      <c r="AS68" s="134">
        <v>0</v>
      </c>
      <c r="AT68" s="135">
        <f>ROUND(SUM(AV68:AW68),2)</f>
        <v>0</v>
      </c>
      <c r="AU68" s="136">
        <f>'Č25 - Přejezd P1951  km 3...'!P88</f>
        <v>0</v>
      </c>
      <c r="AV68" s="135">
        <f>'Č25 - Přejezd P1951  km 3...'!J35</f>
        <v>0</v>
      </c>
      <c r="AW68" s="135">
        <f>'Č25 - Přejezd P1951  km 3...'!J36</f>
        <v>0</v>
      </c>
      <c r="AX68" s="135">
        <f>'Č25 - Přejezd P1951  km 3...'!J37</f>
        <v>0</v>
      </c>
      <c r="AY68" s="135">
        <f>'Č25 - Přejezd P1951  km 3...'!J38</f>
        <v>0</v>
      </c>
      <c r="AZ68" s="135">
        <f>'Č25 - Přejezd P1951  km 3...'!F35</f>
        <v>0</v>
      </c>
      <c r="BA68" s="135">
        <f>'Č25 - Přejezd P1951  km 3...'!F36</f>
        <v>0</v>
      </c>
      <c r="BB68" s="135">
        <f>'Č25 - Přejezd P1951  km 3...'!F37</f>
        <v>0</v>
      </c>
      <c r="BC68" s="135">
        <f>'Č25 - Přejezd P1951  km 3...'!F38</f>
        <v>0</v>
      </c>
      <c r="BD68" s="137">
        <f>'Č25 - Přejezd P1951  km 3...'!F39</f>
        <v>0</v>
      </c>
      <c r="BE68" s="4"/>
      <c r="BT68" s="138" t="s">
        <v>90</v>
      </c>
      <c r="BV68" s="138" t="s">
        <v>82</v>
      </c>
      <c r="BW68" s="138" t="s">
        <v>132</v>
      </c>
      <c r="BX68" s="138" t="s">
        <v>116</v>
      </c>
      <c r="CL68" s="138" t="s">
        <v>89</v>
      </c>
    </row>
    <row r="69" s="7" customFormat="1" ht="16.5" customHeight="1">
      <c r="A69" s="7"/>
      <c r="B69" s="116"/>
      <c r="C69" s="117"/>
      <c r="D69" s="118" t="s">
        <v>133</v>
      </c>
      <c r="E69" s="118"/>
      <c r="F69" s="118"/>
      <c r="G69" s="118"/>
      <c r="H69" s="118"/>
      <c r="I69" s="119"/>
      <c r="J69" s="118" t="s">
        <v>134</v>
      </c>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20">
        <f>ROUND(SUM(AG70:AG71),2)</f>
        <v>0</v>
      </c>
      <c r="AH69" s="119"/>
      <c r="AI69" s="119"/>
      <c r="AJ69" s="119"/>
      <c r="AK69" s="119"/>
      <c r="AL69" s="119"/>
      <c r="AM69" s="119"/>
      <c r="AN69" s="121">
        <f>SUM(AG69,AT69)</f>
        <v>0</v>
      </c>
      <c r="AO69" s="119"/>
      <c r="AP69" s="119"/>
      <c r="AQ69" s="122" t="s">
        <v>86</v>
      </c>
      <c r="AR69" s="123"/>
      <c r="AS69" s="124">
        <f>ROUND(SUM(AS70:AS71),2)</f>
        <v>0</v>
      </c>
      <c r="AT69" s="125">
        <f>ROUND(SUM(AV69:AW69),2)</f>
        <v>0</v>
      </c>
      <c r="AU69" s="126">
        <f>ROUND(SUM(AU70:AU71),5)</f>
        <v>0</v>
      </c>
      <c r="AV69" s="125">
        <f>ROUND(AZ69*L29,2)</f>
        <v>0</v>
      </c>
      <c r="AW69" s="125">
        <f>ROUND(BA69*L30,2)</f>
        <v>0</v>
      </c>
      <c r="AX69" s="125">
        <f>ROUND(BB69*L29,2)</f>
        <v>0</v>
      </c>
      <c r="AY69" s="125">
        <f>ROUND(BC69*L30,2)</f>
        <v>0</v>
      </c>
      <c r="AZ69" s="125">
        <f>ROUND(SUM(AZ70:AZ71),2)</f>
        <v>0</v>
      </c>
      <c r="BA69" s="125">
        <f>ROUND(SUM(BA70:BA71),2)</f>
        <v>0</v>
      </c>
      <c r="BB69" s="125">
        <f>ROUND(SUM(BB70:BB71),2)</f>
        <v>0</v>
      </c>
      <c r="BC69" s="125">
        <f>ROUND(SUM(BC70:BC71),2)</f>
        <v>0</v>
      </c>
      <c r="BD69" s="127">
        <f>ROUND(SUM(BD70:BD71),2)</f>
        <v>0</v>
      </c>
      <c r="BE69" s="7"/>
      <c r="BS69" s="128" t="s">
        <v>79</v>
      </c>
      <c r="BT69" s="128" t="s">
        <v>87</v>
      </c>
      <c r="BU69" s="128" t="s">
        <v>81</v>
      </c>
      <c r="BV69" s="128" t="s">
        <v>82</v>
      </c>
      <c r="BW69" s="128" t="s">
        <v>135</v>
      </c>
      <c r="BX69" s="128" t="s">
        <v>5</v>
      </c>
      <c r="CL69" s="128" t="s">
        <v>39</v>
      </c>
      <c r="CM69" s="128" t="s">
        <v>90</v>
      </c>
    </row>
    <row r="70" s="4" customFormat="1" ht="16.5" customHeight="1">
      <c r="A70" s="129" t="s">
        <v>91</v>
      </c>
      <c r="B70" s="68"/>
      <c r="C70" s="130"/>
      <c r="D70" s="130"/>
      <c r="E70" s="131" t="s">
        <v>136</v>
      </c>
      <c r="F70" s="131"/>
      <c r="G70" s="131"/>
      <c r="H70" s="131"/>
      <c r="I70" s="131"/>
      <c r="J70" s="130"/>
      <c r="K70" s="131" t="s">
        <v>137</v>
      </c>
      <c r="L70" s="131"/>
      <c r="M70" s="131"/>
      <c r="N70" s="131"/>
      <c r="O70" s="131"/>
      <c r="P70" s="131"/>
      <c r="Q70" s="131"/>
      <c r="R70" s="131"/>
      <c r="S70" s="131"/>
      <c r="T70" s="131"/>
      <c r="U70" s="131"/>
      <c r="V70" s="131"/>
      <c r="W70" s="131"/>
      <c r="X70" s="131"/>
      <c r="Y70" s="131"/>
      <c r="Z70" s="131"/>
      <c r="AA70" s="131"/>
      <c r="AB70" s="131"/>
      <c r="AC70" s="131"/>
      <c r="AD70" s="131"/>
      <c r="AE70" s="131"/>
      <c r="AF70" s="131"/>
      <c r="AG70" s="132">
        <f>'Č31 - TK Žatec - Lišany'!J32</f>
        <v>0</v>
      </c>
      <c r="AH70" s="130"/>
      <c r="AI70" s="130"/>
      <c r="AJ70" s="130"/>
      <c r="AK70" s="130"/>
      <c r="AL70" s="130"/>
      <c r="AM70" s="130"/>
      <c r="AN70" s="132">
        <f>SUM(AG70,AT70)</f>
        <v>0</v>
      </c>
      <c r="AO70" s="130"/>
      <c r="AP70" s="130"/>
      <c r="AQ70" s="133" t="s">
        <v>94</v>
      </c>
      <c r="AR70" s="70"/>
      <c r="AS70" s="134">
        <v>0</v>
      </c>
      <c r="AT70" s="135">
        <f>ROUND(SUM(AV70:AW70),2)</f>
        <v>0</v>
      </c>
      <c r="AU70" s="136">
        <f>'Č31 - TK Žatec - Lišany'!P88</f>
        <v>0</v>
      </c>
      <c r="AV70" s="135">
        <f>'Č31 - TK Žatec - Lišany'!J35</f>
        <v>0</v>
      </c>
      <c r="AW70" s="135">
        <f>'Č31 - TK Žatec - Lišany'!J36</f>
        <v>0</v>
      </c>
      <c r="AX70" s="135">
        <f>'Č31 - TK Žatec - Lišany'!J37</f>
        <v>0</v>
      </c>
      <c r="AY70" s="135">
        <f>'Č31 - TK Žatec - Lišany'!J38</f>
        <v>0</v>
      </c>
      <c r="AZ70" s="135">
        <f>'Č31 - TK Žatec - Lišany'!F35</f>
        <v>0</v>
      </c>
      <c r="BA70" s="135">
        <f>'Č31 - TK Žatec - Lišany'!F36</f>
        <v>0</v>
      </c>
      <c r="BB70" s="135">
        <f>'Č31 - TK Žatec - Lišany'!F37</f>
        <v>0</v>
      </c>
      <c r="BC70" s="135">
        <f>'Č31 - TK Žatec - Lišany'!F38</f>
        <v>0</v>
      </c>
      <c r="BD70" s="137">
        <f>'Č31 - TK Žatec - Lišany'!F39</f>
        <v>0</v>
      </c>
      <c r="BE70" s="4"/>
      <c r="BT70" s="138" t="s">
        <v>90</v>
      </c>
      <c r="BV70" s="138" t="s">
        <v>82</v>
      </c>
      <c r="BW70" s="138" t="s">
        <v>138</v>
      </c>
      <c r="BX70" s="138" t="s">
        <v>135</v>
      </c>
      <c r="CL70" s="138" t="s">
        <v>39</v>
      </c>
    </row>
    <row r="71" s="4" customFormat="1" ht="16.5" customHeight="1">
      <c r="A71" s="129" t="s">
        <v>91</v>
      </c>
      <c r="B71" s="68"/>
      <c r="C71" s="130"/>
      <c r="D71" s="130"/>
      <c r="E71" s="131" t="s">
        <v>139</v>
      </c>
      <c r="F71" s="131"/>
      <c r="G71" s="131"/>
      <c r="H71" s="131"/>
      <c r="I71" s="131"/>
      <c r="J71" s="130"/>
      <c r="K71" s="131" t="s">
        <v>140</v>
      </c>
      <c r="L71" s="131"/>
      <c r="M71" s="131"/>
      <c r="N71" s="131"/>
      <c r="O71" s="131"/>
      <c r="P71" s="131"/>
      <c r="Q71" s="131"/>
      <c r="R71" s="131"/>
      <c r="S71" s="131"/>
      <c r="T71" s="131"/>
      <c r="U71" s="131"/>
      <c r="V71" s="131"/>
      <c r="W71" s="131"/>
      <c r="X71" s="131"/>
      <c r="Y71" s="131"/>
      <c r="Z71" s="131"/>
      <c r="AA71" s="131"/>
      <c r="AB71" s="131"/>
      <c r="AC71" s="131"/>
      <c r="AD71" s="131"/>
      <c r="AE71" s="131"/>
      <c r="AF71" s="131"/>
      <c r="AG71" s="132">
        <f>'Č32 - TK Lišany - Postolo...'!J32</f>
        <v>0</v>
      </c>
      <c r="AH71" s="130"/>
      <c r="AI71" s="130"/>
      <c r="AJ71" s="130"/>
      <c r="AK71" s="130"/>
      <c r="AL71" s="130"/>
      <c r="AM71" s="130"/>
      <c r="AN71" s="132">
        <f>SUM(AG71,AT71)</f>
        <v>0</v>
      </c>
      <c r="AO71" s="130"/>
      <c r="AP71" s="130"/>
      <c r="AQ71" s="133" t="s">
        <v>94</v>
      </c>
      <c r="AR71" s="70"/>
      <c r="AS71" s="134">
        <v>0</v>
      </c>
      <c r="AT71" s="135">
        <f>ROUND(SUM(AV71:AW71),2)</f>
        <v>0</v>
      </c>
      <c r="AU71" s="136">
        <f>'Č32 - TK Lišany - Postolo...'!P88</f>
        <v>0</v>
      </c>
      <c r="AV71" s="135">
        <f>'Č32 - TK Lišany - Postolo...'!J35</f>
        <v>0</v>
      </c>
      <c r="AW71" s="135">
        <f>'Č32 - TK Lišany - Postolo...'!J36</f>
        <v>0</v>
      </c>
      <c r="AX71" s="135">
        <f>'Č32 - TK Lišany - Postolo...'!J37</f>
        <v>0</v>
      </c>
      <c r="AY71" s="135">
        <f>'Č32 - TK Lišany - Postolo...'!J38</f>
        <v>0</v>
      </c>
      <c r="AZ71" s="135">
        <f>'Č32 - TK Lišany - Postolo...'!F35</f>
        <v>0</v>
      </c>
      <c r="BA71" s="135">
        <f>'Č32 - TK Lišany - Postolo...'!F36</f>
        <v>0</v>
      </c>
      <c r="BB71" s="135">
        <f>'Č32 - TK Lišany - Postolo...'!F37</f>
        <v>0</v>
      </c>
      <c r="BC71" s="135">
        <f>'Č32 - TK Lišany - Postolo...'!F38</f>
        <v>0</v>
      </c>
      <c r="BD71" s="137">
        <f>'Č32 - TK Lišany - Postolo...'!F39</f>
        <v>0</v>
      </c>
      <c r="BE71" s="4"/>
      <c r="BT71" s="138" t="s">
        <v>90</v>
      </c>
      <c r="BV71" s="138" t="s">
        <v>82</v>
      </c>
      <c r="BW71" s="138" t="s">
        <v>141</v>
      </c>
      <c r="BX71" s="138" t="s">
        <v>135</v>
      </c>
      <c r="CL71" s="138" t="s">
        <v>39</v>
      </c>
    </row>
    <row r="72" s="7" customFormat="1" ht="16.5" customHeight="1">
      <c r="A72" s="7"/>
      <c r="B72" s="116"/>
      <c r="C72" s="117"/>
      <c r="D72" s="118" t="s">
        <v>142</v>
      </c>
      <c r="E72" s="118"/>
      <c r="F72" s="118"/>
      <c r="G72" s="118"/>
      <c r="H72" s="118"/>
      <c r="I72" s="119"/>
      <c r="J72" s="118" t="s">
        <v>143</v>
      </c>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20">
        <f>ROUND(AG73,2)</f>
        <v>0</v>
      </c>
      <c r="AH72" s="119"/>
      <c r="AI72" s="119"/>
      <c r="AJ72" s="119"/>
      <c r="AK72" s="119"/>
      <c r="AL72" s="119"/>
      <c r="AM72" s="119"/>
      <c r="AN72" s="121">
        <f>SUM(AG72,AT72)</f>
        <v>0</v>
      </c>
      <c r="AO72" s="119"/>
      <c r="AP72" s="119"/>
      <c r="AQ72" s="122" t="s">
        <v>86</v>
      </c>
      <c r="AR72" s="123"/>
      <c r="AS72" s="124">
        <f>ROUND(AS73,2)</f>
        <v>0</v>
      </c>
      <c r="AT72" s="125">
        <f>ROUND(SUM(AV72:AW72),2)</f>
        <v>0</v>
      </c>
      <c r="AU72" s="126">
        <f>ROUND(AU73,5)</f>
        <v>0</v>
      </c>
      <c r="AV72" s="125">
        <f>ROUND(AZ72*L29,2)</f>
        <v>0</v>
      </c>
      <c r="AW72" s="125">
        <f>ROUND(BA72*L30,2)</f>
        <v>0</v>
      </c>
      <c r="AX72" s="125">
        <f>ROUND(BB72*L29,2)</f>
        <v>0</v>
      </c>
      <c r="AY72" s="125">
        <f>ROUND(BC72*L30,2)</f>
        <v>0</v>
      </c>
      <c r="AZ72" s="125">
        <f>ROUND(AZ73,2)</f>
        <v>0</v>
      </c>
      <c r="BA72" s="125">
        <f>ROUND(BA73,2)</f>
        <v>0</v>
      </c>
      <c r="BB72" s="125">
        <f>ROUND(BB73,2)</f>
        <v>0</v>
      </c>
      <c r="BC72" s="125">
        <f>ROUND(BC73,2)</f>
        <v>0</v>
      </c>
      <c r="BD72" s="127">
        <f>ROUND(BD73,2)</f>
        <v>0</v>
      </c>
      <c r="BE72" s="7"/>
      <c r="BS72" s="128" t="s">
        <v>79</v>
      </c>
      <c r="BT72" s="128" t="s">
        <v>87</v>
      </c>
      <c r="BU72" s="128" t="s">
        <v>81</v>
      </c>
      <c r="BV72" s="128" t="s">
        <v>82</v>
      </c>
      <c r="BW72" s="128" t="s">
        <v>144</v>
      </c>
      <c r="BX72" s="128" t="s">
        <v>5</v>
      </c>
      <c r="CL72" s="128" t="s">
        <v>39</v>
      </c>
      <c r="CM72" s="128" t="s">
        <v>90</v>
      </c>
    </row>
    <row r="73" s="4" customFormat="1" ht="16.5" customHeight="1">
      <c r="A73" s="129" t="s">
        <v>91</v>
      </c>
      <c r="B73" s="68"/>
      <c r="C73" s="130"/>
      <c r="D73" s="130"/>
      <c r="E73" s="131" t="s">
        <v>145</v>
      </c>
      <c r="F73" s="131"/>
      <c r="G73" s="131"/>
      <c r="H73" s="131"/>
      <c r="I73" s="131"/>
      <c r="J73" s="130"/>
      <c r="K73" s="131" t="s">
        <v>146</v>
      </c>
      <c r="L73" s="131"/>
      <c r="M73" s="131"/>
      <c r="N73" s="131"/>
      <c r="O73" s="131"/>
      <c r="P73" s="131"/>
      <c r="Q73" s="131"/>
      <c r="R73" s="131"/>
      <c r="S73" s="131"/>
      <c r="T73" s="131"/>
      <c r="U73" s="131"/>
      <c r="V73" s="131"/>
      <c r="W73" s="131"/>
      <c r="X73" s="131"/>
      <c r="Y73" s="131"/>
      <c r="Z73" s="131"/>
      <c r="AA73" s="131"/>
      <c r="AB73" s="131"/>
      <c r="AC73" s="131"/>
      <c r="AD73" s="131"/>
      <c r="AE73" s="131"/>
      <c r="AF73" s="131"/>
      <c r="AG73" s="132">
        <f>'Č41 - 1. a 2.TK D.Rybník ...'!J32</f>
        <v>0</v>
      </c>
      <c r="AH73" s="130"/>
      <c r="AI73" s="130"/>
      <c r="AJ73" s="130"/>
      <c r="AK73" s="130"/>
      <c r="AL73" s="130"/>
      <c r="AM73" s="130"/>
      <c r="AN73" s="132">
        <f>SUM(AG73,AT73)</f>
        <v>0</v>
      </c>
      <c r="AO73" s="130"/>
      <c r="AP73" s="130"/>
      <c r="AQ73" s="133" t="s">
        <v>94</v>
      </c>
      <c r="AR73" s="70"/>
      <c r="AS73" s="134">
        <v>0</v>
      </c>
      <c r="AT73" s="135">
        <f>ROUND(SUM(AV73:AW73),2)</f>
        <v>0</v>
      </c>
      <c r="AU73" s="136">
        <f>'Č41 - 1. a 2.TK D.Rybník ...'!P88</f>
        <v>0</v>
      </c>
      <c r="AV73" s="135">
        <f>'Č41 - 1. a 2.TK D.Rybník ...'!J35</f>
        <v>0</v>
      </c>
      <c r="AW73" s="135">
        <f>'Č41 - 1. a 2.TK D.Rybník ...'!J36</f>
        <v>0</v>
      </c>
      <c r="AX73" s="135">
        <f>'Č41 - 1. a 2.TK D.Rybník ...'!J37</f>
        <v>0</v>
      </c>
      <c r="AY73" s="135">
        <f>'Č41 - 1. a 2.TK D.Rybník ...'!J38</f>
        <v>0</v>
      </c>
      <c r="AZ73" s="135">
        <f>'Č41 - 1. a 2.TK D.Rybník ...'!F35</f>
        <v>0</v>
      </c>
      <c r="BA73" s="135">
        <f>'Č41 - 1. a 2.TK D.Rybník ...'!F36</f>
        <v>0</v>
      </c>
      <c r="BB73" s="135">
        <f>'Č41 - 1. a 2.TK D.Rybník ...'!F37</f>
        <v>0</v>
      </c>
      <c r="BC73" s="135">
        <f>'Č41 - 1. a 2.TK D.Rybník ...'!F38</f>
        <v>0</v>
      </c>
      <c r="BD73" s="137">
        <f>'Č41 - 1. a 2.TK D.Rybník ...'!F39</f>
        <v>0</v>
      </c>
      <c r="BE73" s="4"/>
      <c r="BT73" s="138" t="s">
        <v>90</v>
      </c>
      <c r="BV73" s="138" t="s">
        <v>82</v>
      </c>
      <c r="BW73" s="138" t="s">
        <v>147</v>
      </c>
      <c r="BX73" s="138" t="s">
        <v>144</v>
      </c>
      <c r="CL73" s="138" t="s">
        <v>39</v>
      </c>
    </row>
    <row r="74" s="7" customFormat="1" ht="16.5" customHeight="1">
      <c r="A74" s="7"/>
      <c r="B74" s="116"/>
      <c r="C74" s="117"/>
      <c r="D74" s="118" t="s">
        <v>148</v>
      </c>
      <c r="E74" s="118"/>
      <c r="F74" s="118"/>
      <c r="G74" s="118"/>
      <c r="H74" s="118"/>
      <c r="I74" s="119"/>
      <c r="J74" s="118" t="s">
        <v>149</v>
      </c>
      <c r="K74" s="118"/>
      <c r="L74" s="118"/>
      <c r="M74" s="118"/>
      <c r="N74" s="118"/>
      <c r="O74" s="118"/>
      <c r="P74" s="118"/>
      <c r="Q74" s="118"/>
      <c r="R74" s="118"/>
      <c r="S74" s="118"/>
      <c r="T74" s="118"/>
      <c r="U74" s="118"/>
      <c r="V74" s="118"/>
      <c r="W74" s="118"/>
      <c r="X74" s="118"/>
      <c r="Y74" s="118"/>
      <c r="Z74" s="118"/>
      <c r="AA74" s="118"/>
      <c r="AB74" s="118"/>
      <c r="AC74" s="118"/>
      <c r="AD74" s="118"/>
      <c r="AE74" s="118"/>
      <c r="AF74" s="118"/>
      <c r="AG74" s="120">
        <f>ROUND(AG75,2)</f>
        <v>0</v>
      </c>
      <c r="AH74" s="119"/>
      <c r="AI74" s="119"/>
      <c r="AJ74" s="119"/>
      <c r="AK74" s="119"/>
      <c r="AL74" s="119"/>
      <c r="AM74" s="119"/>
      <c r="AN74" s="121">
        <f>SUM(AG74,AT74)</f>
        <v>0</v>
      </c>
      <c r="AO74" s="119"/>
      <c r="AP74" s="119"/>
      <c r="AQ74" s="122" t="s">
        <v>86</v>
      </c>
      <c r="AR74" s="123"/>
      <c r="AS74" s="124">
        <f>ROUND(AS75,2)</f>
        <v>0</v>
      </c>
      <c r="AT74" s="125">
        <f>ROUND(SUM(AV74:AW74),2)</f>
        <v>0</v>
      </c>
      <c r="AU74" s="126">
        <f>ROUND(AU75,5)</f>
        <v>0</v>
      </c>
      <c r="AV74" s="125">
        <f>ROUND(AZ74*L29,2)</f>
        <v>0</v>
      </c>
      <c r="AW74" s="125">
        <f>ROUND(BA74*L30,2)</f>
        <v>0</v>
      </c>
      <c r="AX74" s="125">
        <f>ROUND(BB74*L29,2)</f>
        <v>0</v>
      </c>
      <c r="AY74" s="125">
        <f>ROUND(BC74*L30,2)</f>
        <v>0</v>
      </c>
      <c r="AZ74" s="125">
        <f>ROUND(AZ75,2)</f>
        <v>0</v>
      </c>
      <c r="BA74" s="125">
        <f>ROUND(BA75,2)</f>
        <v>0</v>
      </c>
      <c r="BB74" s="125">
        <f>ROUND(BB75,2)</f>
        <v>0</v>
      </c>
      <c r="BC74" s="125">
        <f>ROUND(BC75,2)</f>
        <v>0</v>
      </c>
      <c r="BD74" s="127">
        <f>ROUND(BD75,2)</f>
        <v>0</v>
      </c>
      <c r="BE74" s="7"/>
      <c r="BS74" s="128" t="s">
        <v>79</v>
      </c>
      <c r="BT74" s="128" t="s">
        <v>87</v>
      </c>
      <c r="BU74" s="128" t="s">
        <v>81</v>
      </c>
      <c r="BV74" s="128" t="s">
        <v>82</v>
      </c>
      <c r="BW74" s="128" t="s">
        <v>150</v>
      </c>
      <c r="BX74" s="128" t="s">
        <v>5</v>
      </c>
      <c r="CL74" s="128" t="s">
        <v>39</v>
      </c>
      <c r="CM74" s="128" t="s">
        <v>90</v>
      </c>
    </row>
    <row r="75" s="4" customFormat="1" ht="16.5" customHeight="1">
      <c r="A75" s="129" t="s">
        <v>91</v>
      </c>
      <c r="B75" s="68"/>
      <c r="C75" s="130"/>
      <c r="D75" s="130"/>
      <c r="E75" s="131" t="s">
        <v>151</v>
      </c>
      <c r="F75" s="131"/>
      <c r="G75" s="131"/>
      <c r="H75" s="131"/>
      <c r="I75" s="131"/>
      <c r="J75" s="130"/>
      <c r="K75" s="131" t="s">
        <v>152</v>
      </c>
      <c r="L75" s="131"/>
      <c r="M75" s="131"/>
      <c r="N75" s="131"/>
      <c r="O75" s="131"/>
      <c r="P75" s="131"/>
      <c r="Q75" s="131"/>
      <c r="R75" s="131"/>
      <c r="S75" s="131"/>
      <c r="T75" s="131"/>
      <c r="U75" s="131"/>
      <c r="V75" s="131"/>
      <c r="W75" s="131"/>
      <c r="X75" s="131"/>
      <c r="Y75" s="131"/>
      <c r="Z75" s="131"/>
      <c r="AA75" s="131"/>
      <c r="AB75" s="131"/>
      <c r="AC75" s="131"/>
      <c r="AD75" s="131"/>
      <c r="AE75" s="131"/>
      <c r="AF75" s="131"/>
      <c r="AG75" s="132">
        <f>'Č51 - 1.SK Vrbno nad Lesy'!J32</f>
        <v>0</v>
      </c>
      <c r="AH75" s="130"/>
      <c r="AI75" s="130"/>
      <c r="AJ75" s="130"/>
      <c r="AK75" s="130"/>
      <c r="AL75" s="130"/>
      <c r="AM75" s="130"/>
      <c r="AN75" s="132">
        <f>SUM(AG75,AT75)</f>
        <v>0</v>
      </c>
      <c r="AO75" s="130"/>
      <c r="AP75" s="130"/>
      <c r="AQ75" s="133" t="s">
        <v>94</v>
      </c>
      <c r="AR75" s="70"/>
      <c r="AS75" s="134">
        <v>0</v>
      </c>
      <c r="AT75" s="135">
        <f>ROUND(SUM(AV75:AW75),2)</f>
        <v>0</v>
      </c>
      <c r="AU75" s="136">
        <f>'Č51 - 1.SK Vrbno nad Lesy'!P88</f>
        <v>0</v>
      </c>
      <c r="AV75" s="135">
        <f>'Č51 - 1.SK Vrbno nad Lesy'!J35</f>
        <v>0</v>
      </c>
      <c r="AW75" s="135">
        <f>'Č51 - 1.SK Vrbno nad Lesy'!J36</f>
        <v>0</v>
      </c>
      <c r="AX75" s="135">
        <f>'Č51 - 1.SK Vrbno nad Lesy'!J37</f>
        <v>0</v>
      </c>
      <c r="AY75" s="135">
        <f>'Č51 - 1.SK Vrbno nad Lesy'!J38</f>
        <v>0</v>
      </c>
      <c r="AZ75" s="135">
        <f>'Č51 - 1.SK Vrbno nad Lesy'!F35</f>
        <v>0</v>
      </c>
      <c r="BA75" s="135">
        <f>'Č51 - 1.SK Vrbno nad Lesy'!F36</f>
        <v>0</v>
      </c>
      <c r="BB75" s="135">
        <f>'Č51 - 1.SK Vrbno nad Lesy'!F37</f>
        <v>0</v>
      </c>
      <c r="BC75" s="135">
        <f>'Č51 - 1.SK Vrbno nad Lesy'!F38</f>
        <v>0</v>
      </c>
      <c r="BD75" s="137">
        <f>'Č51 - 1.SK Vrbno nad Lesy'!F39</f>
        <v>0</v>
      </c>
      <c r="BE75" s="4"/>
      <c r="BT75" s="138" t="s">
        <v>90</v>
      </c>
      <c r="BV75" s="138" t="s">
        <v>82</v>
      </c>
      <c r="BW75" s="138" t="s">
        <v>153</v>
      </c>
      <c r="BX75" s="138" t="s">
        <v>150</v>
      </c>
      <c r="CL75" s="138" t="s">
        <v>39</v>
      </c>
    </row>
    <row r="76" s="7" customFormat="1" ht="24.75" customHeight="1">
      <c r="A76" s="7"/>
      <c r="B76" s="116"/>
      <c r="C76" s="117"/>
      <c r="D76" s="118" t="s">
        <v>154</v>
      </c>
      <c r="E76" s="118"/>
      <c r="F76" s="118"/>
      <c r="G76" s="118"/>
      <c r="H76" s="118"/>
      <c r="I76" s="119"/>
      <c r="J76" s="118" t="s">
        <v>155</v>
      </c>
      <c r="K76" s="118"/>
      <c r="L76" s="118"/>
      <c r="M76" s="118"/>
      <c r="N76" s="118"/>
      <c r="O76" s="118"/>
      <c r="P76" s="118"/>
      <c r="Q76" s="118"/>
      <c r="R76" s="118"/>
      <c r="S76" s="118"/>
      <c r="T76" s="118"/>
      <c r="U76" s="118"/>
      <c r="V76" s="118"/>
      <c r="W76" s="118"/>
      <c r="X76" s="118"/>
      <c r="Y76" s="118"/>
      <c r="Z76" s="118"/>
      <c r="AA76" s="118"/>
      <c r="AB76" s="118"/>
      <c r="AC76" s="118"/>
      <c r="AD76" s="118"/>
      <c r="AE76" s="118"/>
      <c r="AF76" s="118"/>
      <c r="AG76" s="120">
        <f>ROUND(SUM(AG77:AG78),2)</f>
        <v>0</v>
      </c>
      <c r="AH76" s="119"/>
      <c r="AI76" s="119"/>
      <c r="AJ76" s="119"/>
      <c r="AK76" s="119"/>
      <c r="AL76" s="119"/>
      <c r="AM76" s="119"/>
      <c r="AN76" s="121">
        <f>SUM(AG76,AT76)</f>
        <v>0</v>
      </c>
      <c r="AO76" s="119"/>
      <c r="AP76" s="119"/>
      <c r="AQ76" s="122" t="s">
        <v>86</v>
      </c>
      <c r="AR76" s="123"/>
      <c r="AS76" s="124">
        <f>ROUND(SUM(AS77:AS78),2)</f>
        <v>0</v>
      </c>
      <c r="AT76" s="125">
        <f>ROUND(SUM(AV76:AW76),2)</f>
        <v>0</v>
      </c>
      <c r="AU76" s="126">
        <f>ROUND(SUM(AU77:AU78),5)</f>
        <v>0</v>
      </c>
      <c r="AV76" s="125">
        <f>ROUND(AZ76*L29,2)</f>
        <v>0</v>
      </c>
      <c r="AW76" s="125">
        <f>ROUND(BA76*L30,2)</f>
        <v>0</v>
      </c>
      <c r="AX76" s="125">
        <f>ROUND(BB76*L29,2)</f>
        <v>0</v>
      </c>
      <c r="AY76" s="125">
        <f>ROUND(BC76*L30,2)</f>
        <v>0</v>
      </c>
      <c r="AZ76" s="125">
        <f>ROUND(SUM(AZ77:AZ78),2)</f>
        <v>0</v>
      </c>
      <c r="BA76" s="125">
        <f>ROUND(SUM(BA77:BA78),2)</f>
        <v>0</v>
      </c>
      <c r="BB76" s="125">
        <f>ROUND(SUM(BB77:BB78),2)</f>
        <v>0</v>
      </c>
      <c r="BC76" s="125">
        <f>ROUND(SUM(BC77:BC78),2)</f>
        <v>0</v>
      </c>
      <c r="BD76" s="127">
        <f>ROUND(SUM(BD77:BD78),2)</f>
        <v>0</v>
      </c>
      <c r="BE76" s="7"/>
      <c r="BS76" s="128" t="s">
        <v>79</v>
      </c>
      <c r="BT76" s="128" t="s">
        <v>87</v>
      </c>
      <c r="BU76" s="128" t="s">
        <v>81</v>
      </c>
      <c r="BV76" s="128" t="s">
        <v>82</v>
      </c>
      <c r="BW76" s="128" t="s">
        <v>156</v>
      </c>
      <c r="BX76" s="128" t="s">
        <v>5</v>
      </c>
      <c r="CL76" s="128" t="s">
        <v>89</v>
      </c>
      <c r="CM76" s="128" t="s">
        <v>90</v>
      </c>
    </row>
    <row r="77" s="4" customFormat="1" ht="16.5" customHeight="1">
      <c r="A77" s="129" t="s">
        <v>91</v>
      </c>
      <c r="B77" s="68"/>
      <c r="C77" s="130"/>
      <c r="D77" s="130"/>
      <c r="E77" s="131" t="s">
        <v>157</v>
      </c>
      <c r="F77" s="131"/>
      <c r="G77" s="131"/>
      <c r="H77" s="131"/>
      <c r="I77" s="131"/>
      <c r="J77" s="130"/>
      <c r="K77" s="131" t="s">
        <v>97</v>
      </c>
      <c r="L77" s="131"/>
      <c r="M77" s="131"/>
      <c r="N77" s="131"/>
      <c r="O77" s="131"/>
      <c r="P77" s="131"/>
      <c r="Q77" s="131"/>
      <c r="R77" s="131"/>
      <c r="S77" s="131"/>
      <c r="T77" s="131"/>
      <c r="U77" s="131"/>
      <c r="V77" s="131"/>
      <c r="W77" s="131"/>
      <c r="X77" s="131"/>
      <c r="Y77" s="131"/>
      <c r="Z77" s="131"/>
      <c r="AA77" s="131"/>
      <c r="AB77" s="131"/>
      <c r="AC77" s="131"/>
      <c r="AD77" s="131"/>
      <c r="AE77" s="131"/>
      <c r="AF77" s="131"/>
      <c r="AG77" s="132">
        <f>'Č61 - 2.TK Ústí západ - Ř...'!J32</f>
        <v>0</v>
      </c>
      <c r="AH77" s="130"/>
      <c r="AI77" s="130"/>
      <c r="AJ77" s="130"/>
      <c r="AK77" s="130"/>
      <c r="AL77" s="130"/>
      <c r="AM77" s="130"/>
      <c r="AN77" s="132">
        <f>SUM(AG77,AT77)</f>
        <v>0</v>
      </c>
      <c r="AO77" s="130"/>
      <c r="AP77" s="130"/>
      <c r="AQ77" s="133" t="s">
        <v>94</v>
      </c>
      <c r="AR77" s="70"/>
      <c r="AS77" s="134">
        <v>0</v>
      </c>
      <c r="AT77" s="135">
        <f>ROUND(SUM(AV77:AW77),2)</f>
        <v>0</v>
      </c>
      <c r="AU77" s="136">
        <f>'Č61 - 2.TK Ústí západ - Ř...'!P87</f>
        <v>0</v>
      </c>
      <c r="AV77" s="135">
        <f>'Č61 - 2.TK Ústí západ - Ř...'!J35</f>
        <v>0</v>
      </c>
      <c r="AW77" s="135">
        <f>'Č61 - 2.TK Ústí západ - Ř...'!J36</f>
        <v>0</v>
      </c>
      <c r="AX77" s="135">
        <f>'Č61 - 2.TK Ústí západ - Ř...'!J37</f>
        <v>0</v>
      </c>
      <c r="AY77" s="135">
        <f>'Č61 - 2.TK Ústí západ - Ř...'!J38</f>
        <v>0</v>
      </c>
      <c r="AZ77" s="135">
        <f>'Č61 - 2.TK Ústí západ - Ř...'!F35</f>
        <v>0</v>
      </c>
      <c r="BA77" s="135">
        <f>'Č61 - 2.TK Ústí západ - Ř...'!F36</f>
        <v>0</v>
      </c>
      <c r="BB77" s="135">
        <f>'Č61 - 2.TK Ústí západ - Ř...'!F37</f>
        <v>0</v>
      </c>
      <c r="BC77" s="135">
        <f>'Č61 - 2.TK Ústí západ - Ř...'!F38</f>
        <v>0</v>
      </c>
      <c r="BD77" s="137">
        <f>'Č61 - 2.TK Ústí západ - Ř...'!F39</f>
        <v>0</v>
      </c>
      <c r="BE77" s="4"/>
      <c r="BT77" s="138" t="s">
        <v>90</v>
      </c>
      <c r="BV77" s="138" t="s">
        <v>82</v>
      </c>
      <c r="BW77" s="138" t="s">
        <v>158</v>
      </c>
      <c r="BX77" s="138" t="s">
        <v>156</v>
      </c>
      <c r="CL77" s="138" t="s">
        <v>89</v>
      </c>
    </row>
    <row r="78" s="4" customFormat="1" ht="16.5" customHeight="1">
      <c r="A78" s="129" t="s">
        <v>91</v>
      </c>
      <c r="B78" s="68"/>
      <c r="C78" s="130"/>
      <c r="D78" s="130"/>
      <c r="E78" s="131" t="s">
        <v>159</v>
      </c>
      <c r="F78" s="131"/>
      <c r="G78" s="131"/>
      <c r="H78" s="131"/>
      <c r="I78" s="131"/>
      <c r="J78" s="130"/>
      <c r="K78" s="131" t="s">
        <v>103</v>
      </c>
      <c r="L78" s="131"/>
      <c r="M78" s="131"/>
      <c r="N78" s="131"/>
      <c r="O78" s="131"/>
      <c r="P78" s="131"/>
      <c r="Q78" s="131"/>
      <c r="R78" s="131"/>
      <c r="S78" s="131"/>
      <c r="T78" s="131"/>
      <c r="U78" s="131"/>
      <c r="V78" s="131"/>
      <c r="W78" s="131"/>
      <c r="X78" s="131"/>
      <c r="Y78" s="131"/>
      <c r="Z78" s="131"/>
      <c r="AA78" s="131"/>
      <c r="AB78" s="131"/>
      <c r="AC78" s="131"/>
      <c r="AD78" s="131"/>
      <c r="AE78" s="131"/>
      <c r="AF78" s="131"/>
      <c r="AG78" s="132">
        <f>'Č62 - 2.TK Úpořiny -  Řeh...'!J32</f>
        <v>0</v>
      </c>
      <c r="AH78" s="130"/>
      <c r="AI78" s="130"/>
      <c r="AJ78" s="130"/>
      <c r="AK78" s="130"/>
      <c r="AL78" s="130"/>
      <c r="AM78" s="130"/>
      <c r="AN78" s="132">
        <f>SUM(AG78,AT78)</f>
        <v>0</v>
      </c>
      <c r="AO78" s="130"/>
      <c r="AP78" s="130"/>
      <c r="AQ78" s="133" t="s">
        <v>94</v>
      </c>
      <c r="AR78" s="70"/>
      <c r="AS78" s="134">
        <v>0</v>
      </c>
      <c r="AT78" s="135">
        <f>ROUND(SUM(AV78:AW78),2)</f>
        <v>0</v>
      </c>
      <c r="AU78" s="136">
        <f>'Č62 - 2.TK Úpořiny -  Řeh...'!P87</f>
        <v>0</v>
      </c>
      <c r="AV78" s="135">
        <f>'Č62 - 2.TK Úpořiny -  Řeh...'!J35</f>
        <v>0</v>
      </c>
      <c r="AW78" s="135">
        <f>'Č62 - 2.TK Úpořiny -  Řeh...'!J36</f>
        <v>0</v>
      </c>
      <c r="AX78" s="135">
        <f>'Č62 - 2.TK Úpořiny -  Řeh...'!J37</f>
        <v>0</v>
      </c>
      <c r="AY78" s="135">
        <f>'Č62 - 2.TK Úpořiny -  Řeh...'!J38</f>
        <v>0</v>
      </c>
      <c r="AZ78" s="135">
        <f>'Č62 - 2.TK Úpořiny -  Řeh...'!F35</f>
        <v>0</v>
      </c>
      <c r="BA78" s="135">
        <f>'Č62 - 2.TK Úpořiny -  Řeh...'!F36</f>
        <v>0</v>
      </c>
      <c r="BB78" s="135">
        <f>'Č62 - 2.TK Úpořiny -  Řeh...'!F37</f>
        <v>0</v>
      </c>
      <c r="BC78" s="135">
        <f>'Č62 - 2.TK Úpořiny -  Řeh...'!F38</f>
        <v>0</v>
      </c>
      <c r="BD78" s="137">
        <f>'Č62 - 2.TK Úpořiny -  Řeh...'!F39</f>
        <v>0</v>
      </c>
      <c r="BE78" s="4"/>
      <c r="BT78" s="138" t="s">
        <v>90</v>
      </c>
      <c r="BV78" s="138" t="s">
        <v>82</v>
      </c>
      <c r="BW78" s="138" t="s">
        <v>160</v>
      </c>
      <c r="BX78" s="138" t="s">
        <v>156</v>
      </c>
      <c r="CL78" s="138" t="s">
        <v>89</v>
      </c>
    </row>
    <row r="79" s="7" customFormat="1" ht="16.5" customHeight="1">
      <c r="A79" s="7"/>
      <c r="B79" s="116"/>
      <c r="C79" s="117"/>
      <c r="D79" s="118" t="s">
        <v>161</v>
      </c>
      <c r="E79" s="118"/>
      <c r="F79" s="118"/>
      <c r="G79" s="118"/>
      <c r="H79" s="118"/>
      <c r="I79" s="119"/>
      <c r="J79" s="118" t="s">
        <v>162</v>
      </c>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20">
        <f>ROUND(AG80,2)</f>
        <v>0</v>
      </c>
      <c r="AH79" s="119"/>
      <c r="AI79" s="119"/>
      <c r="AJ79" s="119"/>
      <c r="AK79" s="119"/>
      <c r="AL79" s="119"/>
      <c r="AM79" s="119"/>
      <c r="AN79" s="121">
        <f>SUM(AG79,AT79)</f>
        <v>0</v>
      </c>
      <c r="AO79" s="119"/>
      <c r="AP79" s="119"/>
      <c r="AQ79" s="122" t="s">
        <v>86</v>
      </c>
      <c r="AR79" s="123"/>
      <c r="AS79" s="124">
        <f>ROUND(AS80,2)</f>
        <v>0</v>
      </c>
      <c r="AT79" s="125">
        <f>ROUND(SUM(AV79:AW79),2)</f>
        <v>0</v>
      </c>
      <c r="AU79" s="126">
        <f>ROUND(AU80,5)</f>
        <v>0</v>
      </c>
      <c r="AV79" s="125">
        <f>ROUND(AZ79*L29,2)</f>
        <v>0</v>
      </c>
      <c r="AW79" s="125">
        <f>ROUND(BA79*L30,2)</f>
        <v>0</v>
      </c>
      <c r="AX79" s="125">
        <f>ROUND(BB79*L29,2)</f>
        <v>0</v>
      </c>
      <c r="AY79" s="125">
        <f>ROUND(BC79*L30,2)</f>
        <v>0</v>
      </c>
      <c r="AZ79" s="125">
        <f>ROUND(AZ80,2)</f>
        <v>0</v>
      </c>
      <c r="BA79" s="125">
        <f>ROUND(BA80,2)</f>
        <v>0</v>
      </c>
      <c r="BB79" s="125">
        <f>ROUND(BB80,2)</f>
        <v>0</v>
      </c>
      <c r="BC79" s="125">
        <f>ROUND(BC80,2)</f>
        <v>0</v>
      </c>
      <c r="BD79" s="127">
        <f>ROUND(BD80,2)</f>
        <v>0</v>
      </c>
      <c r="BE79" s="7"/>
      <c r="BS79" s="128" t="s">
        <v>79</v>
      </c>
      <c r="BT79" s="128" t="s">
        <v>87</v>
      </c>
      <c r="BU79" s="128" t="s">
        <v>81</v>
      </c>
      <c r="BV79" s="128" t="s">
        <v>82</v>
      </c>
      <c r="BW79" s="128" t="s">
        <v>163</v>
      </c>
      <c r="BX79" s="128" t="s">
        <v>5</v>
      </c>
      <c r="CL79" s="128" t="s">
        <v>164</v>
      </c>
      <c r="CM79" s="128" t="s">
        <v>90</v>
      </c>
    </row>
    <row r="80" s="4" customFormat="1" ht="16.5" customHeight="1">
      <c r="A80" s="129" t="s">
        <v>91</v>
      </c>
      <c r="B80" s="68"/>
      <c r="C80" s="130"/>
      <c r="D80" s="130"/>
      <c r="E80" s="131" t="s">
        <v>165</v>
      </c>
      <c r="F80" s="131"/>
      <c r="G80" s="131"/>
      <c r="H80" s="131"/>
      <c r="I80" s="131"/>
      <c r="J80" s="130"/>
      <c r="K80" s="131" t="s">
        <v>166</v>
      </c>
      <c r="L80" s="131"/>
      <c r="M80" s="131"/>
      <c r="N80" s="131"/>
      <c r="O80" s="131"/>
      <c r="P80" s="131"/>
      <c r="Q80" s="131"/>
      <c r="R80" s="131"/>
      <c r="S80" s="131"/>
      <c r="T80" s="131"/>
      <c r="U80" s="131"/>
      <c r="V80" s="131"/>
      <c r="W80" s="131"/>
      <c r="X80" s="131"/>
      <c r="Y80" s="131"/>
      <c r="Z80" s="131"/>
      <c r="AA80" s="131"/>
      <c r="AB80" s="131"/>
      <c r="AC80" s="131"/>
      <c r="AD80" s="131"/>
      <c r="AE80" s="131"/>
      <c r="AF80" s="131"/>
      <c r="AG80" s="132">
        <f>'Č81 - VRN'!J32</f>
        <v>0</v>
      </c>
      <c r="AH80" s="130"/>
      <c r="AI80" s="130"/>
      <c r="AJ80" s="130"/>
      <c r="AK80" s="130"/>
      <c r="AL80" s="130"/>
      <c r="AM80" s="130"/>
      <c r="AN80" s="132">
        <f>SUM(AG80,AT80)</f>
        <v>0</v>
      </c>
      <c r="AO80" s="130"/>
      <c r="AP80" s="130"/>
      <c r="AQ80" s="133" t="s">
        <v>94</v>
      </c>
      <c r="AR80" s="70"/>
      <c r="AS80" s="134">
        <v>0</v>
      </c>
      <c r="AT80" s="135">
        <f>ROUND(SUM(AV80:AW80),2)</f>
        <v>0</v>
      </c>
      <c r="AU80" s="136">
        <f>'Č81 - VRN'!P86</f>
        <v>0</v>
      </c>
      <c r="AV80" s="135">
        <f>'Č81 - VRN'!J35</f>
        <v>0</v>
      </c>
      <c r="AW80" s="135">
        <f>'Č81 - VRN'!J36</f>
        <v>0</v>
      </c>
      <c r="AX80" s="135">
        <f>'Č81 - VRN'!J37</f>
        <v>0</v>
      </c>
      <c r="AY80" s="135">
        <f>'Č81 - VRN'!J38</f>
        <v>0</v>
      </c>
      <c r="AZ80" s="135">
        <f>'Č81 - VRN'!F35</f>
        <v>0</v>
      </c>
      <c r="BA80" s="135">
        <f>'Č81 - VRN'!F36</f>
        <v>0</v>
      </c>
      <c r="BB80" s="135">
        <f>'Č81 - VRN'!F37</f>
        <v>0</v>
      </c>
      <c r="BC80" s="135">
        <f>'Č81 - VRN'!F38</f>
        <v>0</v>
      </c>
      <c r="BD80" s="137">
        <f>'Č81 - VRN'!F39</f>
        <v>0</v>
      </c>
      <c r="BE80" s="4"/>
      <c r="BT80" s="138" t="s">
        <v>90</v>
      </c>
      <c r="BV80" s="138" t="s">
        <v>82</v>
      </c>
      <c r="BW80" s="138" t="s">
        <v>167</v>
      </c>
      <c r="BX80" s="138" t="s">
        <v>163</v>
      </c>
      <c r="CL80" s="138" t="s">
        <v>164</v>
      </c>
    </row>
    <row r="81" s="7" customFormat="1" ht="24.75" customHeight="1">
      <c r="A81" s="7"/>
      <c r="B81" s="116"/>
      <c r="C81" s="117"/>
      <c r="D81" s="118" t="s">
        <v>168</v>
      </c>
      <c r="E81" s="118"/>
      <c r="F81" s="118"/>
      <c r="G81" s="118"/>
      <c r="H81" s="118"/>
      <c r="I81" s="119"/>
      <c r="J81" s="118" t="s">
        <v>169</v>
      </c>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20">
        <f>ROUND(AG82,2)</f>
        <v>0</v>
      </c>
      <c r="AH81" s="119"/>
      <c r="AI81" s="119"/>
      <c r="AJ81" s="119"/>
      <c r="AK81" s="119"/>
      <c r="AL81" s="119"/>
      <c r="AM81" s="119"/>
      <c r="AN81" s="121">
        <f>SUM(AG81,AT81)</f>
        <v>0</v>
      </c>
      <c r="AO81" s="119"/>
      <c r="AP81" s="119"/>
      <c r="AQ81" s="122" t="s">
        <v>86</v>
      </c>
      <c r="AR81" s="123"/>
      <c r="AS81" s="124">
        <f>ROUND(AS82,2)</f>
        <v>0</v>
      </c>
      <c r="AT81" s="125">
        <f>ROUND(SUM(AV81:AW81),2)</f>
        <v>0</v>
      </c>
      <c r="AU81" s="126">
        <f>ROUND(AU82,5)</f>
        <v>0</v>
      </c>
      <c r="AV81" s="125">
        <f>ROUND(AZ81*L29,2)</f>
        <v>0</v>
      </c>
      <c r="AW81" s="125">
        <f>ROUND(BA81*L30,2)</f>
        <v>0</v>
      </c>
      <c r="AX81" s="125">
        <f>ROUND(BB81*L29,2)</f>
        <v>0</v>
      </c>
      <c r="AY81" s="125">
        <f>ROUND(BC81*L30,2)</f>
        <v>0</v>
      </c>
      <c r="AZ81" s="125">
        <f>ROUND(AZ82,2)</f>
        <v>0</v>
      </c>
      <c r="BA81" s="125">
        <f>ROUND(BA82,2)</f>
        <v>0</v>
      </c>
      <c r="BB81" s="125">
        <f>ROUND(BB82,2)</f>
        <v>0</v>
      </c>
      <c r="BC81" s="125">
        <f>ROUND(BC82,2)</f>
        <v>0</v>
      </c>
      <c r="BD81" s="127">
        <f>ROUND(BD82,2)</f>
        <v>0</v>
      </c>
      <c r="BE81" s="7"/>
      <c r="BS81" s="128" t="s">
        <v>79</v>
      </c>
      <c r="BT81" s="128" t="s">
        <v>87</v>
      </c>
      <c r="BU81" s="128" t="s">
        <v>81</v>
      </c>
      <c r="BV81" s="128" t="s">
        <v>82</v>
      </c>
      <c r="BW81" s="128" t="s">
        <v>170</v>
      </c>
      <c r="BX81" s="128" t="s">
        <v>5</v>
      </c>
      <c r="CL81" s="128" t="s">
        <v>39</v>
      </c>
      <c r="CM81" s="128" t="s">
        <v>90</v>
      </c>
    </row>
    <row r="82" s="4" customFormat="1" ht="23.25" customHeight="1">
      <c r="A82" s="129" t="s">
        <v>91</v>
      </c>
      <c r="B82" s="68"/>
      <c r="C82" s="130"/>
      <c r="D82" s="130"/>
      <c r="E82" s="131" t="s">
        <v>171</v>
      </c>
      <c r="F82" s="131"/>
      <c r="G82" s="131"/>
      <c r="H82" s="131"/>
      <c r="I82" s="131"/>
      <c r="J82" s="130"/>
      <c r="K82" s="131" t="s">
        <v>169</v>
      </c>
      <c r="L82" s="131"/>
      <c r="M82" s="131"/>
      <c r="N82" s="131"/>
      <c r="O82" s="131"/>
      <c r="P82" s="131"/>
      <c r="Q82" s="131"/>
      <c r="R82" s="131"/>
      <c r="S82" s="131"/>
      <c r="T82" s="131"/>
      <c r="U82" s="131"/>
      <c r="V82" s="131"/>
      <c r="W82" s="131"/>
      <c r="X82" s="131"/>
      <c r="Y82" s="131"/>
      <c r="Z82" s="131"/>
      <c r="AA82" s="131"/>
      <c r="AB82" s="131"/>
      <c r="AC82" s="131"/>
      <c r="AD82" s="131"/>
      <c r="AE82" s="131"/>
      <c r="AF82" s="131"/>
      <c r="AG82" s="132">
        <f>'Č91 -  NEOCEŇOVAT! Rekapi...'!J32</f>
        <v>0</v>
      </c>
      <c r="AH82" s="130"/>
      <c r="AI82" s="130"/>
      <c r="AJ82" s="130"/>
      <c r="AK82" s="130"/>
      <c r="AL82" s="130"/>
      <c r="AM82" s="130"/>
      <c r="AN82" s="132">
        <f>SUM(AG82,AT82)</f>
        <v>0</v>
      </c>
      <c r="AO82" s="130"/>
      <c r="AP82" s="130"/>
      <c r="AQ82" s="133" t="s">
        <v>94</v>
      </c>
      <c r="AR82" s="70"/>
      <c r="AS82" s="139">
        <v>0</v>
      </c>
      <c r="AT82" s="140">
        <f>ROUND(SUM(AV82:AW82),2)</f>
        <v>0</v>
      </c>
      <c r="AU82" s="141">
        <f>'Č91 -  NEOCEŇOVAT! Rekapi...'!P88</f>
        <v>0</v>
      </c>
      <c r="AV82" s="140">
        <f>'Č91 -  NEOCEŇOVAT! Rekapi...'!J35</f>
        <v>0</v>
      </c>
      <c r="AW82" s="140">
        <f>'Č91 -  NEOCEŇOVAT! Rekapi...'!J36</f>
        <v>0</v>
      </c>
      <c r="AX82" s="140">
        <f>'Č91 -  NEOCEŇOVAT! Rekapi...'!J37</f>
        <v>0</v>
      </c>
      <c r="AY82" s="140">
        <f>'Č91 -  NEOCEŇOVAT! Rekapi...'!J38</f>
        <v>0</v>
      </c>
      <c r="AZ82" s="140">
        <f>'Č91 -  NEOCEŇOVAT! Rekapi...'!F35</f>
        <v>0</v>
      </c>
      <c r="BA82" s="140">
        <f>'Č91 -  NEOCEŇOVAT! Rekapi...'!F36</f>
        <v>0</v>
      </c>
      <c r="BB82" s="140">
        <f>'Č91 -  NEOCEŇOVAT! Rekapi...'!F37</f>
        <v>0</v>
      </c>
      <c r="BC82" s="140">
        <f>'Č91 -  NEOCEŇOVAT! Rekapi...'!F38</f>
        <v>0</v>
      </c>
      <c r="BD82" s="142">
        <f>'Č91 -  NEOCEŇOVAT! Rekapi...'!F39</f>
        <v>0</v>
      </c>
      <c r="BE82" s="4"/>
      <c r="BT82" s="138" t="s">
        <v>90</v>
      </c>
      <c r="BV82" s="138" t="s">
        <v>82</v>
      </c>
      <c r="BW82" s="138" t="s">
        <v>172</v>
      </c>
      <c r="BX82" s="138" t="s">
        <v>170</v>
      </c>
      <c r="CL82" s="138" t="s">
        <v>39</v>
      </c>
    </row>
    <row r="83" s="2" customFormat="1" ht="30" customHeight="1">
      <c r="A83" s="42"/>
      <c r="B83" s="43"/>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8"/>
      <c r="AS83" s="42"/>
      <c r="AT83" s="42"/>
      <c r="AU83" s="42"/>
      <c r="AV83" s="42"/>
      <c r="AW83" s="42"/>
      <c r="AX83" s="42"/>
      <c r="AY83" s="42"/>
      <c r="AZ83" s="42"/>
      <c r="BA83" s="42"/>
      <c r="BB83" s="42"/>
      <c r="BC83" s="42"/>
      <c r="BD83" s="42"/>
      <c r="BE83" s="42"/>
    </row>
    <row r="84" s="2" customFormat="1" ht="6.96" customHeight="1">
      <c r="A84" s="42"/>
      <c r="B84" s="64"/>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48"/>
      <c r="AS84" s="42"/>
      <c r="AT84" s="42"/>
      <c r="AU84" s="42"/>
      <c r="AV84" s="42"/>
      <c r="AW84" s="42"/>
      <c r="AX84" s="42"/>
      <c r="AY84" s="42"/>
      <c r="AZ84" s="42"/>
      <c r="BA84" s="42"/>
      <c r="BB84" s="42"/>
      <c r="BC84" s="42"/>
      <c r="BD84" s="42"/>
      <c r="BE84" s="42"/>
    </row>
  </sheetData>
  <sheetProtection sheet="1" formatColumns="0" formatRows="0" objects="1" scenarios="1" spinCount="100000" saltValue="pKeGknim7RkomvV88MiK3bRZcK/JJSQnVSolK25JIpmNKtutlrU9UnBw9buYGLhWII+Osyp3eulupoc6lw6vTw==" hashValue="/aFASwNQaTpMPe7MbcHgIQ1bYIsYefY53qqzUTMdHv9wzmzBNN2CidtECDEKTI4u6GIN2CJddNJ88AwZSCjceA==" algorithmName="SHA-512" password="CDD6"/>
  <mergeCells count="150">
    <mergeCell ref="E64:I64"/>
    <mergeCell ref="K64:AF64"/>
    <mergeCell ref="E65:I65"/>
    <mergeCell ref="K65:AF65"/>
    <mergeCell ref="K66:AF66"/>
    <mergeCell ref="E66:I66"/>
    <mergeCell ref="E67:I67"/>
    <mergeCell ref="K67:AF67"/>
    <mergeCell ref="E68:I68"/>
    <mergeCell ref="K68:AF68"/>
    <mergeCell ref="J69:AF69"/>
    <mergeCell ref="D69:H69"/>
    <mergeCell ref="E70:I70"/>
    <mergeCell ref="K70:AF70"/>
    <mergeCell ref="K71:AF71"/>
    <mergeCell ref="E71:I71"/>
    <mergeCell ref="J72:AF72"/>
    <mergeCell ref="D72:H72"/>
    <mergeCell ref="E73:I73"/>
    <mergeCell ref="K73:AF73"/>
    <mergeCell ref="J74:AF74"/>
    <mergeCell ref="D74:H74"/>
    <mergeCell ref="E75:I75"/>
    <mergeCell ref="K75:AF75"/>
    <mergeCell ref="D76:H76"/>
    <mergeCell ref="J76:AF76"/>
    <mergeCell ref="K77:AF77"/>
    <mergeCell ref="E77:I77"/>
    <mergeCell ref="K78:AF78"/>
    <mergeCell ref="E78:I78"/>
    <mergeCell ref="D79:H79"/>
    <mergeCell ref="J79:AF79"/>
    <mergeCell ref="E80:I80"/>
    <mergeCell ref="K80:AF80"/>
    <mergeCell ref="D81:H81"/>
    <mergeCell ref="J81:AF81"/>
    <mergeCell ref="E82:I82"/>
    <mergeCell ref="K82:AF82"/>
    <mergeCell ref="AG61:AM61"/>
    <mergeCell ref="AN61:AP61"/>
    <mergeCell ref="AG62:AM62"/>
    <mergeCell ref="AN62:AP62"/>
    <mergeCell ref="AN63:AP63"/>
    <mergeCell ref="AG63:AM63"/>
    <mergeCell ref="AG64:AM64"/>
    <mergeCell ref="AN64:AP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N81:AP81"/>
    <mergeCell ref="AG81:AM81"/>
    <mergeCell ref="AN82:AP82"/>
    <mergeCell ref="AG82:AM82"/>
    <mergeCell ref="L45:AO45"/>
    <mergeCell ref="I52:AF52"/>
    <mergeCell ref="C52:G52"/>
    <mergeCell ref="J55:AF55"/>
    <mergeCell ref="D55:H55"/>
    <mergeCell ref="K56:AF56"/>
    <mergeCell ref="E56:I56"/>
    <mergeCell ref="K57:AF57"/>
    <mergeCell ref="E57:I57"/>
    <mergeCell ref="E58:I58"/>
    <mergeCell ref="K58:AF58"/>
    <mergeCell ref="K59:AF59"/>
    <mergeCell ref="E59:I59"/>
    <mergeCell ref="E60:I60"/>
    <mergeCell ref="K60:AF60"/>
    <mergeCell ref="E61:I61"/>
    <mergeCell ref="K61:AF61"/>
    <mergeCell ref="K62:AF62"/>
    <mergeCell ref="E62:I62"/>
    <mergeCell ref="J63:AF63"/>
    <mergeCell ref="D63:H63"/>
    <mergeCell ref="AM47:AN47"/>
    <mergeCell ref="AM49:AP49"/>
    <mergeCell ref="AS49:AT51"/>
    <mergeCell ref="AM50:AP50"/>
    <mergeCell ref="AG52:AM52"/>
    <mergeCell ref="AN52:AP52"/>
    <mergeCell ref="AG55:AM55"/>
    <mergeCell ref="AN55:AP55"/>
    <mergeCell ref="AG56:AM56"/>
    <mergeCell ref="AN56:AP56"/>
    <mergeCell ref="AN57:AP57"/>
    <mergeCell ref="AG57:AM57"/>
    <mergeCell ref="AN58:AP58"/>
    <mergeCell ref="AG58:AM58"/>
    <mergeCell ref="AG59:AM59"/>
    <mergeCell ref="AN59:AP59"/>
    <mergeCell ref="AG60:AM60"/>
    <mergeCell ref="AN60:AP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1.TK Ústí západ - Ř...'!C2" display="/"/>
    <hyperlink ref="A57" location="'Č12 - 2.TK Ústí západ - Ř...'!C2" display="/"/>
    <hyperlink ref="A58" location="'Č13 - 1.TK Řehlovice - Úp...'!C2" display="/"/>
    <hyperlink ref="A59" location="'Č14 - 2.TK Úpořiny -  Řeh...'!C2" display="/"/>
    <hyperlink ref="A60" location="'Č15 - 1.TK Ohníč - Světec'!C2" display="/"/>
    <hyperlink ref="A61" location="'Č16 - 1.TK Světec - Bílina'!C2" display="/"/>
    <hyperlink ref="A62" location="'Č171 - P2077 km 1,526 v 2...'!C2" display="/"/>
    <hyperlink ref="A64" location="'Č21 - 1.TK Bílina - České...'!C2" display="/"/>
    <hyperlink ref="A65" location="'Č22 - 0.TK Bílina - České...'!C2" display="/"/>
    <hyperlink ref="A66" location="'Č23 - 2.TK Bílina - České...'!C2" display="/"/>
    <hyperlink ref="A67" location="'Č24 - 2.SK České Zlatníky'!C2" display="/"/>
    <hyperlink ref="A68" location="'Č25 - Přejezd P1951  km 3...'!C2" display="/"/>
    <hyperlink ref="A70" location="'Č31 - TK Žatec - Lišany'!C2" display="/"/>
    <hyperlink ref="A71" location="'Č32 - TK Lišany - Postolo...'!C2" display="/"/>
    <hyperlink ref="A73" location="'Č41 - 1. a 2.TK D.Rybník ...'!C2" display="/"/>
    <hyperlink ref="A75" location="'Č51 - 1.SK Vrbno nad Lesy'!C2" display="/"/>
    <hyperlink ref="A77" location="'Č61 - 2.TK Ústí západ - Ř...'!C2" display="/"/>
    <hyperlink ref="A78" location="'Č62 - 2.TK Úpořiny -  Řeh...'!C2" display="/"/>
    <hyperlink ref="A80" location="'Č81 - VRN'!C2" display="/"/>
    <hyperlink ref="A82" location="'Č91 -  NEOCEŇOVAT! Rekapi...'!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123</v>
      </c>
      <c r="AZ2" s="143" t="s">
        <v>817</v>
      </c>
      <c r="BA2" s="143" t="s">
        <v>183</v>
      </c>
      <c r="BB2" s="143" t="s">
        <v>184</v>
      </c>
      <c r="BC2" s="143" t="s">
        <v>855</v>
      </c>
      <c r="BD2" s="143" t="s">
        <v>90</v>
      </c>
    </row>
    <row r="3" s="1" customFormat="1" ht="6.96" customHeight="1">
      <c r="B3" s="144"/>
      <c r="C3" s="145"/>
      <c r="D3" s="145"/>
      <c r="E3" s="145"/>
      <c r="F3" s="145"/>
      <c r="G3" s="145"/>
      <c r="H3" s="145"/>
      <c r="I3" s="145"/>
      <c r="J3" s="145"/>
      <c r="K3" s="145"/>
      <c r="L3" s="23"/>
      <c r="AT3" s="20" t="s">
        <v>90</v>
      </c>
      <c r="AZ3" s="143" t="s">
        <v>819</v>
      </c>
      <c r="BA3" s="143" t="s">
        <v>187</v>
      </c>
      <c r="BB3" s="143" t="s">
        <v>188</v>
      </c>
      <c r="BC3" s="143" t="s">
        <v>856</v>
      </c>
      <c r="BD3" s="143" t="s">
        <v>90</v>
      </c>
    </row>
    <row r="4" s="1" customFormat="1" ht="24.96" customHeight="1">
      <c r="B4" s="23"/>
      <c r="D4" s="146" t="s">
        <v>181</v>
      </c>
      <c r="L4" s="23"/>
      <c r="M4" s="147" t="s">
        <v>10</v>
      </c>
      <c r="AT4" s="20" t="s">
        <v>41</v>
      </c>
      <c r="AZ4" s="143" t="s">
        <v>821</v>
      </c>
      <c r="BA4" s="143" t="s">
        <v>309</v>
      </c>
      <c r="BB4" s="143" t="s">
        <v>175</v>
      </c>
      <c r="BC4" s="143" t="s">
        <v>857</v>
      </c>
      <c r="BD4" s="143" t="s">
        <v>90</v>
      </c>
    </row>
    <row r="5" s="1" customFormat="1" ht="6.96" customHeight="1">
      <c r="B5" s="23"/>
      <c r="L5" s="23"/>
      <c r="AZ5" s="143" t="s">
        <v>823</v>
      </c>
      <c r="BA5" s="143" t="s">
        <v>824</v>
      </c>
      <c r="BB5" s="143" t="s">
        <v>175</v>
      </c>
      <c r="BC5" s="143" t="s">
        <v>233</v>
      </c>
      <c r="BD5" s="143" t="s">
        <v>90</v>
      </c>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830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858</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117</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ROUND((SUM(BE88:BE140)),  2)</f>
        <v>0</v>
      </c>
      <c r="G35" s="42"/>
      <c r="H35" s="42"/>
      <c r="I35" s="163">
        <v>0.20999999999999999</v>
      </c>
      <c r="J35" s="162">
        <f>ROUND(((SUM(BE88:BE140))*I35),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ROUND((SUM(BF88:BF140)),  2)</f>
        <v>0</v>
      </c>
      <c r="G36" s="42"/>
      <c r="H36" s="42"/>
      <c r="I36" s="163">
        <v>0.12</v>
      </c>
      <c r="J36" s="162">
        <f>ROUND(((SUM(BF88:BF140))*I36),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ROUND((SUM(BG88:BG140)),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ROUND((SUM(BH88:BH140)),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ROUND((SUM(BI88:BI140)),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830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Č22 - 0.TK Bílina - České Zlazníky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J119</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830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Č22 - 0.TK Bílina - České Zlazníky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P89+P119</f>
        <v>0</v>
      </c>
      <c r="Q88" s="101"/>
      <c r="R88" s="199">
        <f>R89+R119</f>
        <v>17.8704</v>
      </c>
      <c r="S88" s="101"/>
      <c r="T88" s="200">
        <f>T89+T119</f>
        <v>0</v>
      </c>
      <c r="U88" s="42"/>
      <c r="V88" s="42"/>
      <c r="W88" s="42"/>
      <c r="X88" s="42"/>
      <c r="Y88" s="42"/>
      <c r="Z88" s="42"/>
      <c r="AA88" s="42"/>
      <c r="AB88" s="42"/>
      <c r="AC88" s="42"/>
      <c r="AD88" s="42"/>
      <c r="AE88" s="42"/>
      <c r="AT88" s="20" t="s">
        <v>79</v>
      </c>
      <c r="AU88" s="20" t="s">
        <v>206</v>
      </c>
      <c r="BK88" s="201">
        <f>BK89+BK119</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17.8704</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SUM(P91:P118)</f>
        <v>0</v>
      </c>
      <c r="Q90" s="210"/>
      <c r="R90" s="211">
        <f>SUM(R91:R118)</f>
        <v>17.8704</v>
      </c>
      <c r="S90" s="210"/>
      <c r="T90" s="212">
        <f>SUM(T91:T118)</f>
        <v>0</v>
      </c>
      <c r="U90" s="12"/>
      <c r="V90" s="12"/>
      <c r="W90" s="12"/>
      <c r="X90" s="12"/>
      <c r="Y90" s="12"/>
      <c r="Z90" s="12"/>
      <c r="AA90" s="12"/>
      <c r="AB90" s="12"/>
      <c r="AC90" s="12"/>
      <c r="AD90" s="12"/>
      <c r="AE90" s="12"/>
      <c r="AR90" s="213" t="s">
        <v>87</v>
      </c>
      <c r="AT90" s="214" t="s">
        <v>79</v>
      </c>
      <c r="AU90" s="214" t="s">
        <v>87</v>
      </c>
      <c r="AY90" s="213" t="s">
        <v>225</v>
      </c>
      <c r="BK90" s="215">
        <f>SUM(BK91:BK118)</f>
        <v>0</v>
      </c>
    </row>
    <row r="91" s="2" customFormat="1" ht="55.5" customHeight="1">
      <c r="A91" s="42"/>
      <c r="B91" s="43"/>
      <c r="C91" s="218" t="s">
        <v>87</v>
      </c>
      <c r="D91" s="218" t="s">
        <v>228</v>
      </c>
      <c r="E91" s="219" t="s">
        <v>859</v>
      </c>
      <c r="F91" s="220" t="s">
        <v>860</v>
      </c>
      <c r="G91" s="221" t="s">
        <v>188</v>
      </c>
      <c r="H91" s="222">
        <v>360</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861</v>
      </c>
    </row>
    <row r="92" s="2" customFormat="1">
      <c r="A92" s="42"/>
      <c r="B92" s="43"/>
      <c r="C92" s="44"/>
      <c r="D92" s="231" t="s">
        <v>235</v>
      </c>
      <c r="E92" s="44"/>
      <c r="F92" s="232" t="s">
        <v>862</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863</v>
      </c>
      <c r="G93" s="237"/>
      <c r="H93" s="240">
        <v>240</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3" customFormat="1">
      <c r="A94" s="13"/>
      <c r="B94" s="236"/>
      <c r="C94" s="237"/>
      <c r="D94" s="231" t="s">
        <v>237</v>
      </c>
      <c r="E94" s="238" t="s">
        <v>39</v>
      </c>
      <c r="F94" s="239" t="s">
        <v>864</v>
      </c>
      <c r="G94" s="237"/>
      <c r="H94" s="240">
        <v>120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4" customFormat="1">
      <c r="A95" s="14"/>
      <c r="B95" s="247"/>
      <c r="C95" s="248"/>
      <c r="D95" s="231" t="s">
        <v>237</v>
      </c>
      <c r="E95" s="249" t="s">
        <v>819</v>
      </c>
      <c r="F95" s="250" t="s">
        <v>239</v>
      </c>
      <c r="G95" s="248"/>
      <c r="H95" s="251">
        <v>360</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237</v>
      </c>
      <c r="AU95" s="257" t="s">
        <v>90</v>
      </c>
      <c r="AV95" s="14" t="s">
        <v>233</v>
      </c>
      <c r="AW95" s="14" t="s">
        <v>41</v>
      </c>
      <c r="AX95" s="14" t="s">
        <v>87</v>
      </c>
      <c r="AY95" s="257" t="s">
        <v>225</v>
      </c>
    </row>
    <row r="96" s="2" customFormat="1" ht="24.15" customHeight="1">
      <c r="A96" s="42"/>
      <c r="B96" s="43"/>
      <c r="C96" s="218" t="s">
        <v>90</v>
      </c>
      <c r="D96" s="218" t="s">
        <v>228</v>
      </c>
      <c r="E96" s="219" t="s">
        <v>254</v>
      </c>
      <c r="F96" s="220" t="s">
        <v>255</v>
      </c>
      <c r="G96" s="221" t="s">
        <v>175</v>
      </c>
      <c r="H96" s="222">
        <v>66</v>
      </c>
      <c r="I96" s="223"/>
      <c r="J96" s="224">
        <f>ROUND(I96*H96,2)</f>
        <v>0</v>
      </c>
      <c r="K96" s="220" t="s">
        <v>232</v>
      </c>
      <c r="L96" s="48"/>
      <c r="M96" s="225" t="s">
        <v>39</v>
      </c>
      <c r="N96" s="226" t="s">
        <v>53</v>
      </c>
      <c r="O96" s="89"/>
      <c r="P96" s="227">
        <f>O96*H96</f>
        <v>0</v>
      </c>
      <c r="Q96" s="227">
        <v>0</v>
      </c>
      <c r="R96" s="227">
        <f>Q96*H96</f>
        <v>0</v>
      </c>
      <c r="S96" s="227">
        <v>0</v>
      </c>
      <c r="T96" s="228">
        <f>S96*H96</f>
        <v>0</v>
      </c>
      <c r="U96" s="42"/>
      <c r="V96" s="42"/>
      <c r="W96" s="42"/>
      <c r="X96" s="42"/>
      <c r="Y96" s="42"/>
      <c r="Z96" s="42"/>
      <c r="AA96" s="42"/>
      <c r="AB96" s="42"/>
      <c r="AC96" s="42"/>
      <c r="AD96" s="42"/>
      <c r="AE96" s="42"/>
      <c r="AR96" s="229" t="s">
        <v>233</v>
      </c>
      <c r="AT96" s="229" t="s">
        <v>228</v>
      </c>
      <c r="AU96" s="229" t="s">
        <v>90</v>
      </c>
      <c r="AY96" s="20" t="s">
        <v>225</v>
      </c>
      <c r="BE96" s="230">
        <f>IF(N96="základní",J96,0)</f>
        <v>0</v>
      </c>
      <c r="BF96" s="230">
        <f>IF(N96="snížená",J96,0)</f>
        <v>0</v>
      </c>
      <c r="BG96" s="230">
        <f>IF(N96="zákl. přenesená",J96,0)</f>
        <v>0</v>
      </c>
      <c r="BH96" s="230">
        <f>IF(N96="sníž. přenesená",J96,0)</f>
        <v>0</v>
      </c>
      <c r="BI96" s="230">
        <f>IF(N96="nulová",J96,0)</f>
        <v>0</v>
      </c>
      <c r="BJ96" s="20" t="s">
        <v>233</v>
      </c>
      <c r="BK96" s="230">
        <f>ROUND(I96*H96,2)</f>
        <v>0</v>
      </c>
      <c r="BL96" s="20" t="s">
        <v>233</v>
      </c>
      <c r="BM96" s="229" t="s">
        <v>865</v>
      </c>
    </row>
    <row r="97" s="2" customFormat="1">
      <c r="A97" s="42"/>
      <c r="B97" s="43"/>
      <c r="C97" s="44"/>
      <c r="D97" s="231" t="s">
        <v>235</v>
      </c>
      <c r="E97" s="44"/>
      <c r="F97" s="232" t="s">
        <v>257</v>
      </c>
      <c r="G97" s="44"/>
      <c r="H97" s="44"/>
      <c r="I97" s="233"/>
      <c r="J97" s="44"/>
      <c r="K97" s="44"/>
      <c r="L97" s="48"/>
      <c r="M97" s="234"/>
      <c r="N97" s="235"/>
      <c r="O97" s="89"/>
      <c r="P97" s="89"/>
      <c r="Q97" s="89"/>
      <c r="R97" s="89"/>
      <c r="S97" s="89"/>
      <c r="T97" s="90"/>
      <c r="U97" s="42"/>
      <c r="V97" s="42"/>
      <c r="W97" s="42"/>
      <c r="X97" s="42"/>
      <c r="Y97" s="42"/>
      <c r="Z97" s="42"/>
      <c r="AA97" s="42"/>
      <c r="AB97" s="42"/>
      <c r="AC97" s="42"/>
      <c r="AD97" s="42"/>
      <c r="AE97" s="42"/>
      <c r="AT97" s="20" t="s">
        <v>235</v>
      </c>
      <c r="AU97" s="20" t="s">
        <v>90</v>
      </c>
    </row>
    <row r="98" s="13" customFormat="1">
      <c r="A98" s="13"/>
      <c r="B98" s="236"/>
      <c r="C98" s="237"/>
      <c r="D98" s="231" t="s">
        <v>237</v>
      </c>
      <c r="E98" s="238" t="s">
        <v>39</v>
      </c>
      <c r="F98" s="239" t="s">
        <v>866</v>
      </c>
      <c r="G98" s="237"/>
      <c r="H98" s="240">
        <v>66</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237</v>
      </c>
      <c r="AU98" s="246" t="s">
        <v>90</v>
      </c>
      <c r="AV98" s="13" t="s">
        <v>90</v>
      </c>
      <c r="AW98" s="13" t="s">
        <v>41</v>
      </c>
      <c r="AX98" s="13" t="s">
        <v>80</v>
      </c>
      <c r="AY98" s="246" t="s">
        <v>225</v>
      </c>
    </row>
    <row r="99" s="14" customFormat="1">
      <c r="A99" s="14"/>
      <c r="B99" s="247"/>
      <c r="C99" s="248"/>
      <c r="D99" s="231" t="s">
        <v>237</v>
      </c>
      <c r="E99" s="249" t="s">
        <v>39</v>
      </c>
      <c r="F99" s="250" t="s">
        <v>239</v>
      </c>
      <c r="G99" s="248"/>
      <c r="H99" s="251">
        <v>66</v>
      </c>
      <c r="I99" s="252"/>
      <c r="J99" s="248"/>
      <c r="K99" s="248"/>
      <c r="L99" s="253"/>
      <c r="M99" s="254"/>
      <c r="N99" s="255"/>
      <c r="O99" s="255"/>
      <c r="P99" s="255"/>
      <c r="Q99" s="255"/>
      <c r="R99" s="255"/>
      <c r="S99" s="255"/>
      <c r="T99" s="256"/>
      <c r="U99" s="14"/>
      <c r="V99" s="14"/>
      <c r="W99" s="14"/>
      <c r="X99" s="14"/>
      <c r="Y99" s="14"/>
      <c r="Z99" s="14"/>
      <c r="AA99" s="14"/>
      <c r="AB99" s="14"/>
      <c r="AC99" s="14"/>
      <c r="AD99" s="14"/>
      <c r="AE99" s="14"/>
      <c r="AT99" s="257" t="s">
        <v>237</v>
      </c>
      <c r="AU99" s="257" t="s">
        <v>90</v>
      </c>
      <c r="AV99" s="14" t="s">
        <v>233</v>
      </c>
      <c r="AW99" s="14" t="s">
        <v>41</v>
      </c>
      <c r="AX99" s="14" t="s">
        <v>87</v>
      </c>
      <c r="AY99" s="257" t="s">
        <v>225</v>
      </c>
    </row>
    <row r="100" s="2" customFormat="1" ht="62.7" customHeight="1">
      <c r="A100" s="42"/>
      <c r="B100" s="43"/>
      <c r="C100" s="218" t="s">
        <v>245</v>
      </c>
      <c r="D100" s="218" t="s">
        <v>228</v>
      </c>
      <c r="E100" s="219" t="s">
        <v>278</v>
      </c>
      <c r="F100" s="220" t="s">
        <v>279</v>
      </c>
      <c r="G100" s="221" t="s">
        <v>280</v>
      </c>
      <c r="H100" s="222">
        <v>4</v>
      </c>
      <c r="I100" s="223"/>
      <c r="J100" s="224">
        <f>ROUND(I100*H100,2)</f>
        <v>0</v>
      </c>
      <c r="K100" s="220" t="s">
        <v>232</v>
      </c>
      <c r="L100" s="48"/>
      <c r="M100" s="225" t="s">
        <v>39</v>
      </c>
      <c r="N100" s="226" t="s">
        <v>53</v>
      </c>
      <c r="O100" s="89"/>
      <c r="P100" s="227">
        <f>O100*H100</f>
        <v>0</v>
      </c>
      <c r="Q100" s="227">
        <v>0</v>
      </c>
      <c r="R100" s="227">
        <f>Q100*H100</f>
        <v>0</v>
      </c>
      <c r="S100" s="227">
        <v>0</v>
      </c>
      <c r="T100" s="228">
        <f>S100*H100</f>
        <v>0</v>
      </c>
      <c r="U100" s="42"/>
      <c r="V100" s="42"/>
      <c r="W100" s="42"/>
      <c r="X100" s="42"/>
      <c r="Y100" s="42"/>
      <c r="Z100" s="42"/>
      <c r="AA100" s="42"/>
      <c r="AB100" s="42"/>
      <c r="AC100" s="42"/>
      <c r="AD100" s="42"/>
      <c r="AE100" s="42"/>
      <c r="AR100" s="229" t="s">
        <v>233</v>
      </c>
      <c r="AT100" s="229" t="s">
        <v>228</v>
      </c>
      <c r="AU100" s="229" t="s">
        <v>90</v>
      </c>
      <c r="AY100" s="20" t="s">
        <v>225</v>
      </c>
      <c r="BE100" s="230">
        <f>IF(N100="základní",J100,0)</f>
        <v>0</v>
      </c>
      <c r="BF100" s="230">
        <f>IF(N100="snížená",J100,0)</f>
        <v>0</v>
      </c>
      <c r="BG100" s="230">
        <f>IF(N100="zákl. přenesená",J100,0)</f>
        <v>0</v>
      </c>
      <c r="BH100" s="230">
        <f>IF(N100="sníž. přenesená",J100,0)</f>
        <v>0</v>
      </c>
      <c r="BI100" s="230">
        <f>IF(N100="nulová",J100,0)</f>
        <v>0</v>
      </c>
      <c r="BJ100" s="20" t="s">
        <v>233</v>
      </c>
      <c r="BK100" s="230">
        <f>ROUND(I100*H100,2)</f>
        <v>0</v>
      </c>
      <c r="BL100" s="20" t="s">
        <v>233</v>
      </c>
      <c r="BM100" s="229" t="s">
        <v>867</v>
      </c>
    </row>
    <row r="101" s="2" customFormat="1">
      <c r="A101" s="42"/>
      <c r="B101" s="43"/>
      <c r="C101" s="44"/>
      <c r="D101" s="231" t="s">
        <v>235</v>
      </c>
      <c r="E101" s="44"/>
      <c r="F101" s="232" t="s">
        <v>282</v>
      </c>
      <c r="G101" s="44"/>
      <c r="H101" s="44"/>
      <c r="I101" s="233"/>
      <c r="J101" s="44"/>
      <c r="K101" s="44"/>
      <c r="L101" s="48"/>
      <c r="M101" s="234"/>
      <c r="N101" s="235"/>
      <c r="O101" s="89"/>
      <c r="P101" s="89"/>
      <c r="Q101" s="89"/>
      <c r="R101" s="89"/>
      <c r="S101" s="89"/>
      <c r="T101" s="90"/>
      <c r="U101" s="42"/>
      <c r="V101" s="42"/>
      <c r="W101" s="42"/>
      <c r="X101" s="42"/>
      <c r="Y101" s="42"/>
      <c r="Z101" s="42"/>
      <c r="AA101" s="42"/>
      <c r="AB101" s="42"/>
      <c r="AC101" s="42"/>
      <c r="AD101" s="42"/>
      <c r="AE101" s="42"/>
      <c r="AT101" s="20" t="s">
        <v>235</v>
      </c>
      <c r="AU101" s="20" t="s">
        <v>90</v>
      </c>
    </row>
    <row r="102" s="13" customFormat="1">
      <c r="A102" s="13"/>
      <c r="B102" s="236"/>
      <c r="C102" s="237"/>
      <c r="D102" s="231" t="s">
        <v>237</v>
      </c>
      <c r="E102" s="238" t="s">
        <v>39</v>
      </c>
      <c r="F102" s="239" t="s">
        <v>840</v>
      </c>
      <c r="G102" s="237"/>
      <c r="H102" s="240">
        <v>4</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237</v>
      </c>
      <c r="AU102" s="246" t="s">
        <v>90</v>
      </c>
      <c r="AV102" s="13" t="s">
        <v>90</v>
      </c>
      <c r="AW102" s="13" t="s">
        <v>41</v>
      </c>
      <c r="AX102" s="13" t="s">
        <v>80</v>
      </c>
      <c r="AY102" s="246" t="s">
        <v>225</v>
      </c>
    </row>
    <row r="103" s="14" customFormat="1">
      <c r="A103" s="14"/>
      <c r="B103" s="247"/>
      <c r="C103" s="248"/>
      <c r="D103" s="231" t="s">
        <v>237</v>
      </c>
      <c r="E103" s="249" t="s">
        <v>823</v>
      </c>
      <c r="F103" s="250" t="s">
        <v>239</v>
      </c>
      <c r="G103" s="248"/>
      <c r="H103" s="251">
        <v>4</v>
      </c>
      <c r="I103" s="252"/>
      <c r="J103" s="248"/>
      <c r="K103" s="248"/>
      <c r="L103" s="253"/>
      <c r="M103" s="254"/>
      <c r="N103" s="255"/>
      <c r="O103" s="255"/>
      <c r="P103" s="255"/>
      <c r="Q103" s="255"/>
      <c r="R103" s="255"/>
      <c r="S103" s="255"/>
      <c r="T103" s="256"/>
      <c r="U103" s="14"/>
      <c r="V103" s="14"/>
      <c r="W103" s="14"/>
      <c r="X103" s="14"/>
      <c r="Y103" s="14"/>
      <c r="Z103" s="14"/>
      <c r="AA103" s="14"/>
      <c r="AB103" s="14"/>
      <c r="AC103" s="14"/>
      <c r="AD103" s="14"/>
      <c r="AE103" s="14"/>
      <c r="AT103" s="257" t="s">
        <v>237</v>
      </c>
      <c r="AU103" s="257" t="s">
        <v>90</v>
      </c>
      <c r="AV103" s="14" t="s">
        <v>233</v>
      </c>
      <c r="AW103" s="14" t="s">
        <v>41</v>
      </c>
      <c r="AX103" s="14" t="s">
        <v>87</v>
      </c>
      <c r="AY103" s="257" t="s">
        <v>225</v>
      </c>
    </row>
    <row r="104" s="2" customFormat="1" ht="49.05" customHeight="1">
      <c r="A104" s="42"/>
      <c r="B104" s="43"/>
      <c r="C104" s="218" t="s">
        <v>233</v>
      </c>
      <c r="D104" s="218" t="s">
        <v>228</v>
      </c>
      <c r="E104" s="219" t="s">
        <v>287</v>
      </c>
      <c r="F104" s="220" t="s">
        <v>288</v>
      </c>
      <c r="G104" s="221" t="s">
        <v>280</v>
      </c>
      <c r="H104" s="222">
        <v>2</v>
      </c>
      <c r="I104" s="223"/>
      <c r="J104" s="224">
        <f>ROUND(I104*H104,2)</f>
        <v>0</v>
      </c>
      <c r="K104" s="220" t="s">
        <v>232</v>
      </c>
      <c r="L104" s="48"/>
      <c r="M104" s="225" t="s">
        <v>39</v>
      </c>
      <c r="N104" s="226" t="s">
        <v>53</v>
      </c>
      <c r="O104" s="89"/>
      <c r="P104" s="227">
        <f>O104*H104</f>
        <v>0</v>
      </c>
      <c r="Q104" s="227">
        <v>0</v>
      </c>
      <c r="R104" s="227">
        <f>Q104*H104</f>
        <v>0</v>
      </c>
      <c r="S104" s="227">
        <v>0</v>
      </c>
      <c r="T104" s="228">
        <f>S104*H104</f>
        <v>0</v>
      </c>
      <c r="U104" s="42"/>
      <c r="V104" s="42"/>
      <c r="W104" s="42"/>
      <c r="X104" s="42"/>
      <c r="Y104" s="42"/>
      <c r="Z104" s="42"/>
      <c r="AA104" s="42"/>
      <c r="AB104" s="42"/>
      <c r="AC104" s="42"/>
      <c r="AD104" s="42"/>
      <c r="AE104" s="42"/>
      <c r="AR104" s="229" t="s">
        <v>233</v>
      </c>
      <c r="AT104" s="229" t="s">
        <v>228</v>
      </c>
      <c r="AU104" s="229" t="s">
        <v>90</v>
      </c>
      <c r="AY104" s="20" t="s">
        <v>225</v>
      </c>
      <c r="BE104" s="230">
        <f>IF(N104="základní",J104,0)</f>
        <v>0</v>
      </c>
      <c r="BF104" s="230">
        <f>IF(N104="snížená",J104,0)</f>
        <v>0</v>
      </c>
      <c r="BG104" s="230">
        <f>IF(N104="zákl. přenesená",J104,0)</f>
        <v>0</v>
      </c>
      <c r="BH104" s="230">
        <f>IF(N104="sníž. přenesená",J104,0)</f>
        <v>0</v>
      </c>
      <c r="BI104" s="230">
        <f>IF(N104="nulová",J104,0)</f>
        <v>0</v>
      </c>
      <c r="BJ104" s="20" t="s">
        <v>233</v>
      </c>
      <c r="BK104" s="230">
        <f>ROUND(I104*H104,2)</f>
        <v>0</v>
      </c>
      <c r="BL104" s="20" t="s">
        <v>233</v>
      </c>
      <c r="BM104" s="229" t="s">
        <v>868</v>
      </c>
    </row>
    <row r="105" s="2" customFormat="1">
      <c r="A105" s="42"/>
      <c r="B105" s="43"/>
      <c r="C105" s="44"/>
      <c r="D105" s="231" t="s">
        <v>235</v>
      </c>
      <c r="E105" s="44"/>
      <c r="F105" s="232" t="s">
        <v>290</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235</v>
      </c>
      <c r="AU105" s="20" t="s">
        <v>90</v>
      </c>
    </row>
    <row r="106" s="13" customFormat="1">
      <c r="A106" s="13"/>
      <c r="B106" s="236"/>
      <c r="C106" s="237"/>
      <c r="D106" s="231" t="s">
        <v>237</v>
      </c>
      <c r="E106" s="238" t="s">
        <v>39</v>
      </c>
      <c r="F106" s="239" t="s">
        <v>841</v>
      </c>
      <c r="G106" s="237"/>
      <c r="H106" s="240">
        <v>2</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4" customFormat="1">
      <c r="A107" s="14"/>
      <c r="B107" s="247"/>
      <c r="C107" s="248"/>
      <c r="D107" s="231" t="s">
        <v>237</v>
      </c>
      <c r="E107" s="249" t="s">
        <v>39</v>
      </c>
      <c r="F107" s="250" t="s">
        <v>239</v>
      </c>
      <c r="G107" s="248"/>
      <c r="H107" s="251">
        <v>2</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237</v>
      </c>
      <c r="AU107" s="257" t="s">
        <v>90</v>
      </c>
      <c r="AV107" s="14" t="s">
        <v>233</v>
      </c>
      <c r="AW107" s="14" t="s">
        <v>41</v>
      </c>
      <c r="AX107" s="14" t="s">
        <v>87</v>
      </c>
      <c r="AY107" s="257" t="s">
        <v>225</v>
      </c>
    </row>
    <row r="108" s="2" customFormat="1" ht="49.05" customHeight="1">
      <c r="A108" s="42"/>
      <c r="B108" s="43"/>
      <c r="C108" s="218" t="s">
        <v>226</v>
      </c>
      <c r="D108" s="218" t="s">
        <v>228</v>
      </c>
      <c r="E108" s="219" t="s">
        <v>292</v>
      </c>
      <c r="F108" s="220" t="s">
        <v>293</v>
      </c>
      <c r="G108" s="221" t="s">
        <v>188</v>
      </c>
      <c r="H108" s="222">
        <v>460</v>
      </c>
      <c r="I108" s="223"/>
      <c r="J108" s="224">
        <f>ROUND(I108*H108,2)</f>
        <v>0</v>
      </c>
      <c r="K108" s="220" t="s">
        <v>232</v>
      </c>
      <c r="L108" s="48"/>
      <c r="M108" s="225" t="s">
        <v>39</v>
      </c>
      <c r="N108" s="226" t="s">
        <v>53</v>
      </c>
      <c r="O108" s="89"/>
      <c r="P108" s="227">
        <f>O108*H108</f>
        <v>0</v>
      </c>
      <c r="Q108" s="227">
        <v>0</v>
      </c>
      <c r="R108" s="227">
        <f>Q108*H108</f>
        <v>0</v>
      </c>
      <c r="S108" s="227">
        <v>0</v>
      </c>
      <c r="T108" s="228">
        <f>S108*H108</f>
        <v>0</v>
      </c>
      <c r="U108" s="42"/>
      <c r="V108" s="42"/>
      <c r="W108" s="42"/>
      <c r="X108" s="42"/>
      <c r="Y108" s="42"/>
      <c r="Z108" s="42"/>
      <c r="AA108" s="42"/>
      <c r="AB108" s="42"/>
      <c r="AC108" s="42"/>
      <c r="AD108" s="42"/>
      <c r="AE108" s="42"/>
      <c r="AR108" s="229" t="s">
        <v>233</v>
      </c>
      <c r="AT108" s="229" t="s">
        <v>228</v>
      </c>
      <c r="AU108" s="229" t="s">
        <v>90</v>
      </c>
      <c r="AY108" s="20" t="s">
        <v>225</v>
      </c>
      <c r="BE108" s="230">
        <f>IF(N108="základní",J108,0)</f>
        <v>0</v>
      </c>
      <c r="BF108" s="230">
        <f>IF(N108="snížená",J108,0)</f>
        <v>0</v>
      </c>
      <c r="BG108" s="230">
        <f>IF(N108="zákl. přenesená",J108,0)</f>
        <v>0</v>
      </c>
      <c r="BH108" s="230">
        <f>IF(N108="sníž. přenesená",J108,0)</f>
        <v>0</v>
      </c>
      <c r="BI108" s="230">
        <f>IF(N108="nulová",J108,0)</f>
        <v>0</v>
      </c>
      <c r="BJ108" s="20" t="s">
        <v>233</v>
      </c>
      <c r="BK108" s="230">
        <f>ROUND(I108*H108,2)</f>
        <v>0</v>
      </c>
      <c r="BL108" s="20" t="s">
        <v>233</v>
      </c>
      <c r="BM108" s="229" t="s">
        <v>869</v>
      </c>
    </row>
    <row r="109" s="2" customFormat="1">
      <c r="A109" s="42"/>
      <c r="B109" s="43"/>
      <c r="C109" s="44"/>
      <c r="D109" s="231" t="s">
        <v>235</v>
      </c>
      <c r="E109" s="44"/>
      <c r="F109" s="232" t="s">
        <v>295</v>
      </c>
      <c r="G109" s="44"/>
      <c r="H109" s="44"/>
      <c r="I109" s="233"/>
      <c r="J109" s="44"/>
      <c r="K109" s="44"/>
      <c r="L109" s="48"/>
      <c r="M109" s="234"/>
      <c r="N109" s="235"/>
      <c r="O109" s="89"/>
      <c r="P109" s="89"/>
      <c r="Q109" s="89"/>
      <c r="R109" s="89"/>
      <c r="S109" s="89"/>
      <c r="T109" s="90"/>
      <c r="U109" s="42"/>
      <c r="V109" s="42"/>
      <c r="W109" s="42"/>
      <c r="X109" s="42"/>
      <c r="Y109" s="42"/>
      <c r="Z109" s="42"/>
      <c r="AA109" s="42"/>
      <c r="AB109" s="42"/>
      <c r="AC109" s="42"/>
      <c r="AD109" s="42"/>
      <c r="AE109" s="42"/>
      <c r="AT109" s="20" t="s">
        <v>235</v>
      </c>
      <c r="AU109" s="20" t="s">
        <v>90</v>
      </c>
    </row>
    <row r="110" s="13" customFormat="1">
      <c r="A110" s="13"/>
      <c r="B110" s="236"/>
      <c r="C110" s="237"/>
      <c r="D110" s="231" t="s">
        <v>237</v>
      </c>
      <c r="E110" s="238" t="s">
        <v>39</v>
      </c>
      <c r="F110" s="239" t="s">
        <v>842</v>
      </c>
      <c r="G110" s="237"/>
      <c r="H110" s="240">
        <v>460</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237</v>
      </c>
      <c r="AU110" s="246" t="s">
        <v>90</v>
      </c>
      <c r="AV110" s="13" t="s">
        <v>90</v>
      </c>
      <c r="AW110" s="13" t="s">
        <v>41</v>
      </c>
      <c r="AX110" s="13" t="s">
        <v>80</v>
      </c>
      <c r="AY110" s="246" t="s">
        <v>225</v>
      </c>
    </row>
    <row r="111" s="14" customFormat="1">
      <c r="A111" s="14"/>
      <c r="B111" s="247"/>
      <c r="C111" s="248"/>
      <c r="D111" s="231" t="s">
        <v>237</v>
      </c>
      <c r="E111" s="249" t="s">
        <v>843</v>
      </c>
      <c r="F111" s="250" t="s">
        <v>239</v>
      </c>
      <c r="G111" s="248"/>
      <c r="H111" s="251">
        <v>460</v>
      </c>
      <c r="I111" s="252"/>
      <c r="J111" s="248"/>
      <c r="K111" s="248"/>
      <c r="L111" s="253"/>
      <c r="M111" s="254"/>
      <c r="N111" s="255"/>
      <c r="O111" s="255"/>
      <c r="P111" s="255"/>
      <c r="Q111" s="255"/>
      <c r="R111" s="255"/>
      <c r="S111" s="255"/>
      <c r="T111" s="256"/>
      <c r="U111" s="14"/>
      <c r="V111" s="14"/>
      <c r="W111" s="14"/>
      <c r="X111" s="14"/>
      <c r="Y111" s="14"/>
      <c r="Z111" s="14"/>
      <c r="AA111" s="14"/>
      <c r="AB111" s="14"/>
      <c r="AC111" s="14"/>
      <c r="AD111" s="14"/>
      <c r="AE111" s="14"/>
      <c r="AT111" s="257" t="s">
        <v>237</v>
      </c>
      <c r="AU111" s="257" t="s">
        <v>90</v>
      </c>
      <c r="AV111" s="14" t="s">
        <v>233</v>
      </c>
      <c r="AW111" s="14" t="s">
        <v>41</v>
      </c>
      <c r="AX111" s="14" t="s">
        <v>87</v>
      </c>
      <c r="AY111" s="257" t="s">
        <v>225</v>
      </c>
    </row>
    <row r="112" s="2" customFormat="1" ht="16.5" customHeight="1">
      <c r="A112" s="42"/>
      <c r="B112" s="43"/>
      <c r="C112" s="258" t="s">
        <v>260</v>
      </c>
      <c r="D112" s="258" t="s">
        <v>307</v>
      </c>
      <c r="E112" s="259" t="s">
        <v>318</v>
      </c>
      <c r="F112" s="260" t="s">
        <v>319</v>
      </c>
      <c r="G112" s="261" t="s">
        <v>175</v>
      </c>
      <c r="H112" s="262">
        <v>3</v>
      </c>
      <c r="I112" s="263"/>
      <c r="J112" s="264">
        <f>ROUND(I112*H112,2)</f>
        <v>0</v>
      </c>
      <c r="K112" s="260" t="s">
        <v>232</v>
      </c>
      <c r="L112" s="265"/>
      <c r="M112" s="266" t="s">
        <v>39</v>
      </c>
      <c r="N112" s="267" t="s">
        <v>53</v>
      </c>
      <c r="O112" s="89"/>
      <c r="P112" s="227">
        <f>O112*H112</f>
        <v>0</v>
      </c>
      <c r="Q112" s="227">
        <v>5.9268000000000001</v>
      </c>
      <c r="R112" s="227">
        <f>Q112*H112</f>
        <v>17.7804</v>
      </c>
      <c r="S112" s="227">
        <v>0</v>
      </c>
      <c r="T112" s="228">
        <f>S112*H112</f>
        <v>0</v>
      </c>
      <c r="U112" s="42"/>
      <c r="V112" s="42"/>
      <c r="W112" s="42"/>
      <c r="X112" s="42"/>
      <c r="Y112" s="42"/>
      <c r="Z112" s="42"/>
      <c r="AA112" s="42"/>
      <c r="AB112" s="42"/>
      <c r="AC112" s="42"/>
      <c r="AD112" s="42"/>
      <c r="AE112" s="42"/>
      <c r="AR112" s="229" t="s">
        <v>272</v>
      </c>
      <c r="AT112" s="229" t="s">
        <v>307</v>
      </c>
      <c r="AU112" s="229" t="s">
        <v>90</v>
      </c>
      <c r="AY112" s="20" t="s">
        <v>225</v>
      </c>
      <c r="BE112" s="230">
        <f>IF(N112="základní",J112,0)</f>
        <v>0</v>
      </c>
      <c r="BF112" s="230">
        <f>IF(N112="snížená",J112,0)</f>
        <v>0</v>
      </c>
      <c r="BG112" s="230">
        <f>IF(N112="zákl. přenesená",J112,0)</f>
        <v>0</v>
      </c>
      <c r="BH112" s="230">
        <f>IF(N112="sníž. přenesená",J112,0)</f>
        <v>0</v>
      </c>
      <c r="BI112" s="230">
        <f>IF(N112="nulová",J112,0)</f>
        <v>0</v>
      </c>
      <c r="BJ112" s="20" t="s">
        <v>233</v>
      </c>
      <c r="BK112" s="230">
        <f>ROUND(I112*H112,2)</f>
        <v>0</v>
      </c>
      <c r="BL112" s="20" t="s">
        <v>233</v>
      </c>
      <c r="BM112" s="229" t="s">
        <v>870</v>
      </c>
    </row>
    <row r="113" s="2" customFormat="1">
      <c r="A113" s="42"/>
      <c r="B113" s="43"/>
      <c r="C113" s="44"/>
      <c r="D113" s="231" t="s">
        <v>321</v>
      </c>
      <c r="E113" s="44"/>
      <c r="F113" s="232" t="s">
        <v>322</v>
      </c>
      <c r="G113" s="44"/>
      <c r="H113" s="44"/>
      <c r="I113" s="233"/>
      <c r="J113" s="44"/>
      <c r="K113" s="44"/>
      <c r="L113" s="48"/>
      <c r="M113" s="234"/>
      <c r="N113" s="235"/>
      <c r="O113" s="89"/>
      <c r="P113" s="89"/>
      <c r="Q113" s="89"/>
      <c r="R113" s="89"/>
      <c r="S113" s="89"/>
      <c r="T113" s="90"/>
      <c r="U113" s="42"/>
      <c r="V113" s="42"/>
      <c r="W113" s="42"/>
      <c r="X113" s="42"/>
      <c r="Y113" s="42"/>
      <c r="Z113" s="42"/>
      <c r="AA113" s="42"/>
      <c r="AB113" s="42"/>
      <c r="AC113" s="42"/>
      <c r="AD113" s="42"/>
      <c r="AE113" s="42"/>
      <c r="AT113" s="20" t="s">
        <v>321</v>
      </c>
      <c r="AU113" s="20" t="s">
        <v>90</v>
      </c>
    </row>
    <row r="114" s="13" customFormat="1">
      <c r="A114" s="13"/>
      <c r="B114" s="236"/>
      <c r="C114" s="237"/>
      <c r="D114" s="231" t="s">
        <v>237</v>
      </c>
      <c r="E114" s="238" t="s">
        <v>39</v>
      </c>
      <c r="F114" s="239" t="s">
        <v>844</v>
      </c>
      <c r="G114" s="237"/>
      <c r="H114" s="240">
        <v>3</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237</v>
      </c>
      <c r="AU114" s="246" t="s">
        <v>90</v>
      </c>
      <c r="AV114" s="13" t="s">
        <v>90</v>
      </c>
      <c r="AW114" s="13" t="s">
        <v>41</v>
      </c>
      <c r="AX114" s="13" t="s">
        <v>80</v>
      </c>
      <c r="AY114" s="246" t="s">
        <v>225</v>
      </c>
    </row>
    <row r="115" s="14" customFormat="1">
      <c r="A115" s="14"/>
      <c r="B115" s="247"/>
      <c r="C115" s="248"/>
      <c r="D115" s="231" t="s">
        <v>237</v>
      </c>
      <c r="E115" s="249" t="s">
        <v>39</v>
      </c>
      <c r="F115" s="250" t="s">
        <v>239</v>
      </c>
      <c r="G115" s="248"/>
      <c r="H115" s="251">
        <v>3</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237</v>
      </c>
      <c r="AU115" s="257" t="s">
        <v>90</v>
      </c>
      <c r="AV115" s="14" t="s">
        <v>233</v>
      </c>
      <c r="AW115" s="14" t="s">
        <v>41</v>
      </c>
      <c r="AX115" s="14" t="s">
        <v>87</v>
      </c>
      <c r="AY115" s="257" t="s">
        <v>225</v>
      </c>
    </row>
    <row r="116" s="2" customFormat="1" ht="16.5" customHeight="1">
      <c r="A116" s="42"/>
      <c r="B116" s="43"/>
      <c r="C116" s="258" t="s">
        <v>266</v>
      </c>
      <c r="D116" s="258" t="s">
        <v>307</v>
      </c>
      <c r="E116" s="259" t="s">
        <v>308</v>
      </c>
      <c r="F116" s="260" t="s">
        <v>506</v>
      </c>
      <c r="G116" s="261" t="s">
        <v>175</v>
      </c>
      <c r="H116" s="262">
        <v>500</v>
      </c>
      <c r="I116" s="263"/>
      <c r="J116" s="264">
        <f>ROUND(I116*H116,2)</f>
        <v>0</v>
      </c>
      <c r="K116" s="260" t="s">
        <v>232</v>
      </c>
      <c r="L116" s="265"/>
      <c r="M116" s="266" t="s">
        <v>39</v>
      </c>
      <c r="N116" s="267" t="s">
        <v>53</v>
      </c>
      <c r="O116" s="89"/>
      <c r="P116" s="227">
        <f>O116*H116</f>
        <v>0</v>
      </c>
      <c r="Q116" s="227">
        <v>0.00018000000000000001</v>
      </c>
      <c r="R116" s="227">
        <f>Q116*H116</f>
        <v>0.090000000000000011</v>
      </c>
      <c r="S116" s="227">
        <v>0</v>
      </c>
      <c r="T116" s="228">
        <f>S116*H116</f>
        <v>0</v>
      </c>
      <c r="U116" s="42"/>
      <c r="V116" s="42"/>
      <c r="W116" s="42"/>
      <c r="X116" s="42"/>
      <c r="Y116" s="42"/>
      <c r="Z116" s="42"/>
      <c r="AA116" s="42"/>
      <c r="AB116" s="42"/>
      <c r="AC116" s="42"/>
      <c r="AD116" s="42"/>
      <c r="AE116" s="42"/>
      <c r="AR116" s="229" t="s">
        <v>272</v>
      </c>
      <c r="AT116" s="229" t="s">
        <v>307</v>
      </c>
      <c r="AU116" s="229" t="s">
        <v>90</v>
      </c>
      <c r="AY116" s="20" t="s">
        <v>225</v>
      </c>
      <c r="BE116" s="230">
        <f>IF(N116="základní",J116,0)</f>
        <v>0</v>
      </c>
      <c r="BF116" s="230">
        <f>IF(N116="snížená",J116,0)</f>
        <v>0</v>
      </c>
      <c r="BG116" s="230">
        <f>IF(N116="zákl. přenesená",J116,0)</f>
        <v>0</v>
      </c>
      <c r="BH116" s="230">
        <f>IF(N116="sníž. přenesená",J116,0)</f>
        <v>0</v>
      </c>
      <c r="BI116" s="230">
        <f>IF(N116="nulová",J116,0)</f>
        <v>0</v>
      </c>
      <c r="BJ116" s="20" t="s">
        <v>233</v>
      </c>
      <c r="BK116" s="230">
        <f>ROUND(I116*H116,2)</f>
        <v>0</v>
      </c>
      <c r="BL116" s="20" t="s">
        <v>233</v>
      </c>
      <c r="BM116" s="229" t="s">
        <v>871</v>
      </c>
    </row>
    <row r="117" s="13" customFormat="1">
      <c r="A117" s="13"/>
      <c r="B117" s="236"/>
      <c r="C117" s="237"/>
      <c r="D117" s="231" t="s">
        <v>237</v>
      </c>
      <c r="E117" s="238" t="s">
        <v>39</v>
      </c>
      <c r="F117" s="239" t="s">
        <v>872</v>
      </c>
      <c r="G117" s="237"/>
      <c r="H117" s="240">
        <v>500</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237</v>
      </c>
      <c r="AU117" s="246" t="s">
        <v>90</v>
      </c>
      <c r="AV117" s="13" t="s">
        <v>90</v>
      </c>
      <c r="AW117" s="13" t="s">
        <v>41</v>
      </c>
      <c r="AX117" s="13" t="s">
        <v>80</v>
      </c>
      <c r="AY117" s="246" t="s">
        <v>225</v>
      </c>
    </row>
    <row r="118" s="14" customFormat="1">
      <c r="A118" s="14"/>
      <c r="B118" s="247"/>
      <c r="C118" s="248"/>
      <c r="D118" s="231" t="s">
        <v>237</v>
      </c>
      <c r="E118" s="249" t="s">
        <v>821</v>
      </c>
      <c r="F118" s="250" t="s">
        <v>239</v>
      </c>
      <c r="G118" s="248"/>
      <c r="H118" s="251">
        <v>500</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237</v>
      </c>
      <c r="AU118" s="257" t="s">
        <v>90</v>
      </c>
      <c r="AV118" s="14" t="s">
        <v>233</v>
      </c>
      <c r="AW118" s="14" t="s">
        <v>41</v>
      </c>
      <c r="AX118" s="14" t="s">
        <v>87</v>
      </c>
      <c r="AY118" s="257" t="s">
        <v>225</v>
      </c>
    </row>
    <row r="119" s="12" customFormat="1" ht="25.92" customHeight="1">
      <c r="A119" s="12"/>
      <c r="B119" s="202"/>
      <c r="C119" s="203"/>
      <c r="D119" s="204" t="s">
        <v>79</v>
      </c>
      <c r="E119" s="205" t="s">
        <v>328</v>
      </c>
      <c r="F119" s="205" t="s">
        <v>329</v>
      </c>
      <c r="G119" s="203"/>
      <c r="H119" s="203"/>
      <c r="I119" s="206"/>
      <c r="J119" s="207">
        <f>BK119</f>
        <v>0</v>
      </c>
      <c r="K119" s="203"/>
      <c r="L119" s="208"/>
      <c r="M119" s="209"/>
      <c r="N119" s="210"/>
      <c r="O119" s="210"/>
      <c r="P119" s="211">
        <f>SUM(P120:P140)</f>
        <v>0</v>
      </c>
      <c r="Q119" s="210"/>
      <c r="R119" s="211">
        <f>SUM(R120:R140)</f>
        <v>0</v>
      </c>
      <c r="S119" s="210"/>
      <c r="T119" s="212">
        <f>SUM(T120:T140)</f>
        <v>0</v>
      </c>
      <c r="U119" s="12"/>
      <c r="V119" s="12"/>
      <c r="W119" s="12"/>
      <c r="X119" s="12"/>
      <c r="Y119" s="12"/>
      <c r="Z119" s="12"/>
      <c r="AA119" s="12"/>
      <c r="AB119" s="12"/>
      <c r="AC119" s="12"/>
      <c r="AD119" s="12"/>
      <c r="AE119" s="12"/>
      <c r="AR119" s="213" t="s">
        <v>233</v>
      </c>
      <c r="AT119" s="214" t="s">
        <v>79</v>
      </c>
      <c r="AU119" s="214" t="s">
        <v>80</v>
      </c>
      <c r="AY119" s="213" t="s">
        <v>225</v>
      </c>
      <c r="BK119" s="215">
        <f>SUM(BK120:BK140)</f>
        <v>0</v>
      </c>
    </row>
    <row r="120" s="2" customFormat="1" ht="55.5" customHeight="1">
      <c r="A120" s="42"/>
      <c r="B120" s="43"/>
      <c r="C120" s="218" t="s">
        <v>272</v>
      </c>
      <c r="D120" s="218" t="s">
        <v>228</v>
      </c>
      <c r="E120" s="219" t="s">
        <v>346</v>
      </c>
      <c r="F120" s="220" t="s">
        <v>347</v>
      </c>
      <c r="G120" s="221" t="s">
        <v>175</v>
      </c>
      <c r="H120" s="222">
        <v>1</v>
      </c>
      <c r="I120" s="223"/>
      <c r="J120" s="224">
        <f>ROUND(I120*H120,2)</f>
        <v>0</v>
      </c>
      <c r="K120" s="220" t="s">
        <v>232</v>
      </c>
      <c r="L120" s="48"/>
      <c r="M120" s="225" t="s">
        <v>39</v>
      </c>
      <c r="N120" s="226" t="s">
        <v>53</v>
      </c>
      <c r="O120" s="89"/>
      <c r="P120" s="227">
        <f>O120*H120</f>
        <v>0</v>
      </c>
      <c r="Q120" s="227">
        <v>0</v>
      </c>
      <c r="R120" s="227">
        <f>Q120*H120</f>
        <v>0</v>
      </c>
      <c r="S120" s="227">
        <v>0</v>
      </c>
      <c r="T120" s="228">
        <f>S120*H120</f>
        <v>0</v>
      </c>
      <c r="U120" s="42"/>
      <c r="V120" s="42"/>
      <c r="W120" s="42"/>
      <c r="X120" s="42"/>
      <c r="Y120" s="42"/>
      <c r="Z120" s="42"/>
      <c r="AA120" s="42"/>
      <c r="AB120" s="42"/>
      <c r="AC120" s="42"/>
      <c r="AD120" s="42"/>
      <c r="AE120" s="42"/>
      <c r="AR120" s="229" t="s">
        <v>300</v>
      </c>
      <c r="AT120" s="229" t="s">
        <v>228</v>
      </c>
      <c r="AU120" s="229" t="s">
        <v>87</v>
      </c>
      <c r="AY120" s="20" t="s">
        <v>225</v>
      </c>
      <c r="BE120" s="230">
        <f>IF(N120="základní",J120,0)</f>
        <v>0</v>
      </c>
      <c r="BF120" s="230">
        <f>IF(N120="snížená",J120,0)</f>
        <v>0</v>
      </c>
      <c r="BG120" s="230">
        <f>IF(N120="zákl. přenesená",J120,0)</f>
        <v>0</v>
      </c>
      <c r="BH120" s="230">
        <f>IF(N120="sníž. přenesená",J120,0)</f>
        <v>0</v>
      </c>
      <c r="BI120" s="230">
        <f>IF(N120="nulová",J120,0)</f>
        <v>0</v>
      </c>
      <c r="BJ120" s="20" t="s">
        <v>233</v>
      </c>
      <c r="BK120" s="230">
        <f>ROUND(I120*H120,2)</f>
        <v>0</v>
      </c>
      <c r="BL120" s="20" t="s">
        <v>300</v>
      </c>
      <c r="BM120" s="229" t="s">
        <v>873</v>
      </c>
    </row>
    <row r="121" s="2" customFormat="1">
      <c r="A121" s="42"/>
      <c r="B121" s="43"/>
      <c r="C121" s="44"/>
      <c r="D121" s="231" t="s">
        <v>235</v>
      </c>
      <c r="E121" s="44"/>
      <c r="F121" s="232" t="s">
        <v>334</v>
      </c>
      <c r="G121" s="44"/>
      <c r="H121" s="44"/>
      <c r="I121" s="233"/>
      <c r="J121" s="44"/>
      <c r="K121" s="44"/>
      <c r="L121" s="48"/>
      <c r="M121" s="234"/>
      <c r="N121" s="235"/>
      <c r="O121" s="89"/>
      <c r="P121" s="89"/>
      <c r="Q121" s="89"/>
      <c r="R121" s="89"/>
      <c r="S121" s="89"/>
      <c r="T121" s="90"/>
      <c r="U121" s="42"/>
      <c r="V121" s="42"/>
      <c r="W121" s="42"/>
      <c r="X121" s="42"/>
      <c r="Y121" s="42"/>
      <c r="Z121" s="42"/>
      <c r="AA121" s="42"/>
      <c r="AB121" s="42"/>
      <c r="AC121" s="42"/>
      <c r="AD121" s="42"/>
      <c r="AE121" s="42"/>
      <c r="AT121" s="20" t="s">
        <v>235</v>
      </c>
      <c r="AU121" s="20" t="s">
        <v>87</v>
      </c>
    </row>
    <row r="122" s="13" customFormat="1">
      <c r="A122" s="13"/>
      <c r="B122" s="236"/>
      <c r="C122" s="237"/>
      <c r="D122" s="231" t="s">
        <v>237</v>
      </c>
      <c r="E122" s="238" t="s">
        <v>39</v>
      </c>
      <c r="F122" s="239" t="s">
        <v>349</v>
      </c>
      <c r="G122" s="237"/>
      <c r="H122" s="240">
        <v>1</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87</v>
      </c>
      <c r="AV122" s="13" t="s">
        <v>90</v>
      </c>
      <c r="AW122" s="13" t="s">
        <v>41</v>
      </c>
      <c r="AX122" s="13" t="s">
        <v>80</v>
      </c>
      <c r="AY122" s="246" t="s">
        <v>225</v>
      </c>
    </row>
    <row r="123" s="14" customFormat="1">
      <c r="A123" s="14"/>
      <c r="B123" s="247"/>
      <c r="C123" s="248"/>
      <c r="D123" s="231" t="s">
        <v>237</v>
      </c>
      <c r="E123" s="249" t="s">
        <v>39</v>
      </c>
      <c r="F123" s="250" t="s">
        <v>239</v>
      </c>
      <c r="G123" s="248"/>
      <c r="H123" s="251">
        <v>1</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237</v>
      </c>
      <c r="AU123" s="257" t="s">
        <v>87</v>
      </c>
      <c r="AV123" s="14" t="s">
        <v>233</v>
      </c>
      <c r="AW123" s="14" t="s">
        <v>41</v>
      </c>
      <c r="AX123" s="14" t="s">
        <v>87</v>
      </c>
      <c r="AY123" s="257" t="s">
        <v>225</v>
      </c>
    </row>
    <row r="124" s="2" customFormat="1" ht="62.7" customHeight="1">
      <c r="A124" s="42"/>
      <c r="B124" s="43"/>
      <c r="C124" s="218" t="s">
        <v>277</v>
      </c>
      <c r="D124" s="218" t="s">
        <v>228</v>
      </c>
      <c r="E124" s="219" t="s">
        <v>338</v>
      </c>
      <c r="F124" s="220" t="s">
        <v>339</v>
      </c>
      <c r="G124" s="221" t="s">
        <v>184</v>
      </c>
      <c r="H124" s="222">
        <v>17.780000000000001</v>
      </c>
      <c r="I124" s="223"/>
      <c r="J124" s="224">
        <f>ROUND(I124*H124,2)</f>
        <v>0</v>
      </c>
      <c r="K124" s="220" t="s">
        <v>232</v>
      </c>
      <c r="L124" s="48"/>
      <c r="M124" s="225" t="s">
        <v>39</v>
      </c>
      <c r="N124" s="226" t="s">
        <v>53</v>
      </c>
      <c r="O124" s="89"/>
      <c r="P124" s="227">
        <f>O124*H124</f>
        <v>0</v>
      </c>
      <c r="Q124" s="227">
        <v>0</v>
      </c>
      <c r="R124" s="227">
        <f>Q124*H124</f>
        <v>0</v>
      </c>
      <c r="S124" s="227">
        <v>0</v>
      </c>
      <c r="T124" s="228">
        <f>S124*H124</f>
        <v>0</v>
      </c>
      <c r="U124" s="42"/>
      <c r="V124" s="42"/>
      <c r="W124" s="42"/>
      <c r="X124" s="42"/>
      <c r="Y124" s="42"/>
      <c r="Z124" s="42"/>
      <c r="AA124" s="42"/>
      <c r="AB124" s="42"/>
      <c r="AC124" s="42"/>
      <c r="AD124" s="42"/>
      <c r="AE124" s="42"/>
      <c r="AR124" s="229" t="s">
        <v>300</v>
      </c>
      <c r="AT124" s="229" t="s">
        <v>228</v>
      </c>
      <c r="AU124" s="229" t="s">
        <v>87</v>
      </c>
      <c r="AY124" s="20" t="s">
        <v>225</v>
      </c>
      <c r="BE124" s="230">
        <f>IF(N124="základní",J124,0)</f>
        <v>0</v>
      </c>
      <c r="BF124" s="230">
        <f>IF(N124="snížená",J124,0)</f>
        <v>0</v>
      </c>
      <c r="BG124" s="230">
        <f>IF(N124="zákl. přenesená",J124,0)</f>
        <v>0</v>
      </c>
      <c r="BH124" s="230">
        <f>IF(N124="sníž. přenesená",J124,0)</f>
        <v>0</v>
      </c>
      <c r="BI124" s="230">
        <f>IF(N124="nulová",J124,0)</f>
        <v>0</v>
      </c>
      <c r="BJ124" s="20" t="s">
        <v>233</v>
      </c>
      <c r="BK124" s="230">
        <f>ROUND(I124*H124,2)</f>
        <v>0</v>
      </c>
      <c r="BL124" s="20" t="s">
        <v>300</v>
      </c>
      <c r="BM124" s="229" t="s">
        <v>874</v>
      </c>
    </row>
    <row r="125" s="2" customFormat="1">
      <c r="A125" s="42"/>
      <c r="B125" s="43"/>
      <c r="C125" s="44"/>
      <c r="D125" s="231" t="s">
        <v>235</v>
      </c>
      <c r="E125" s="44"/>
      <c r="F125" s="232" t="s">
        <v>334</v>
      </c>
      <c r="G125" s="44"/>
      <c r="H125" s="44"/>
      <c r="I125" s="233"/>
      <c r="J125" s="44"/>
      <c r="K125" s="44"/>
      <c r="L125" s="48"/>
      <c r="M125" s="234"/>
      <c r="N125" s="235"/>
      <c r="O125" s="89"/>
      <c r="P125" s="89"/>
      <c r="Q125" s="89"/>
      <c r="R125" s="89"/>
      <c r="S125" s="89"/>
      <c r="T125" s="90"/>
      <c r="U125" s="42"/>
      <c r="V125" s="42"/>
      <c r="W125" s="42"/>
      <c r="X125" s="42"/>
      <c r="Y125" s="42"/>
      <c r="Z125" s="42"/>
      <c r="AA125" s="42"/>
      <c r="AB125" s="42"/>
      <c r="AC125" s="42"/>
      <c r="AD125" s="42"/>
      <c r="AE125" s="42"/>
      <c r="AT125" s="20" t="s">
        <v>235</v>
      </c>
      <c r="AU125" s="20" t="s">
        <v>87</v>
      </c>
    </row>
    <row r="126" s="13" customFormat="1">
      <c r="A126" s="13"/>
      <c r="B126" s="236"/>
      <c r="C126" s="237"/>
      <c r="D126" s="231" t="s">
        <v>237</v>
      </c>
      <c r="E126" s="238" t="s">
        <v>39</v>
      </c>
      <c r="F126" s="239" t="s">
        <v>850</v>
      </c>
      <c r="G126" s="237"/>
      <c r="H126" s="240">
        <v>17.780000000000001</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237</v>
      </c>
      <c r="AU126" s="246" t="s">
        <v>87</v>
      </c>
      <c r="AV126" s="13" t="s">
        <v>90</v>
      </c>
      <c r="AW126" s="13" t="s">
        <v>41</v>
      </c>
      <c r="AX126" s="13" t="s">
        <v>87</v>
      </c>
      <c r="AY126" s="246" t="s">
        <v>225</v>
      </c>
    </row>
    <row r="127" s="2" customFormat="1" ht="62.7" customHeight="1">
      <c r="A127" s="42"/>
      <c r="B127" s="43"/>
      <c r="C127" s="218" t="s">
        <v>286</v>
      </c>
      <c r="D127" s="218" t="s">
        <v>228</v>
      </c>
      <c r="E127" s="219" t="s">
        <v>620</v>
      </c>
      <c r="F127" s="220" t="s">
        <v>621</v>
      </c>
      <c r="G127" s="221" t="s">
        <v>184</v>
      </c>
      <c r="H127" s="222">
        <v>17.780000000000001</v>
      </c>
      <c r="I127" s="223"/>
      <c r="J127" s="224">
        <f>ROUND(I127*H127,2)</f>
        <v>0</v>
      </c>
      <c r="K127" s="220" t="s">
        <v>232</v>
      </c>
      <c r="L127" s="48"/>
      <c r="M127" s="225" t="s">
        <v>39</v>
      </c>
      <c r="N127" s="226" t="s">
        <v>53</v>
      </c>
      <c r="O127" s="89"/>
      <c r="P127" s="227">
        <f>O127*H127</f>
        <v>0</v>
      </c>
      <c r="Q127" s="227">
        <v>0</v>
      </c>
      <c r="R127" s="227">
        <f>Q127*H127</f>
        <v>0</v>
      </c>
      <c r="S127" s="227">
        <v>0</v>
      </c>
      <c r="T127" s="228">
        <f>S127*H127</f>
        <v>0</v>
      </c>
      <c r="U127" s="42"/>
      <c r="V127" s="42"/>
      <c r="W127" s="42"/>
      <c r="X127" s="42"/>
      <c r="Y127" s="42"/>
      <c r="Z127" s="42"/>
      <c r="AA127" s="42"/>
      <c r="AB127" s="42"/>
      <c r="AC127" s="42"/>
      <c r="AD127" s="42"/>
      <c r="AE127" s="42"/>
      <c r="AR127" s="229" t="s">
        <v>300</v>
      </c>
      <c r="AT127" s="229" t="s">
        <v>228</v>
      </c>
      <c r="AU127" s="229" t="s">
        <v>87</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300</v>
      </c>
      <c r="BM127" s="229" t="s">
        <v>875</v>
      </c>
    </row>
    <row r="128" s="2" customFormat="1">
      <c r="A128" s="42"/>
      <c r="B128" s="43"/>
      <c r="C128" s="44"/>
      <c r="D128" s="231" t="s">
        <v>235</v>
      </c>
      <c r="E128" s="44"/>
      <c r="F128" s="232" t="s">
        <v>334</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235</v>
      </c>
      <c r="AU128" s="20" t="s">
        <v>87</v>
      </c>
    </row>
    <row r="129" s="2" customFormat="1">
      <c r="A129" s="42"/>
      <c r="B129" s="43"/>
      <c r="C129" s="44"/>
      <c r="D129" s="231" t="s">
        <v>321</v>
      </c>
      <c r="E129" s="44"/>
      <c r="F129" s="232" t="s">
        <v>354</v>
      </c>
      <c r="G129" s="44"/>
      <c r="H129" s="44"/>
      <c r="I129" s="233"/>
      <c r="J129" s="44"/>
      <c r="K129" s="44"/>
      <c r="L129" s="48"/>
      <c r="M129" s="234"/>
      <c r="N129" s="235"/>
      <c r="O129" s="89"/>
      <c r="P129" s="89"/>
      <c r="Q129" s="89"/>
      <c r="R129" s="89"/>
      <c r="S129" s="89"/>
      <c r="T129" s="90"/>
      <c r="U129" s="42"/>
      <c r="V129" s="42"/>
      <c r="W129" s="42"/>
      <c r="X129" s="42"/>
      <c r="Y129" s="42"/>
      <c r="Z129" s="42"/>
      <c r="AA129" s="42"/>
      <c r="AB129" s="42"/>
      <c r="AC129" s="42"/>
      <c r="AD129" s="42"/>
      <c r="AE129" s="42"/>
      <c r="AT129" s="20" t="s">
        <v>321</v>
      </c>
      <c r="AU129" s="20" t="s">
        <v>87</v>
      </c>
    </row>
    <row r="130" s="13" customFormat="1">
      <c r="A130" s="13"/>
      <c r="B130" s="236"/>
      <c r="C130" s="237"/>
      <c r="D130" s="231" t="s">
        <v>237</v>
      </c>
      <c r="E130" s="238" t="s">
        <v>39</v>
      </c>
      <c r="F130" s="239" t="s">
        <v>851</v>
      </c>
      <c r="G130" s="237"/>
      <c r="H130" s="240">
        <v>17.780000000000001</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237</v>
      </c>
      <c r="AU130" s="246" t="s">
        <v>87</v>
      </c>
      <c r="AV130" s="13" t="s">
        <v>90</v>
      </c>
      <c r="AW130" s="13" t="s">
        <v>41</v>
      </c>
      <c r="AX130" s="13" t="s">
        <v>80</v>
      </c>
      <c r="AY130" s="246" t="s">
        <v>225</v>
      </c>
    </row>
    <row r="131" s="14" customFormat="1">
      <c r="A131" s="14"/>
      <c r="B131" s="247"/>
      <c r="C131" s="248"/>
      <c r="D131" s="231" t="s">
        <v>237</v>
      </c>
      <c r="E131" s="249" t="s">
        <v>817</v>
      </c>
      <c r="F131" s="250" t="s">
        <v>239</v>
      </c>
      <c r="G131" s="248"/>
      <c r="H131" s="251">
        <v>17.780000000000001</v>
      </c>
      <c r="I131" s="252"/>
      <c r="J131" s="248"/>
      <c r="K131" s="248"/>
      <c r="L131" s="253"/>
      <c r="M131" s="254"/>
      <c r="N131" s="255"/>
      <c r="O131" s="255"/>
      <c r="P131" s="255"/>
      <c r="Q131" s="255"/>
      <c r="R131" s="255"/>
      <c r="S131" s="255"/>
      <c r="T131" s="256"/>
      <c r="U131" s="14"/>
      <c r="V131" s="14"/>
      <c r="W131" s="14"/>
      <c r="X131" s="14"/>
      <c r="Y131" s="14"/>
      <c r="Z131" s="14"/>
      <c r="AA131" s="14"/>
      <c r="AB131" s="14"/>
      <c r="AC131" s="14"/>
      <c r="AD131" s="14"/>
      <c r="AE131" s="14"/>
      <c r="AT131" s="257" t="s">
        <v>237</v>
      </c>
      <c r="AU131" s="257" t="s">
        <v>87</v>
      </c>
      <c r="AV131" s="14" t="s">
        <v>233</v>
      </c>
      <c r="AW131" s="14" t="s">
        <v>41</v>
      </c>
      <c r="AX131" s="14" t="s">
        <v>87</v>
      </c>
      <c r="AY131" s="257" t="s">
        <v>225</v>
      </c>
    </row>
    <row r="132" s="2" customFormat="1" ht="44.25" customHeight="1">
      <c r="A132" s="42"/>
      <c r="B132" s="43"/>
      <c r="C132" s="218" t="s">
        <v>291</v>
      </c>
      <c r="D132" s="218" t="s">
        <v>228</v>
      </c>
      <c r="E132" s="219" t="s">
        <v>362</v>
      </c>
      <c r="F132" s="220" t="s">
        <v>363</v>
      </c>
      <c r="G132" s="221" t="s">
        <v>184</v>
      </c>
      <c r="H132" s="222">
        <v>53.340000000000003</v>
      </c>
      <c r="I132" s="223"/>
      <c r="J132" s="224">
        <f>ROUND(I132*H132,2)</f>
        <v>0</v>
      </c>
      <c r="K132" s="220" t="s">
        <v>232</v>
      </c>
      <c r="L132" s="48"/>
      <c r="M132" s="225" t="s">
        <v>39</v>
      </c>
      <c r="N132" s="226" t="s">
        <v>53</v>
      </c>
      <c r="O132" s="89"/>
      <c r="P132" s="227">
        <f>O132*H132</f>
        <v>0</v>
      </c>
      <c r="Q132" s="227">
        <v>0</v>
      </c>
      <c r="R132" s="227">
        <f>Q132*H132</f>
        <v>0</v>
      </c>
      <c r="S132" s="227">
        <v>0</v>
      </c>
      <c r="T132" s="228">
        <f>S132*H132</f>
        <v>0</v>
      </c>
      <c r="U132" s="42"/>
      <c r="V132" s="42"/>
      <c r="W132" s="42"/>
      <c r="X132" s="42"/>
      <c r="Y132" s="42"/>
      <c r="Z132" s="42"/>
      <c r="AA132" s="42"/>
      <c r="AB132" s="42"/>
      <c r="AC132" s="42"/>
      <c r="AD132" s="42"/>
      <c r="AE132" s="42"/>
      <c r="AR132" s="229" t="s">
        <v>300</v>
      </c>
      <c r="AT132" s="229" t="s">
        <v>228</v>
      </c>
      <c r="AU132" s="229" t="s">
        <v>87</v>
      </c>
      <c r="AY132" s="20" t="s">
        <v>225</v>
      </c>
      <c r="BE132" s="230">
        <f>IF(N132="základní",J132,0)</f>
        <v>0</v>
      </c>
      <c r="BF132" s="230">
        <f>IF(N132="snížená",J132,0)</f>
        <v>0</v>
      </c>
      <c r="BG132" s="230">
        <f>IF(N132="zákl. přenesená",J132,0)</f>
        <v>0</v>
      </c>
      <c r="BH132" s="230">
        <f>IF(N132="sníž. přenesená",J132,0)</f>
        <v>0</v>
      </c>
      <c r="BI132" s="230">
        <f>IF(N132="nulová",J132,0)</f>
        <v>0</v>
      </c>
      <c r="BJ132" s="20" t="s">
        <v>233</v>
      </c>
      <c r="BK132" s="230">
        <f>ROUND(I132*H132,2)</f>
        <v>0</v>
      </c>
      <c r="BL132" s="20" t="s">
        <v>300</v>
      </c>
      <c r="BM132" s="229" t="s">
        <v>876</v>
      </c>
    </row>
    <row r="133" s="2" customFormat="1">
      <c r="A133" s="42"/>
      <c r="B133" s="43"/>
      <c r="C133" s="44"/>
      <c r="D133" s="231" t="s">
        <v>235</v>
      </c>
      <c r="E133" s="44"/>
      <c r="F133" s="232" t="s">
        <v>360</v>
      </c>
      <c r="G133" s="44"/>
      <c r="H133" s="44"/>
      <c r="I133" s="233"/>
      <c r="J133" s="44"/>
      <c r="K133" s="44"/>
      <c r="L133" s="48"/>
      <c r="M133" s="234"/>
      <c r="N133" s="235"/>
      <c r="O133" s="89"/>
      <c r="P133" s="89"/>
      <c r="Q133" s="89"/>
      <c r="R133" s="89"/>
      <c r="S133" s="89"/>
      <c r="T133" s="90"/>
      <c r="U133" s="42"/>
      <c r="V133" s="42"/>
      <c r="W133" s="42"/>
      <c r="X133" s="42"/>
      <c r="Y133" s="42"/>
      <c r="Z133" s="42"/>
      <c r="AA133" s="42"/>
      <c r="AB133" s="42"/>
      <c r="AC133" s="42"/>
      <c r="AD133" s="42"/>
      <c r="AE133" s="42"/>
      <c r="AT133" s="20" t="s">
        <v>235</v>
      </c>
      <c r="AU133" s="20" t="s">
        <v>87</v>
      </c>
    </row>
    <row r="134" s="2" customFormat="1">
      <c r="A134" s="42"/>
      <c r="B134" s="43"/>
      <c r="C134" s="44"/>
      <c r="D134" s="231" t="s">
        <v>321</v>
      </c>
      <c r="E134" s="44"/>
      <c r="F134" s="232" t="s">
        <v>365</v>
      </c>
      <c r="G134" s="44"/>
      <c r="H134" s="44"/>
      <c r="I134" s="233"/>
      <c r="J134" s="44"/>
      <c r="K134" s="44"/>
      <c r="L134" s="48"/>
      <c r="M134" s="234"/>
      <c r="N134" s="235"/>
      <c r="O134" s="89"/>
      <c r="P134" s="89"/>
      <c r="Q134" s="89"/>
      <c r="R134" s="89"/>
      <c r="S134" s="89"/>
      <c r="T134" s="90"/>
      <c r="U134" s="42"/>
      <c r="V134" s="42"/>
      <c r="W134" s="42"/>
      <c r="X134" s="42"/>
      <c r="Y134" s="42"/>
      <c r="Z134" s="42"/>
      <c r="AA134" s="42"/>
      <c r="AB134" s="42"/>
      <c r="AC134" s="42"/>
      <c r="AD134" s="42"/>
      <c r="AE134" s="42"/>
      <c r="AT134" s="20" t="s">
        <v>321</v>
      </c>
      <c r="AU134" s="20" t="s">
        <v>87</v>
      </c>
    </row>
    <row r="135" s="13" customFormat="1">
      <c r="A135" s="13"/>
      <c r="B135" s="236"/>
      <c r="C135" s="237"/>
      <c r="D135" s="231" t="s">
        <v>237</v>
      </c>
      <c r="E135" s="238" t="s">
        <v>39</v>
      </c>
      <c r="F135" s="239" t="s">
        <v>853</v>
      </c>
      <c r="G135" s="237"/>
      <c r="H135" s="240">
        <v>53.340000000000003</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237</v>
      </c>
      <c r="AU135" s="246" t="s">
        <v>87</v>
      </c>
      <c r="AV135" s="13" t="s">
        <v>90</v>
      </c>
      <c r="AW135" s="13" t="s">
        <v>41</v>
      </c>
      <c r="AX135" s="13" t="s">
        <v>80</v>
      </c>
      <c r="AY135" s="246" t="s">
        <v>225</v>
      </c>
    </row>
    <row r="136" s="14" customFormat="1">
      <c r="A136" s="14"/>
      <c r="B136" s="247"/>
      <c r="C136" s="248"/>
      <c r="D136" s="231" t="s">
        <v>237</v>
      </c>
      <c r="E136" s="249" t="s">
        <v>39</v>
      </c>
      <c r="F136" s="250" t="s">
        <v>239</v>
      </c>
      <c r="G136" s="248"/>
      <c r="H136" s="251">
        <v>53.340000000000003</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237</v>
      </c>
      <c r="AU136" s="257" t="s">
        <v>87</v>
      </c>
      <c r="AV136" s="14" t="s">
        <v>233</v>
      </c>
      <c r="AW136" s="14" t="s">
        <v>41</v>
      </c>
      <c r="AX136" s="14" t="s">
        <v>87</v>
      </c>
      <c r="AY136" s="257" t="s">
        <v>225</v>
      </c>
    </row>
    <row r="137" s="2" customFormat="1" ht="49.05" customHeight="1">
      <c r="A137" s="42"/>
      <c r="B137" s="43"/>
      <c r="C137" s="218" t="s">
        <v>8</v>
      </c>
      <c r="D137" s="218" t="s">
        <v>228</v>
      </c>
      <c r="E137" s="219" t="s">
        <v>368</v>
      </c>
      <c r="F137" s="220" t="s">
        <v>369</v>
      </c>
      <c r="G137" s="221" t="s">
        <v>184</v>
      </c>
      <c r="H137" s="222">
        <v>0.089999999999999997</v>
      </c>
      <c r="I137" s="223"/>
      <c r="J137" s="224">
        <f>ROUND(I137*H137,2)</f>
        <v>0</v>
      </c>
      <c r="K137" s="220" t="s">
        <v>232</v>
      </c>
      <c r="L137" s="48"/>
      <c r="M137" s="225" t="s">
        <v>39</v>
      </c>
      <c r="N137" s="226" t="s">
        <v>53</v>
      </c>
      <c r="O137" s="89"/>
      <c r="P137" s="227">
        <f>O137*H137</f>
        <v>0</v>
      </c>
      <c r="Q137" s="227">
        <v>0</v>
      </c>
      <c r="R137" s="227">
        <f>Q137*H137</f>
        <v>0</v>
      </c>
      <c r="S137" s="227">
        <v>0</v>
      </c>
      <c r="T137" s="228">
        <f>S137*H137</f>
        <v>0</v>
      </c>
      <c r="U137" s="42"/>
      <c r="V137" s="42"/>
      <c r="W137" s="42"/>
      <c r="X137" s="42"/>
      <c r="Y137" s="42"/>
      <c r="Z137" s="42"/>
      <c r="AA137" s="42"/>
      <c r="AB137" s="42"/>
      <c r="AC137" s="42"/>
      <c r="AD137" s="42"/>
      <c r="AE137" s="42"/>
      <c r="AR137" s="229" t="s">
        <v>300</v>
      </c>
      <c r="AT137" s="229" t="s">
        <v>228</v>
      </c>
      <c r="AU137" s="229" t="s">
        <v>87</v>
      </c>
      <c r="AY137" s="20" t="s">
        <v>225</v>
      </c>
      <c r="BE137" s="230">
        <f>IF(N137="základní",J137,0)</f>
        <v>0</v>
      </c>
      <c r="BF137" s="230">
        <f>IF(N137="snížená",J137,0)</f>
        <v>0</v>
      </c>
      <c r="BG137" s="230">
        <f>IF(N137="zákl. přenesená",J137,0)</f>
        <v>0</v>
      </c>
      <c r="BH137" s="230">
        <f>IF(N137="sníž. přenesená",J137,0)</f>
        <v>0</v>
      </c>
      <c r="BI137" s="230">
        <f>IF(N137="nulová",J137,0)</f>
        <v>0</v>
      </c>
      <c r="BJ137" s="20" t="s">
        <v>233</v>
      </c>
      <c r="BK137" s="230">
        <f>ROUND(I137*H137,2)</f>
        <v>0</v>
      </c>
      <c r="BL137" s="20" t="s">
        <v>300</v>
      </c>
      <c r="BM137" s="229" t="s">
        <v>877</v>
      </c>
    </row>
    <row r="138" s="2" customFormat="1">
      <c r="A138" s="42"/>
      <c r="B138" s="43"/>
      <c r="C138" s="44"/>
      <c r="D138" s="231" t="s">
        <v>235</v>
      </c>
      <c r="E138" s="44"/>
      <c r="F138" s="232" t="s">
        <v>371</v>
      </c>
      <c r="G138" s="44"/>
      <c r="H138" s="44"/>
      <c r="I138" s="233"/>
      <c r="J138" s="44"/>
      <c r="K138" s="44"/>
      <c r="L138" s="48"/>
      <c r="M138" s="234"/>
      <c r="N138" s="235"/>
      <c r="O138" s="89"/>
      <c r="P138" s="89"/>
      <c r="Q138" s="89"/>
      <c r="R138" s="89"/>
      <c r="S138" s="89"/>
      <c r="T138" s="90"/>
      <c r="U138" s="42"/>
      <c r="V138" s="42"/>
      <c r="W138" s="42"/>
      <c r="X138" s="42"/>
      <c r="Y138" s="42"/>
      <c r="Z138" s="42"/>
      <c r="AA138" s="42"/>
      <c r="AB138" s="42"/>
      <c r="AC138" s="42"/>
      <c r="AD138" s="42"/>
      <c r="AE138" s="42"/>
      <c r="AT138" s="20" t="s">
        <v>235</v>
      </c>
      <c r="AU138" s="20" t="s">
        <v>87</v>
      </c>
    </row>
    <row r="139" s="13" customFormat="1">
      <c r="A139" s="13"/>
      <c r="B139" s="236"/>
      <c r="C139" s="237"/>
      <c r="D139" s="231" t="s">
        <v>237</v>
      </c>
      <c r="E139" s="238" t="s">
        <v>39</v>
      </c>
      <c r="F139" s="239" t="s">
        <v>878</v>
      </c>
      <c r="G139" s="237"/>
      <c r="H139" s="240">
        <v>0.089999999999999997</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87</v>
      </c>
      <c r="AV139" s="13" t="s">
        <v>90</v>
      </c>
      <c r="AW139" s="13" t="s">
        <v>41</v>
      </c>
      <c r="AX139" s="13" t="s">
        <v>80</v>
      </c>
      <c r="AY139" s="246" t="s">
        <v>225</v>
      </c>
    </row>
    <row r="140" s="14" customFormat="1">
      <c r="A140" s="14"/>
      <c r="B140" s="247"/>
      <c r="C140" s="248"/>
      <c r="D140" s="231" t="s">
        <v>237</v>
      </c>
      <c r="E140" s="249" t="s">
        <v>39</v>
      </c>
      <c r="F140" s="250" t="s">
        <v>239</v>
      </c>
      <c r="G140" s="248"/>
      <c r="H140" s="251">
        <v>0.089999999999999997</v>
      </c>
      <c r="I140" s="252"/>
      <c r="J140" s="248"/>
      <c r="K140" s="248"/>
      <c r="L140" s="253"/>
      <c r="M140" s="278"/>
      <c r="N140" s="279"/>
      <c r="O140" s="279"/>
      <c r="P140" s="279"/>
      <c r="Q140" s="279"/>
      <c r="R140" s="279"/>
      <c r="S140" s="279"/>
      <c r="T140" s="280"/>
      <c r="U140" s="14"/>
      <c r="V140" s="14"/>
      <c r="W140" s="14"/>
      <c r="X140" s="14"/>
      <c r="Y140" s="14"/>
      <c r="Z140" s="14"/>
      <c r="AA140" s="14"/>
      <c r="AB140" s="14"/>
      <c r="AC140" s="14"/>
      <c r="AD140" s="14"/>
      <c r="AE140" s="14"/>
      <c r="AT140" s="257" t="s">
        <v>237</v>
      </c>
      <c r="AU140" s="257" t="s">
        <v>87</v>
      </c>
      <c r="AV140" s="14" t="s">
        <v>233</v>
      </c>
      <c r="AW140" s="14" t="s">
        <v>41</v>
      </c>
      <c r="AX140" s="14" t="s">
        <v>87</v>
      </c>
      <c r="AY140" s="257" t="s">
        <v>225</v>
      </c>
    </row>
    <row r="141" s="2" customFormat="1" ht="6.96" customHeight="1">
      <c r="A141" s="42"/>
      <c r="B141" s="64"/>
      <c r="C141" s="65"/>
      <c r="D141" s="65"/>
      <c r="E141" s="65"/>
      <c r="F141" s="65"/>
      <c r="G141" s="65"/>
      <c r="H141" s="65"/>
      <c r="I141" s="65"/>
      <c r="J141" s="65"/>
      <c r="K141" s="65"/>
      <c r="L141" s="48"/>
      <c r="M141" s="42"/>
      <c r="O141" s="42"/>
      <c r="P141" s="42"/>
      <c r="Q141" s="42"/>
      <c r="R141" s="42"/>
      <c r="S141" s="42"/>
      <c r="T141" s="42"/>
      <c r="U141" s="42"/>
      <c r="V141" s="42"/>
      <c r="W141" s="42"/>
      <c r="X141" s="42"/>
      <c r="Y141" s="42"/>
      <c r="Z141" s="42"/>
      <c r="AA141" s="42"/>
      <c r="AB141" s="42"/>
      <c r="AC141" s="42"/>
      <c r="AD141" s="42"/>
      <c r="AE141" s="42"/>
    </row>
  </sheetData>
  <sheetProtection sheet="1" autoFilter="0" formatColumns="0" formatRows="0" objects="1" scenarios="1" spinCount="100000" saltValue="O2kftnR9B6eek1TwzGxlaItUJlkOC8gSAuP3DjcS8tLc5EXPBCZxbHg2avK6DV2CVSsN0CTmRhdtU1H6eaLzBw==" hashValue="wdKV4mfun+zRJHGdtZhxXs3mYlxAO8NtwPhyUIJFF8stHqr6MCxVFGtx3Qu2viC2M+gwUh1AZaPu7EG/bFFRTg==" algorithmName="SHA-512" password="CDD6"/>
  <autoFilter ref="C87:K14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126</v>
      </c>
      <c r="AZ2" s="143" t="s">
        <v>879</v>
      </c>
      <c r="BA2" s="143" t="s">
        <v>183</v>
      </c>
      <c r="BB2" s="143" t="s">
        <v>184</v>
      </c>
      <c r="BC2" s="143" t="s">
        <v>880</v>
      </c>
      <c r="BD2" s="143" t="s">
        <v>90</v>
      </c>
    </row>
    <row r="3" s="1" customFormat="1" ht="6.96" customHeight="1">
      <c r="B3" s="144"/>
      <c r="C3" s="145"/>
      <c r="D3" s="145"/>
      <c r="E3" s="145"/>
      <c r="F3" s="145"/>
      <c r="G3" s="145"/>
      <c r="H3" s="145"/>
      <c r="I3" s="145"/>
      <c r="J3" s="145"/>
      <c r="K3" s="145"/>
      <c r="L3" s="23"/>
      <c r="AT3" s="20" t="s">
        <v>90</v>
      </c>
      <c r="AZ3" s="143" t="s">
        <v>881</v>
      </c>
      <c r="BA3" s="143" t="s">
        <v>376</v>
      </c>
      <c r="BB3" s="143" t="s">
        <v>175</v>
      </c>
      <c r="BC3" s="143" t="s">
        <v>87</v>
      </c>
      <c r="BD3" s="143" t="s">
        <v>90</v>
      </c>
    </row>
    <row r="4" s="1" customFormat="1" ht="24.96" customHeight="1">
      <c r="B4" s="23"/>
      <c r="D4" s="146" t="s">
        <v>181</v>
      </c>
      <c r="L4" s="23"/>
      <c r="M4" s="147" t="s">
        <v>10</v>
      </c>
      <c r="AT4" s="20" t="s">
        <v>41</v>
      </c>
      <c r="AZ4" s="143" t="s">
        <v>882</v>
      </c>
      <c r="BA4" s="143" t="s">
        <v>187</v>
      </c>
      <c r="BB4" s="143" t="s">
        <v>188</v>
      </c>
      <c r="BC4" s="143" t="s">
        <v>883</v>
      </c>
      <c r="BD4" s="143" t="s">
        <v>90</v>
      </c>
    </row>
    <row r="5" s="1" customFormat="1" ht="6.96" customHeight="1">
      <c r="B5" s="23"/>
      <c r="L5" s="23"/>
      <c r="AZ5" s="143" t="s">
        <v>884</v>
      </c>
      <c r="BA5" s="143" t="s">
        <v>309</v>
      </c>
      <c r="BB5" s="143" t="s">
        <v>175</v>
      </c>
      <c r="BC5" s="143" t="s">
        <v>80</v>
      </c>
      <c r="BD5" s="143" t="s">
        <v>90</v>
      </c>
    </row>
    <row r="6" s="1" customFormat="1" ht="12" customHeight="1">
      <c r="B6" s="23"/>
      <c r="D6" s="148" t="s">
        <v>16</v>
      </c>
      <c r="L6" s="23"/>
      <c r="AZ6" s="143" t="s">
        <v>885</v>
      </c>
      <c r="BA6" s="143" t="s">
        <v>824</v>
      </c>
      <c r="BB6" s="143" t="s">
        <v>175</v>
      </c>
      <c r="BC6" s="143" t="s">
        <v>8</v>
      </c>
      <c r="BD6" s="143" t="s">
        <v>90</v>
      </c>
    </row>
    <row r="7" s="1" customFormat="1" ht="16.5" customHeight="1">
      <c r="B7" s="23"/>
      <c r="E7" s="149" t="str">
        <f>'Rekapitulace stavby'!K6</f>
        <v>Souvislá výměna kolejnic v obvodu Správy tratí Most pro rok 2024 opr. č. 1 (1-4)</v>
      </c>
      <c r="F7" s="148"/>
      <c r="G7" s="148"/>
      <c r="H7" s="148"/>
      <c r="L7" s="23"/>
      <c r="AZ7" s="143" t="s">
        <v>886</v>
      </c>
      <c r="BA7" s="143" t="s">
        <v>191</v>
      </c>
      <c r="BB7" s="143" t="s">
        <v>184</v>
      </c>
      <c r="BC7" s="143" t="s">
        <v>887</v>
      </c>
      <c r="BD7" s="143" t="s">
        <v>90</v>
      </c>
    </row>
    <row r="8" s="1" customFormat="1" ht="12" customHeight="1">
      <c r="B8" s="23"/>
      <c r="D8" s="148" t="s">
        <v>196</v>
      </c>
      <c r="L8" s="23"/>
      <c r="AZ8" s="143" t="s">
        <v>888</v>
      </c>
      <c r="BA8" s="143" t="s">
        <v>435</v>
      </c>
      <c r="BB8" s="143" t="s">
        <v>175</v>
      </c>
      <c r="BC8" s="143" t="s">
        <v>87</v>
      </c>
      <c r="BD8" s="143" t="s">
        <v>90</v>
      </c>
    </row>
    <row r="9" s="2" customFormat="1" ht="16.5" customHeight="1">
      <c r="A9" s="42"/>
      <c r="B9" s="48"/>
      <c r="C9" s="42"/>
      <c r="D9" s="42"/>
      <c r="E9" s="149" t="s">
        <v>830</v>
      </c>
      <c r="F9" s="42"/>
      <c r="G9" s="42"/>
      <c r="H9" s="42"/>
      <c r="I9" s="42"/>
      <c r="J9" s="42"/>
      <c r="K9" s="42"/>
      <c r="L9" s="150"/>
      <c r="S9" s="42"/>
      <c r="T9" s="42"/>
      <c r="U9" s="42"/>
      <c r="V9" s="42"/>
      <c r="W9" s="42"/>
      <c r="X9" s="42"/>
      <c r="Y9" s="42"/>
      <c r="Z9" s="42"/>
      <c r="AA9" s="42"/>
      <c r="AB9" s="42"/>
      <c r="AC9" s="42"/>
      <c r="AD9" s="42"/>
      <c r="AE9" s="42"/>
      <c r="AZ9" s="143" t="s">
        <v>889</v>
      </c>
      <c r="BA9" s="143" t="s">
        <v>828</v>
      </c>
      <c r="BB9" s="143" t="s">
        <v>175</v>
      </c>
      <c r="BC9" s="143" t="s">
        <v>195</v>
      </c>
      <c r="BD9" s="143" t="s">
        <v>90</v>
      </c>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890</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117</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ROUND((SUM(BE88:BE178)),  2)</f>
        <v>0</v>
      </c>
      <c r="G35" s="42"/>
      <c r="H35" s="42"/>
      <c r="I35" s="163">
        <v>0.20999999999999999</v>
      </c>
      <c r="J35" s="162">
        <f>ROUND(((SUM(BE88:BE178))*I35),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ROUND((SUM(BF88:BF178)),  2)</f>
        <v>0</v>
      </c>
      <c r="G36" s="42"/>
      <c r="H36" s="42"/>
      <c r="I36" s="163">
        <v>0.12</v>
      </c>
      <c r="J36" s="162">
        <f>ROUND(((SUM(BF88:BF178))*I36),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ROUND((SUM(BG88:BG178)),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ROUND((SUM(BH88:BH178)),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ROUND((SUM(BI88:BI178)),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830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Č23 - 2.TK Bílina - České Zlatníky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J148</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830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Č23 - 2.TK Bílina - České Zlatníky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P89+P148</f>
        <v>0</v>
      </c>
      <c r="Q88" s="101"/>
      <c r="R88" s="199">
        <f>R89+R148</f>
        <v>0.58738000000000001</v>
      </c>
      <c r="S88" s="101"/>
      <c r="T88" s="200">
        <f>T89+T148</f>
        <v>0</v>
      </c>
      <c r="U88" s="42"/>
      <c r="V88" s="42"/>
      <c r="W88" s="42"/>
      <c r="X88" s="42"/>
      <c r="Y88" s="42"/>
      <c r="Z88" s="42"/>
      <c r="AA88" s="42"/>
      <c r="AB88" s="42"/>
      <c r="AC88" s="42"/>
      <c r="AD88" s="42"/>
      <c r="AE88" s="42"/>
      <c r="AT88" s="20" t="s">
        <v>79</v>
      </c>
      <c r="AU88" s="20" t="s">
        <v>206</v>
      </c>
      <c r="BK88" s="201">
        <f>BK89+BK148</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0.58738000000000001</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SUM(P91:P147)</f>
        <v>0</v>
      </c>
      <c r="Q90" s="210"/>
      <c r="R90" s="211">
        <f>SUM(R91:R147)</f>
        <v>0.58738000000000001</v>
      </c>
      <c r="S90" s="210"/>
      <c r="T90" s="212">
        <f>SUM(T91:T147)</f>
        <v>0</v>
      </c>
      <c r="U90" s="12"/>
      <c r="V90" s="12"/>
      <c r="W90" s="12"/>
      <c r="X90" s="12"/>
      <c r="Y90" s="12"/>
      <c r="Z90" s="12"/>
      <c r="AA90" s="12"/>
      <c r="AB90" s="12"/>
      <c r="AC90" s="12"/>
      <c r="AD90" s="12"/>
      <c r="AE90" s="12"/>
      <c r="AR90" s="213" t="s">
        <v>87</v>
      </c>
      <c r="AT90" s="214" t="s">
        <v>79</v>
      </c>
      <c r="AU90" s="214" t="s">
        <v>87</v>
      </c>
      <c r="AY90" s="213" t="s">
        <v>225</v>
      </c>
      <c r="BK90" s="215">
        <f>SUM(BK91:BK147)</f>
        <v>0</v>
      </c>
    </row>
    <row r="91" s="2" customFormat="1" ht="62.7" customHeight="1">
      <c r="A91" s="42"/>
      <c r="B91" s="43"/>
      <c r="C91" s="218" t="s">
        <v>87</v>
      </c>
      <c r="D91" s="218" t="s">
        <v>228</v>
      </c>
      <c r="E91" s="219" t="s">
        <v>246</v>
      </c>
      <c r="F91" s="220" t="s">
        <v>247</v>
      </c>
      <c r="G91" s="221" t="s">
        <v>188</v>
      </c>
      <c r="H91" s="222">
        <v>596.39999999999998</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891</v>
      </c>
    </row>
    <row r="92" s="2" customFormat="1">
      <c r="A92" s="42"/>
      <c r="B92" s="43"/>
      <c r="C92" s="44"/>
      <c r="D92" s="231" t="s">
        <v>235</v>
      </c>
      <c r="E92" s="44"/>
      <c r="F92" s="232" t="s">
        <v>249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892</v>
      </c>
      <c r="G93" s="237"/>
      <c r="H93" s="240">
        <v>480</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3" customFormat="1">
      <c r="A94" s="13"/>
      <c r="B94" s="236"/>
      <c r="C94" s="237"/>
      <c r="D94" s="231" t="s">
        <v>237</v>
      </c>
      <c r="E94" s="238" t="s">
        <v>39</v>
      </c>
      <c r="F94" s="239" t="s">
        <v>893</v>
      </c>
      <c r="G94" s="237"/>
      <c r="H94" s="240">
        <v>120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6" customFormat="1">
      <c r="A95" s="16"/>
      <c r="B95" s="281"/>
      <c r="C95" s="282"/>
      <c r="D95" s="231" t="s">
        <v>237</v>
      </c>
      <c r="E95" s="283" t="s">
        <v>39</v>
      </c>
      <c r="F95" s="284" t="s">
        <v>390</v>
      </c>
      <c r="G95" s="282"/>
      <c r="H95" s="285">
        <v>600</v>
      </c>
      <c r="I95" s="286"/>
      <c r="J95" s="282"/>
      <c r="K95" s="282"/>
      <c r="L95" s="287"/>
      <c r="M95" s="288"/>
      <c r="N95" s="289"/>
      <c r="O95" s="289"/>
      <c r="P95" s="289"/>
      <c r="Q95" s="289"/>
      <c r="R95" s="289"/>
      <c r="S95" s="289"/>
      <c r="T95" s="290"/>
      <c r="U95" s="16"/>
      <c r="V95" s="16"/>
      <c r="W95" s="16"/>
      <c r="X95" s="16"/>
      <c r="Y95" s="16"/>
      <c r="Z95" s="16"/>
      <c r="AA95" s="16"/>
      <c r="AB95" s="16"/>
      <c r="AC95" s="16"/>
      <c r="AD95" s="16"/>
      <c r="AE95" s="16"/>
      <c r="AT95" s="291" t="s">
        <v>237</v>
      </c>
      <c r="AU95" s="291" t="s">
        <v>90</v>
      </c>
      <c r="AV95" s="16" t="s">
        <v>245</v>
      </c>
      <c r="AW95" s="16" t="s">
        <v>41</v>
      </c>
      <c r="AX95" s="16" t="s">
        <v>80</v>
      </c>
      <c r="AY95" s="291" t="s">
        <v>225</v>
      </c>
    </row>
    <row r="96" s="13" customFormat="1">
      <c r="A96" s="13"/>
      <c r="B96" s="236"/>
      <c r="C96" s="237"/>
      <c r="D96" s="231" t="s">
        <v>237</v>
      </c>
      <c r="E96" s="238" t="s">
        <v>39</v>
      </c>
      <c r="F96" s="239" t="s">
        <v>894</v>
      </c>
      <c r="G96" s="237"/>
      <c r="H96" s="240">
        <v>-3.6000000000000001</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237</v>
      </c>
      <c r="AU96" s="246" t="s">
        <v>90</v>
      </c>
      <c r="AV96" s="13" t="s">
        <v>90</v>
      </c>
      <c r="AW96" s="13" t="s">
        <v>41</v>
      </c>
      <c r="AX96" s="13" t="s">
        <v>80</v>
      </c>
      <c r="AY96" s="246" t="s">
        <v>225</v>
      </c>
    </row>
    <row r="97" s="14" customFormat="1">
      <c r="A97" s="14"/>
      <c r="B97" s="247"/>
      <c r="C97" s="248"/>
      <c r="D97" s="231" t="s">
        <v>237</v>
      </c>
      <c r="E97" s="249" t="s">
        <v>882</v>
      </c>
      <c r="F97" s="250" t="s">
        <v>239</v>
      </c>
      <c r="G97" s="248"/>
      <c r="H97" s="251">
        <v>596.39999999999998</v>
      </c>
      <c r="I97" s="252"/>
      <c r="J97" s="248"/>
      <c r="K97" s="248"/>
      <c r="L97" s="253"/>
      <c r="M97" s="254"/>
      <c r="N97" s="255"/>
      <c r="O97" s="255"/>
      <c r="P97" s="255"/>
      <c r="Q97" s="255"/>
      <c r="R97" s="255"/>
      <c r="S97" s="255"/>
      <c r="T97" s="256"/>
      <c r="U97" s="14"/>
      <c r="V97" s="14"/>
      <c r="W97" s="14"/>
      <c r="X97" s="14"/>
      <c r="Y97" s="14"/>
      <c r="Z97" s="14"/>
      <c r="AA97" s="14"/>
      <c r="AB97" s="14"/>
      <c r="AC97" s="14"/>
      <c r="AD97" s="14"/>
      <c r="AE97" s="14"/>
      <c r="AT97" s="257" t="s">
        <v>237</v>
      </c>
      <c r="AU97" s="257" t="s">
        <v>90</v>
      </c>
      <c r="AV97" s="14" t="s">
        <v>233</v>
      </c>
      <c r="AW97" s="14" t="s">
        <v>41</v>
      </c>
      <c r="AX97" s="14" t="s">
        <v>87</v>
      </c>
      <c r="AY97" s="257" t="s">
        <v>225</v>
      </c>
    </row>
    <row r="98" s="2" customFormat="1" ht="49.05" customHeight="1">
      <c r="A98" s="42"/>
      <c r="B98" s="43"/>
      <c r="C98" s="218" t="s">
        <v>90</v>
      </c>
      <c r="D98" s="218" t="s">
        <v>228</v>
      </c>
      <c r="E98" s="219" t="s">
        <v>383</v>
      </c>
      <c r="F98" s="220" t="s">
        <v>384</v>
      </c>
      <c r="G98" s="221" t="s">
        <v>188</v>
      </c>
      <c r="H98" s="222">
        <v>3.6000000000000001</v>
      </c>
      <c r="I98" s="223"/>
      <c r="J98" s="224">
        <f>ROUND(I98*H98,2)</f>
        <v>0</v>
      </c>
      <c r="K98" s="220" t="s">
        <v>232</v>
      </c>
      <c r="L98" s="48"/>
      <c r="M98" s="225" t="s">
        <v>39</v>
      </c>
      <c r="N98" s="226" t="s">
        <v>53</v>
      </c>
      <c r="O98" s="89"/>
      <c r="P98" s="227">
        <f>O98*H98</f>
        <v>0</v>
      </c>
      <c r="Q98" s="227">
        <v>0</v>
      </c>
      <c r="R98" s="227">
        <f>Q98*H98</f>
        <v>0</v>
      </c>
      <c r="S98" s="227">
        <v>0</v>
      </c>
      <c r="T98" s="228">
        <f>S98*H98</f>
        <v>0</v>
      </c>
      <c r="U98" s="42"/>
      <c r="V98" s="42"/>
      <c r="W98" s="42"/>
      <c r="X98" s="42"/>
      <c r="Y98" s="42"/>
      <c r="Z98" s="42"/>
      <c r="AA98" s="42"/>
      <c r="AB98" s="42"/>
      <c r="AC98" s="42"/>
      <c r="AD98" s="42"/>
      <c r="AE98" s="42"/>
      <c r="AR98" s="229" t="s">
        <v>233</v>
      </c>
      <c r="AT98" s="229" t="s">
        <v>228</v>
      </c>
      <c r="AU98" s="229" t="s">
        <v>90</v>
      </c>
      <c r="AY98" s="20" t="s">
        <v>225</v>
      </c>
      <c r="BE98" s="230">
        <f>IF(N98="základní",J98,0)</f>
        <v>0</v>
      </c>
      <c r="BF98" s="230">
        <f>IF(N98="snížená",J98,0)</f>
        <v>0</v>
      </c>
      <c r="BG98" s="230">
        <f>IF(N98="zákl. přenesená",J98,0)</f>
        <v>0</v>
      </c>
      <c r="BH98" s="230">
        <f>IF(N98="sníž. přenesená",J98,0)</f>
        <v>0</v>
      </c>
      <c r="BI98" s="230">
        <f>IF(N98="nulová",J98,0)</f>
        <v>0</v>
      </c>
      <c r="BJ98" s="20" t="s">
        <v>233</v>
      </c>
      <c r="BK98" s="230">
        <f>ROUND(I98*H98,2)</f>
        <v>0</v>
      </c>
      <c r="BL98" s="20" t="s">
        <v>233</v>
      </c>
      <c r="BM98" s="229" t="s">
        <v>895</v>
      </c>
    </row>
    <row r="99" s="2" customFormat="1">
      <c r="A99" s="42"/>
      <c r="B99" s="43"/>
      <c r="C99" s="44"/>
      <c r="D99" s="231" t="s">
        <v>235</v>
      </c>
      <c r="E99" s="44"/>
      <c r="F99" s="232" t="s">
        <v>386</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235</v>
      </c>
      <c r="AU99" s="20" t="s">
        <v>90</v>
      </c>
    </row>
    <row r="100" s="13" customFormat="1">
      <c r="A100" s="13"/>
      <c r="B100" s="236"/>
      <c r="C100" s="237"/>
      <c r="D100" s="231" t="s">
        <v>237</v>
      </c>
      <c r="E100" s="238" t="s">
        <v>39</v>
      </c>
      <c r="F100" s="239" t="s">
        <v>896</v>
      </c>
      <c r="G100" s="237"/>
      <c r="H100" s="240">
        <v>3.6000000000000001</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4" customFormat="1">
      <c r="A101" s="14"/>
      <c r="B101" s="247"/>
      <c r="C101" s="248"/>
      <c r="D101" s="231" t="s">
        <v>237</v>
      </c>
      <c r="E101" s="249" t="s">
        <v>39</v>
      </c>
      <c r="F101" s="250" t="s">
        <v>239</v>
      </c>
      <c r="G101" s="248"/>
      <c r="H101" s="251">
        <v>3.6000000000000001</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237</v>
      </c>
      <c r="AU101" s="257" t="s">
        <v>90</v>
      </c>
      <c r="AV101" s="14" t="s">
        <v>233</v>
      </c>
      <c r="AW101" s="14" t="s">
        <v>41</v>
      </c>
      <c r="AX101" s="14" t="s">
        <v>87</v>
      </c>
      <c r="AY101" s="257" t="s">
        <v>225</v>
      </c>
    </row>
    <row r="102" s="2" customFormat="1" ht="24.15" customHeight="1">
      <c r="A102" s="42"/>
      <c r="B102" s="43"/>
      <c r="C102" s="218" t="s">
        <v>245</v>
      </c>
      <c r="D102" s="218" t="s">
        <v>228</v>
      </c>
      <c r="E102" s="219" t="s">
        <v>254</v>
      </c>
      <c r="F102" s="220" t="s">
        <v>255</v>
      </c>
      <c r="G102" s="221" t="s">
        <v>175</v>
      </c>
      <c r="H102" s="222">
        <v>105.40000000000001</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90</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897</v>
      </c>
    </row>
    <row r="103" s="2" customFormat="1">
      <c r="A103" s="42"/>
      <c r="B103" s="43"/>
      <c r="C103" s="44"/>
      <c r="D103" s="231" t="s">
        <v>235</v>
      </c>
      <c r="E103" s="44"/>
      <c r="F103" s="232" t="s">
        <v>257</v>
      </c>
      <c r="G103" s="44"/>
      <c r="H103" s="44"/>
      <c r="I103" s="233"/>
      <c r="J103" s="44"/>
      <c r="K103" s="44"/>
      <c r="L103" s="48"/>
      <c r="M103" s="234"/>
      <c r="N103" s="235"/>
      <c r="O103" s="89"/>
      <c r="P103" s="89"/>
      <c r="Q103" s="89"/>
      <c r="R103" s="89"/>
      <c r="S103" s="89"/>
      <c r="T103" s="90"/>
      <c r="U103" s="42"/>
      <c r="V103" s="42"/>
      <c r="W103" s="42"/>
      <c r="X103" s="42"/>
      <c r="Y103" s="42"/>
      <c r="Z103" s="42"/>
      <c r="AA103" s="42"/>
      <c r="AB103" s="42"/>
      <c r="AC103" s="42"/>
      <c r="AD103" s="42"/>
      <c r="AE103" s="42"/>
      <c r="AT103" s="20" t="s">
        <v>235</v>
      </c>
      <c r="AU103" s="20" t="s">
        <v>90</v>
      </c>
    </row>
    <row r="104" s="13" customFormat="1">
      <c r="A104" s="13"/>
      <c r="B104" s="236"/>
      <c r="C104" s="237"/>
      <c r="D104" s="231" t="s">
        <v>237</v>
      </c>
      <c r="E104" s="238" t="s">
        <v>39</v>
      </c>
      <c r="F104" s="239" t="s">
        <v>898</v>
      </c>
      <c r="G104" s="237"/>
      <c r="H104" s="240">
        <v>105.40000000000001</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4" customFormat="1">
      <c r="A105" s="14"/>
      <c r="B105" s="247"/>
      <c r="C105" s="248"/>
      <c r="D105" s="231" t="s">
        <v>237</v>
      </c>
      <c r="E105" s="249" t="s">
        <v>39</v>
      </c>
      <c r="F105" s="250" t="s">
        <v>239</v>
      </c>
      <c r="G105" s="248"/>
      <c r="H105" s="251">
        <v>105.40000000000001</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237</v>
      </c>
      <c r="AU105" s="257" t="s">
        <v>90</v>
      </c>
      <c r="AV105" s="14" t="s">
        <v>233</v>
      </c>
      <c r="AW105" s="14" t="s">
        <v>41</v>
      </c>
      <c r="AX105" s="14" t="s">
        <v>87</v>
      </c>
      <c r="AY105" s="257" t="s">
        <v>225</v>
      </c>
    </row>
    <row r="106" s="2" customFormat="1" ht="37.8" customHeight="1">
      <c r="A106" s="42"/>
      <c r="B106" s="43"/>
      <c r="C106" s="218" t="s">
        <v>233</v>
      </c>
      <c r="D106" s="218" t="s">
        <v>228</v>
      </c>
      <c r="E106" s="219" t="s">
        <v>261</v>
      </c>
      <c r="F106" s="220" t="s">
        <v>262</v>
      </c>
      <c r="G106" s="221" t="s">
        <v>175</v>
      </c>
      <c r="H106" s="222">
        <v>333</v>
      </c>
      <c r="I106" s="223"/>
      <c r="J106" s="224">
        <f>ROUND(I106*H106,2)</f>
        <v>0</v>
      </c>
      <c r="K106" s="220" t="s">
        <v>232</v>
      </c>
      <c r="L106" s="48"/>
      <c r="M106" s="225" t="s">
        <v>39</v>
      </c>
      <c r="N106" s="226" t="s">
        <v>53</v>
      </c>
      <c r="O106" s="89"/>
      <c r="P106" s="227">
        <f>O106*H106</f>
        <v>0</v>
      </c>
      <c r="Q106" s="227">
        <v>0</v>
      </c>
      <c r="R106" s="227">
        <f>Q106*H106</f>
        <v>0</v>
      </c>
      <c r="S106" s="227">
        <v>0</v>
      </c>
      <c r="T106" s="228">
        <f>S106*H106</f>
        <v>0</v>
      </c>
      <c r="U106" s="42"/>
      <c r="V106" s="42"/>
      <c r="W106" s="42"/>
      <c r="X106" s="42"/>
      <c r="Y106" s="42"/>
      <c r="Z106" s="42"/>
      <c r="AA106" s="42"/>
      <c r="AB106" s="42"/>
      <c r="AC106" s="42"/>
      <c r="AD106" s="42"/>
      <c r="AE106" s="42"/>
      <c r="AR106" s="229" t="s">
        <v>233</v>
      </c>
      <c r="AT106" s="229" t="s">
        <v>228</v>
      </c>
      <c r="AU106" s="229" t="s">
        <v>90</v>
      </c>
      <c r="AY106" s="20" t="s">
        <v>225</v>
      </c>
      <c r="BE106" s="230">
        <f>IF(N106="základní",J106,0)</f>
        <v>0</v>
      </c>
      <c r="BF106" s="230">
        <f>IF(N106="snížená",J106,0)</f>
        <v>0</v>
      </c>
      <c r="BG106" s="230">
        <f>IF(N106="zákl. přenesená",J106,0)</f>
        <v>0</v>
      </c>
      <c r="BH106" s="230">
        <f>IF(N106="sníž. přenesená",J106,0)</f>
        <v>0</v>
      </c>
      <c r="BI106" s="230">
        <f>IF(N106="nulová",J106,0)</f>
        <v>0</v>
      </c>
      <c r="BJ106" s="20" t="s">
        <v>233</v>
      </c>
      <c r="BK106" s="230">
        <f>ROUND(I106*H106,2)</f>
        <v>0</v>
      </c>
      <c r="BL106" s="20" t="s">
        <v>233</v>
      </c>
      <c r="BM106" s="229" t="s">
        <v>899</v>
      </c>
    </row>
    <row r="107" s="15" customFormat="1">
      <c r="A107" s="15"/>
      <c r="B107" s="268"/>
      <c r="C107" s="269"/>
      <c r="D107" s="231" t="s">
        <v>237</v>
      </c>
      <c r="E107" s="270" t="s">
        <v>39</v>
      </c>
      <c r="F107" s="271" t="s">
        <v>900</v>
      </c>
      <c r="G107" s="269"/>
      <c r="H107" s="270" t="s">
        <v>39</v>
      </c>
      <c r="I107" s="272"/>
      <c r="J107" s="269"/>
      <c r="K107" s="269"/>
      <c r="L107" s="273"/>
      <c r="M107" s="274"/>
      <c r="N107" s="275"/>
      <c r="O107" s="275"/>
      <c r="P107" s="275"/>
      <c r="Q107" s="275"/>
      <c r="R107" s="275"/>
      <c r="S107" s="275"/>
      <c r="T107" s="276"/>
      <c r="U107" s="15"/>
      <c r="V107" s="15"/>
      <c r="W107" s="15"/>
      <c r="X107" s="15"/>
      <c r="Y107" s="15"/>
      <c r="Z107" s="15"/>
      <c r="AA107" s="15"/>
      <c r="AB107" s="15"/>
      <c r="AC107" s="15"/>
      <c r="AD107" s="15"/>
      <c r="AE107" s="15"/>
      <c r="AT107" s="277" t="s">
        <v>237</v>
      </c>
      <c r="AU107" s="277" t="s">
        <v>90</v>
      </c>
      <c r="AV107" s="15" t="s">
        <v>87</v>
      </c>
      <c r="AW107" s="15" t="s">
        <v>41</v>
      </c>
      <c r="AX107" s="15" t="s">
        <v>80</v>
      </c>
      <c r="AY107" s="277" t="s">
        <v>225</v>
      </c>
    </row>
    <row r="108" s="15" customFormat="1">
      <c r="A108" s="15"/>
      <c r="B108" s="268"/>
      <c r="C108" s="269"/>
      <c r="D108" s="231" t="s">
        <v>237</v>
      </c>
      <c r="E108" s="270" t="s">
        <v>39</v>
      </c>
      <c r="F108" s="271" t="s">
        <v>901</v>
      </c>
      <c r="G108" s="269"/>
      <c r="H108" s="270" t="s">
        <v>39</v>
      </c>
      <c r="I108" s="272"/>
      <c r="J108" s="269"/>
      <c r="K108" s="269"/>
      <c r="L108" s="273"/>
      <c r="M108" s="274"/>
      <c r="N108" s="275"/>
      <c r="O108" s="275"/>
      <c r="P108" s="275"/>
      <c r="Q108" s="275"/>
      <c r="R108" s="275"/>
      <c r="S108" s="275"/>
      <c r="T108" s="276"/>
      <c r="U108" s="15"/>
      <c r="V108" s="15"/>
      <c r="W108" s="15"/>
      <c r="X108" s="15"/>
      <c r="Y108" s="15"/>
      <c r="Z108" s="15"/>
      <c r="AA108" s="15"/>
      <c r="AB108" s="15"/>
      <c r="AC108" s="15"/>
      <c r="AD108" s="15"/>
      <c r="AE108" s="15"/>
      <c r="AT108" s="277" t="s">
        <v>237</v>
      </c>
      <c r="AU108" s="277" t="s">
        <v>90</v>
      </c>
      <c r="AV108" s="15" t="s">
        <v>87</v>
      </c>
      <c r="AW108" s="15" t="s">
        <v>41</v>
      </c>
      <c r="AX108" s="15" t="s">
        <v>80</v>
      </c>
      <c r="AY108" s="277" t="s">
        <v>225</v>
      </c>
    </row>
    <row r="109" s="13" customFormat="1">
      <c r="A109" s="13"/>
      <c r="B109" s="236"/>
      <c r="C109" s="237"/>
      <c r="D109" s="231" t="s">
        <v>237</v>
      </c>
      <c r="E109" s="238" t="s">
        <v>39</v>
      </c>
      <c r="F109" s="239" t="s">
        <v>902</v>
      </c>
      <c r="G109" s="237"/>
      <c r="H109" s="240">
        <v>333</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4" customFormat="1">
      <c r="A110" s="14"/>
      <c r="B110" s="247"/>
      <c r="C110" s="248"/>
      <c r="D110" s="231" t="s">
        <v>237</v>
      </c>
      <c r="E110" s="249" t="s">
        <v>39</v>
      </c>
      <c r="F110" s="250" t="s">
        <v>239</v>
      </c>
      <c r="G110" s="248"/>
      <c r="H110" s="251">
        <v>333</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90</v>
      </c>
      <c r="AV110" s="14" t="s">
        <v>233</v>
      </c>
      <c r="AW110" s="14" t="s">
        <v>41</v>
      </c>
      <c r="AX110" s="14" t="s">
        <v>87</v>
      </c>
      <c r="AY110" s="257" t="s">
        <v>225</v>
      </c>
    </row>
    <row r="111" s="2" customFormat="1" ht="62.7" customHeight="1">
      <c r="A111" s="42"/>
      <c r="B111" s="43"/>
      <c r="C111" s="218" t="s">
        <v>226</v>
      </c>
      <c r="D111" s="218" t="s">
        <v>228</v>
      </c>
      <c r="E111" s="219" t="s">
        <v>278</v>
      </c>
      <c r="F111" s="220" t="s">
        <v>279</v>
      </c>
      <c r="G111" s="221" t="s">
        <v>280</v>
      </c>
      <c r="H111" s="222">
        <v>12</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90</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903</v>
      </c>
    </row>
    <row r="112" s="2" customFormat="1">
      <c r="A112" s="42"/>
      <c r="B112" s="43"/>
      <c r="C112" s="44"/>
      <c r="D112" s="231" t="s">
        <v>235</v>
      </c>
      <c r="E112" s="44"/>
      <c r="F112" s="232" t="s">
        <v>282</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90</v>
      </c>
    </row>
    <row r="113" s="13" customFormat="1">
      <c r="A113" s="13"/>
      <c r="B113" s="236"/>
      <c r="C113" s="237"/>
      <c r="D113" s="231" t="s">
        <v>237</v>
      </c>
      <c r="E113" s="238" t="s">
        <v>39</v>
      </c>
      <c r="F113" s="239" t="s">
        <v>904</v>
      </c>
      <c r="G113" s="237"/>
      <c r="H113" s="240">
        <v>8</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3" customFormat="1">
      <c r="A114" s="13"/>
      <c r="B114" s="236"/>
      <c r="C114" s="237"/>
      <c r="D114" s="231" t="s">
        <v>237</v>
      </c>
      <c r="E114" s="238" t="s">
        <v>39</v>
      </c>
      <c r="F114" s="239" t="s">
        <v>905</v>
      </c>
      <c r="G114" s="237"/>
      <c r="H114" s="240">
        <v>4</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237</v>
      </c>
      <c r="AU114" s="246" t="s">
        <v>90</v>
      </c>
      <c r="AV114" s="13" t="s">
        <v>90</v>
      </c>
      <c r="AW114" s="13" t="s">
        <v>41</v>
      </c>
      <c r="AX114" s="13" t="s">
        <v>80</v>
      </c>
      <c r="AY114" s="246" t="s">
        <v>225</v>
      </c>
    </row>
    <row r="115" s="14" customFormat="1">
      <c r="A115" s="14"/>
      <c r="B115" s="247"/>
      <c r="C115" s="248"/>
      <c r="D115" s="231" t="s">
        <v>237</v>
      </c>
      <c r="E115" s="249" t="s">
        <v>885</v>
      </c>
      <c r="F115" s="250" t="s">
        <v>239</v>
      </c>
      <c r="G115" s="248"/>
      <c r="H115" s="251">
        <v>12</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237</v>
      </c>
      <c r="AU115" s="257" t="s">
        <v>90</v>
      </c>
      <c r="AV115" s="14" t="s">
        <v>233</v>
      </c>
      <c r="AW115" s="14" t="s">
        <v>41</v>
      </c>
      <c r="AX115" s="14" t="s">
        <v>87</v>
      </c>
      <c r="AY115" s="257" t="s">
        <v>225</v>
      </c>
    </row>
    <row r="116" s="2" customFormat="1" ht="49.05" customHeight="1">
      <c r="A116" s="42"/>
      <c r="B116" s="43"/>
      <c r="C116" s="218" t="s">
        <v>260</v>
      </c>
      <c r="D116" s="218" t="s">
        <v>228</v>
      </c>
      <c r="E116" s="219" t="s">
        <v>287</v>
      </c>
      <c r="F116" s="220" t="s">
        <v>288</v>
      </c>
      <c r="G116" s="221" t="s">
        <v>280</v>
      </c>
      <c r="H116" s="222">
        <v>3</v>
      </c>
      <c r="I116" s="223"/>
      <c r="J116" s="224">
        <f>ROUND(I116*H116,2)</f>
        <v>0</v>
      </c>
      <c r="K116" s="220" t="s">
        <v>232</v>
      </c>
      <c r="L116" s="48"/>
      <c r="M116" s="225" t="s">
        <v>39</v>
      </c>
      <c r="N116" s="226" t="s">
        <v>53</v>
      </c>
      <c r="O116" s="89"/>
      <c r="P116" s="227">
        <f>O116*H116</f>
        <v>0</v>
      </c>
      <c r="Q116" s="227">
        <v>0</v>
      </c>
      <c r="R116" s="227">
        <f>Q116*H116</f>
        <v>0</v>
      </c>
      <c r="S116" s="227">
        <v>0</v>
      </c>
      <c r="T116" s="228">
        <f>S116*H116</f>
        <v>0</v>
      </c>
      <c r="U116" s="42"/>
      <c r="V116" s="42"/>
      <c r="W116" s="42"/>
      <c r="X116" s="42"/>
      <c r="Y116" s="42"/>
      <c r="Z116" s="42"/>
      <c r="AA116" s="42"/>
      <c r="AB116" s="42"/>
      <c r="AC116" s="42"/>
      <c r="AD116" s="42"/>
      <c r="AE116" s="42"/>
      <c r="AR116" s="229" t="s">
        <v>233</v>
      </c>
      <c r="AT116" s="229" t="s">
        <v>228</v>
      </c>
      <c r="AU116" s="229" t="s">
        <v>90</v>
      </c>
      <c r="AY116" s="20" t="s">
        <v>225</v>
      </c>
      <c r="BE116" s="230">
        <f>IF(N116="základní",J116,0)</f>
        <v>0</v>
      </c>
      <c r="BF116" s="230">
        <f>IF(N116="snížená",J116,0)</f>
        <v>0</v>
      </c>
      <c r="BG116" s="230">
        <f>IF(N116="zákl. přenesená",J116,0)</f>
        <v>0</v>
      </c>
      <c r="BH116" s="230">
        <f>IF(N116="sníž. přenesená",J116,0)</f>
        <v>0</v>
      </c>
      <c r="BI116" s="230">
        <f>IF(N116="nulová",J116,0)</f>
        <v>0</v>
      </c>
      <c r="BJ116" s="20" t="s">
        <v>233</v>
      </c>
      <c r="BK116" s="230">
        <f>ROUND(I116*H116,2)</f>
        <v>0</v>
      </c>
      <c r="BL116" s="20" t="s">
        <v>233</v>
      </c>
      <c r="BM116" s="229" t="s">
        <v>906</v>
      </c>
    </row>
    <row r="117" s="2" customFormat="1">
      <c r="A117" s="42"/>
      <c r="B117" s="43"/>
      <c r="C117" s="44"/>
      <c r="D117" s="231" t="s">
        <v>235</v>
      </c>
      <c r="E117" s="44"/>
      <c r="F117" s="232" t="s">
        <v>290</v>
      </c>
      <c r="G117" s="44"/>
      <c r="H117" s="44"/>
      <c r="I117" s="233"/>
      <c r="J117" s="44"/>
      <c r="K117" s="44"/>
      <c r="L117" s="48"/>
      <c r="M117" s="234"/>
      <c r="N117" s="235"/>
      <c r="O117" s="89"/>
      <c r="P117" s="89"/>
      <c r="Q117" s="89"/>
      <c r="R117" s="89"/>
      <c r="S117" s="89"/>
      <c r="T117" s="90"/>
      <c r="U117" s="42"/>
      <c r="V117" s="42"/>
      <c r="W117" s="42"/>
      <c r="X117" s="42"/>
      <c r="Y117" s="42"/>
      <c r="Z117" s="42"/>
      <c r="AA117" s="42"/>
      <c r="AB117" s="42"/>
      <c r="AC117" s="42"/>
      <c r="AD117" s="42"/>
      <c r="AE117" s="42"/>
      <c r="AT117" s="20" t="s">
        <v>235</v>
      </c>
      <c r="AU117" s="20" t="s">
        <v>90</v>
      </c>
    </row>
    <row r="118" s="13" customFormat="1">
      <c r="A118" s="13"/>
      <c r="B118" s="236"/>
      <c r="C118" s="237"/>
      <c r="D118" s="231" t="s">
        <v>237</v>
      </c>
      <c r="E118" s="238" t="s">
        <v>39</v>
      </c>
      <c r="F118" s="239" t="s">
        <v>907</v>
      </c>
      <c r="G118" s="237"/>
      <c r="H118" s="240">
        <v>3</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4" customFormat="1">
      <c r="A119" s="14"/>
      <c r="B119" s="247"/>
      <c r="C119" s="248"/>
      <c r="D119" s="231" t="s">
        <v>237</v>
      </c>
      <c r="E119" s="249" t="s">
        <v>39</v>
      </c>
      <c r="F119" s="250" t="s">
        <v>239</v>
      </c>
      <c r="G119" s="248"/>
      <c r="H119" s="251">
        <v>3</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237</v>
      </c>
      <c r="AU119" s="257" t="s">
        <v>90</v>
      </c>
      <c r="AV119" s="14" t="s">
        <v>233</v>
      </c>
      <c r="AW119" s="14" t="s">
        <v>41</v>
      </c>
      <c r="AX119" s="14" t="s">
        <v>87</v>
      </c>
      <c r="AY119" s="257" t="s">
        <v>225</v>
      </c>
    </row>
    <row r="120" s="2" customFormat="1" ht="49.05" customHeight="1">
      <c r="A120" s="42"/>
      <c r="B120" s="43"/>
      <c r="C120" s="218" t="s">
        <v>266</v>
      </c>
      <c r="D120" s="218" t="s">
        <v>228</v>
      </c>
      <c r="E120" s="219" t="s">
        <v>292</v>
      </c>
      <c r="F120" s="220" t="s">
        <v>293</v>
      </c>
      <c r="G120" s="221" t="s">
        <v>188</v>
      </c>
      <c r="H120" s="222">
        <v>800</v>
      </c>
      <c r="I120" s="223"/>
      <c r="J120" s="224">
        <f>ROUND(I120*H120,2)</f>
        <v>0</v>
      </c>
      <c r="K120" s="220" t="s">
        <v>232</v>
      </c>
      <c r="L120" s="48"/>
      <c r="M120" s="225" t="s">
        <v>39</v>
      </c>
      <c r="N120" s="226" t="s">
        <v>53</v>
      </c>
      <c r="O120" s="89"/>
      <c r="P120" s="227">
        <f>O120*H120</f>
        <v>0</v>
      </c>
      <c r="Q120" s="227">
        <v>0</v>
      </c>
      <c r="R120" s="227">
        <f>Q120*H120</f>
        <v>0</v>
      </c>
      <c r="S120" s="227">
        <v>0</v>
      </c>
      <c r="T120" s="228">
        <f>S120*H120</f>
        <v>0</v>
      </c>
      <c r="U120" s="42"/>
      <c r="V120" s="42"/>
      <c r="W120" s="42"/>
      <c r="X120" s="42"/>
      <c r="Y120" s="42"/>
      <c r="Z120" s="42"/>
      <c r="AA120" s="42"/>
      <c r="AB120" s="42"/>
      <c r="AC120" s="42"/>
      <c r="AD120" s="42"/>
      <c r="AE120" s="42"/>
      <c r="AR120" s="229" t="s">
        <v>233</v>
      </c>
      <c r="AT120" s="229" t="s">
        <v>228</v>
      </c>
      <c r="AU120" s="229" t="s">
        <v>90</v>
      </c>
      <c r="AY120" s="20" t="s">
        <v>225</v>
      </c>
      <c r="BE120" s="230">
        <f>IF(N120="základní",J120,0)</f>
        <v>0</v>
      </c>
      <c r="BF120" s="230">
        <f>IF(N120="snížená",J120,0)</f>
        <v>0</v>
      </c>
      <c r="BG120" s="230">
        <f>IF(N120="zákl. přenesená",J120,0)</f>
        <v>0</v>
      </c>
      <c r="BH120" s="230">
        <f>IF(N120="sníž. přenesená",J120,0)</f>
        <v>0</v>
      </c>
      <c r="BI120" s="230">
        <f>IF(N120="nulová",J120,0)</f>
        <v>0</v>
      </c>
      <c r="BJ120" s="20" t="s">
        <v>233</v>
      </c>
      <c r="BK120" s="230">
        <f>ROUND(I120*H120,2)</f>
        <v>0</v>
      </c>
      <c r="BL120" s="20" t="s">
        <v>233</v>
      </c>
      <c r="BM120" s="229" t="s">
        <v>908</v>
      </c>
    </row>
    <row r="121" s="2" customFormat="1">
      <c r="A121" s="42"/>
      <c r="B121" s="43"/>
      <c r="C121" s="44"/>
      <c r="D121" s="231" t="s">
        <v>235</v>
      </c>
      <c r="E121" s="44"/>
      <c r="F121" s="232" t="s">
        <v>295</v>
      </c>
      <c r="G121" s="44"/>
      <c r="H121" s="44"/>
      <c r="I121" s="233"/>
      <c r="J121" s="44"/>
      <c r="K121" s="44"/>
      <c r="L121" s="48"/>
      <c r="M121" s="234"/>
      <c r="N121" s="235"/>
      <c r="O121" s="89"/>
      <c r="P121" s="89"/>
      <c r="Q121" s="89"/>
      <c r="R121" s="89"/>
      <c r="S121" s="89"/>
      <c r="T121" s="90"/>
      <c r="U121" s="42"/>
      <c r="V121" s="42"/>
      <c r="W121" s="42"/>
      <c r="X121" s="42"/>
      <c r="Y121" s="42"/>
      <c r="Z121" s="42"/>
      <c r="AA121" s="42"/>
      <c r="AB121" s="42"/>
      <c r="AC121" s="42"/>
      <c r="AD121" s="42"/>
      <c r="AE121" s="42"/>
      <c r="AT121" s="20" t="s">
        <v>235</v>
      </c>
      <c r="AU121" s="20" t="s">
        <v>90</v>
      </c>
    </row>
    <row r="122" s="13" customFormat="1">
      <c r="A122" s="13"/>
      <c r="B122" s="236"/>
      <c r="C122" s="237"/>
      <c r="D122" s="231" t="s">
        <v>237</v>
      </c>
      <c r="E122" s="238" t="s">
        <v>39</v>
      </c>
      <c r="F122" s="239" t="s">
        <v>909</v>
      </c>
      <c r="G122" s="237"/>
      <c r="H122" s="240">
        <v>580</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3" customFormat="1">
      <c r="A123" s="13"/>
      <c r="B123" s="236"/>
      <c r="C123" s="237"/>
      <c r="D123" s="231" t="s">
        <v>237</v>
      </c>
      <c r="E123" s="238" t="s">
        <v>39</v>
      </c>
      <c r="F123" s="239" t="s">
        <v>910</v>
      </c>
      <c r="G123" s="237"/>
      <c r="H123" s="240">
        <v>220</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237</v>
      </c>
      <c r="AU123" s="246" t="s">
        <v>90</v>
      </c>
      <c r="AV123" s="13" t="s">
        <v>90</v>
      </c>
      <c r="AW123" s="13" t="s">
        <v>41</v>
      </c>
      <c r="AX123" s="13" t="s">
        <v>80</v>
      </c>
      <c r="AY123" s="246" t="s">
        <v>225</v>
      </c>
    </row>
    <row r="124" s="14" customFormat="1">
      <c r="A124" s="14"/>
      <c r="B124" s="247"/>
      <c r="C124" s="248"/>
      <c r="D124" s="231" t="s">
        <v>237</v>
      </c>
      <c r="E124" s="249" t="s">
        <v>39</v>
      </c>
      <c r="F124" s="250" t="s">
        <v>239</v>
      </c>
      <c r="G124" s="248"/>
      <c r="H124" s="251">
        <v>800</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237</v>
      </c>
      <c r="AU124" s="257" t="s">
        <v>90</v>
      </c>
      <c r="AV124" s="14" t="s">
        <v>233</v>
      </c>
      <c r="AW124" s="14" t="s">
        <v>41</v>
      </c>
      <c r="AX124" s="14" t="s">
        <v>87</v>
      </c>
      <c r="AY124" s="257" t="s">
        <v>225</v>
      </c>
    </row>
    <row r="125" s="2" customFormat="1" ht="16.5" customHeight="1">
      <c r="A125" s="42"/>
      <c r="B125" s="43"/>
      <c r="C125" s="258" t="s">
        <v>272</v>
      </c>
      <c r="D125" s="258" t="s">
        <v>307</v>
      </c>
      <c r="E125" s="259" t="s">
        <v>404</v>
      </c>
      <c r="F125" s="260" t="s">
        <v>405</v>
      </c>
      <c r="G125" s="261" t="s">
        <v>175</v>
      </c>
      <c r="H125" s="262">
        <v>1</v>
      </c>
      <c r="I125" s="263"/>
      <c r="J125" s="264">
        <f>ROUND(I125*H125,2)</f>
        <v>0</v>
      </c>
      <c r="K125" s="260" t="s">
        <v>232</v>
      </c>
      <c r="L125" s="265"/>
      <c r="M125" s="266" t="s">
        <v>39</v>
      </c>
      <c r="N125" s="267" t="s">
        <v>53</v>
      </c>
      <c r="O125" s="89"/>
      <c r="P125" s="227">
        <f>O125*H125</f>
        <v>0</v>
      </c>
      <c r="Q125" s="227">
        <v>0.22444</v>
      </c>
      <c r="R125" s="227">
        <f>Q125*H125</f>
        <v>0.22444</v>
      </c>
      <c r="S125" s="227">
        <v>0</v>
      </c>
      <c r="T125" s="228">
        <f>S125*H125</f>
        <v>0</v>
      </c>
      <c r="U125" s="42"/>
      <c r="V125" s="42"/>
      <c r="W125" s="42"/>
      <c r="X125" s="42"/>
      <c r="Y125" s="42"/>
      <c r="Z125" s="42"/>
      <c r="AA125" s="42"/>
      <c r="AB125" s="42"/>
      <c r="AC125" s="42"/>
      <c r="AD125" s="42"/>
      <c r="AE125" s="42"/>
      <c r="AR125" s="229" t="s">
        <v>272</v>
      </c>
      <c r="AT125" s="229" t="s">
        <v>307</v>
      </c>
      <c r="AU125" s="229" t="s">
        <v>90</v>
      </c>
      <c r="AY125" s="20" t="s">
        <v>225</v>
      </c>
      <c r="BE125" s="230">
        <f>IF(N125="základní",J125,0)</f>
        <v>0</v>
      </c>
      <c r="BF125" s="230">
        <f>IF(N125="snížená",J125,0)</f>
        <v>0</v>
      </c>
      <c r="BG125" s="230">
        <f>IF(N125="zákl. přenesená",J125,0)</f>
        <v>0</v>
      </c>
      <c r="BH125" s="230">
        <f>IF(N125="sníž. přenesená",J125,0)</f>
        <v>0</v>
      </c>
      <c r="BI125" s="230">
        <f>IF(N125="nulová",J125,0)</f>
        <v>0</v>
      </c>
      <c r="BJ125" s="20" t="s">
        <v>233</v>
      </c>
      <c r="BK125" s="230">
        <f>ROUND(I125*H125,2)</f>
        <v>0</v>
      </c>
      <c r="BL125" s="20" t="s">
        <v>233</v>
      </c>
      <c r="BM125" s="229" t="s">
        <v>911</v>
      </c>
    </row>
    <row r="126" s="13" customFormat="1">
      <c r="A126" s="13"/>
      <c r="B126" s="236"/>
      <c r="C126" s="237"/>
      <c r="D126" s="231" t="s">
        <v>237</v>
      </c>
      <c r="E126" s="238" t="s">
        <v>39</v>
      </c>
      <c r="F126" s="239" t="s">
        <v>912</v>
      </c>
      <c r="G126" s="237"/>
      <c r="H126" s="240">
        <v>1</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237</v>
      </c>
      <c r="AU126" s="246" t="s">
        <v>90</v>
      </c>
      <c r="AV126" s="13" t="s">
        <v>90</v>
      </c>
      <c r="AW126" s="13" t="s">
        <v>41</v>
      </c>
      <c r="AX126" s="13" t="s">
        <v>80</v>
      </c>
      <c r="AY126" s="246" t="s">
        <v>225</v>
      </c>
    </row>
    <row r="127" s="14" customFormat="1">
      <c r="A127" s="14"/>
      <c r="B127" s="247"/>
      <c r="C127" s="248"/>
      <c r="D127" s="231" t="s">
        <v>237</v>
      </c>
      <c r="E127" s="249" t="s">
        <v>881</v>
      </c>
      <c r="F127" s="250" t="s">
        <v>239</v>
      </c>
      <c r="G127" s="248"/>
      <c r="H127" s="251">
        <v>1</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237</v>
      </c>
      <c r="AU127" s="257" t="s">
        <v>90</v>
      </c>
      <c r="AV127" s="14" t="s">
        <v>233</v>
      </c>
      <c r="AW127" s="14" t="s">
        <v>41</v>
      </c>
      <c r="AX127" s="14" t="s">
        <v>87</v>
      </c>
      <c r="AY127" s="257" t="s">
        <v>225</v>
      </c>
    </row>
    <row r="128" s="2" customFormat="1" ht="16.5" customHeight="1">
      <c r="A128" s="42"/>
      <c r="B128" s="43"/>
      <c r="C128" s="258" t="s">
        <v>277</v>
      </c>
      <c r="D128" s="258" t="s">
        <v>307</v>
      </c>
      <c r="E128" s="259" t="s">
        <v>845</v>
      </c>
      <c r="F128" s="260" t="s">
        <v>828</v>
      </c>
      <c r="G128" s="261" t="s">
        <v>175</v>
      </c>
      <c r="H128" s="262">
        <v>100</v>
      </c>
      <c r="I128" s="263"/>
      <c r="J128" s="264">
        <f>ROUND(I128*H128,2)</f>
        <v>0</v>
      </c>
      <c r="K128" s="260" t="s">
        <v>232</v>
      </c>
      <c r="L128" s="265"/>
      <c r="M128" s="266" t="s">
        <v>39</v>
      </c>
      <c r="N128" s="267" t="s">
        <v>53</v>
      </c>
      <c r="O128" s="89"/>
      <c r="P128" s="227">
        <f>O128*H128</f>
        <v>0</v>
      </c>
      <c r="Q128" s="227">
        <v>0.00123</v>
      </c>
      <c r="R128" s="227">
        <f>Q128*H128</f>
        <v>0.123</v>
      </c>
      <c r="S128" s="227">
        <v>0</v>
      </c>
      <c r="T128" s="228">
        <f>S128*H128</f>
        <v>0</v>
      </c>
      <c r="U128" s="42"/>
      <c r="V128" s="42"/>
      <c r="W128" s="42"/>
      <c r="X128" s="42"/>
      <c r="Y128" s="42"/>
      <c r="Z128" s="42"/>
      <c r="AA128" s="42"/>
      <c r="AB128" s="42"/>
      <c r="AC128" s="42"/>
      <c r="AD128" s="42"/>
      <c r="AE128" s="42"/>
      <c r="AR128" s="229" t="s">
        <v>272</v>
      </c>
      <c r="AT128" s="229" t="s">
        <v>307</v>
      </c>
      <c r="AU128" s="229" t="s">
        <v>90</v>
      </c>
      <c r="AY128" s="20" t="s">
        <v>225</v>
      </c>
      <c r="BE128" s="230">
        <f>IF(N128="základní",J128,0)</f>
        <v>0</v>
      </c>
      <c r="BF128" s="230">
        <f>IF(N128="snížená",J128,0)</f>
        <v>0</v>
      </c>
      <c r="BG128" s="230">
        <f>IF(N128="zákl. přenesená",J128,0)</f>
        <v>0</v>
      </c>
      <c r="BH128" s="230">
        <f>IF(N128="sníž. přenesená",J128,0)</f>
        <v>0</v>
      </c>
      <c r="BI128" s="230">
        <f>IF(N128="nulová",J128,0)</f>
        <v>0</v>
      </c>
      <c r="BJ128" s="20" t="s">
        <v>233</v>
      </c>
      <c r="BK128" s="230">
        <f>ROUND(I128*H128,2)</f>
        <v>0</v>
      </c>
      <c r="BL128" s="20" t="s">
        <v>233</v>
      </c>
      <c r="BM128" s="229" t="s">
        <v>913</v>
      </c>
    </row>
    <row r="129" s="13" customFormat="1">
      <c r="A129" s="13"/>
      <c r="B129" s="236"/>
      <c r="C129" s="237"/>
      <c r="D129" s="231" t="s">
        <v>237</v>
      </c>
      <c r="E129" s="238" t="s">
        <v>39</v>
      </c>
      <c r="F129" s="239" t="s">
        <v>914</v>
      </c>
      <c r="G129" s="237"/>
      <c r="H129" s="240">
        <v>100</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237</v>
      </c>
      <c r="AU129" s="246" t="s">
        <v>90</v>
      </c>
      <c r="AV129" s="13" t="s">
        <v>90</v>
      </c>
      <c r="AW129" s="13" t="s">
        <v>41</v>
      </c>
      <c r="AX129" s="13" t="s">
        <v>80</v>
      </c>
      <c r="AY129" s="246" t="s">
        <v>225</v>
      </c>
    </row>
    <row r="130" s="14" customFormat="1">
      <c r="A130" s="14"/>
      <c r="B130" s="247"/>
      <c r="C130" s="248"/>
      <c r="D130" s="231" t="s">
        <v>237</v>
      </c>
      <c r="E130" s="249" t="s">
        <v>889</v>
      </c>
      <c r="F130" s="250" t="s">
        <v>239</v>
      </c>
      <c r="G130" s="248"/>
      <c r="H130" s="251">
        <v>100</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237</v>
      </c>
      <c r="AU130" s="257" t="s">
        <v>90</v>
      </c>
      <c r="AV130" s="14" t="s">
        <v>233</v>
      </c>
      <c r="AW130" s="14" t="s">
        <v>41</v>
      </c>
      <c r="AX130" s="14" t="s">
        <v>87</v>
      </c>
      <c r="AY130" s="257" t="s">
        <v>225</v>
      </c>
    </row>
    <row r="131" s="2" customFormat="1" ht="16.5" customHeight="1">
      <c r="A131" s="42"/>
      <c r="B131" s="43"/>
      <c r="C131" s="258" t="s">
        <v>286</v>
      </c>
      <c r="D131" s="258" t="s">
        <v>307</v>
      </c>
      <c r="E131" s="259" t="s">
        <v>308</v>
      </c>
      <c r="F131" s="260" t="s">
        <v>506</v>
      </c>
      <c r="G131" s="261" t="s">
        <v>175</v>
      </c>
      <c r="H131" s="262">
        <v>1333</v>
      </c>
      <c r="I131" s="263"/>
      <c r="J131" s="264">
        <f>ROUND(I131*H131,2)</f>
        <v>0</v>
      </c>
      <c r="K131" s="260" t="s">
        <v>232</v>
      </c>
      <c r="L131" s="265"/>
      <c r="M131" s="266" t="s">
        <v>39</v>
      </c>
      <c r="N131" s="267" t="s">
        <v>53</v>
      </c>
      <c r="O131" s="89"/>
      <c r="P131" s="227">
        <f>O131*H131</f>
        <v>0</v>
      </c>
      <c r="Q131" s="227">
        <v>0.00018000000000000001</v>
      </c>
      <c r="R131" s="227">
        <f>Q131*H131</f>
        <v>0.23994000000000001</v>
      </c>
      <c r="S131" s="227">
        <v>0</v>
      </c>
      <c r="T131" s="228">
        <f>S131*H131</f>
        <v>0</v>
      </c>
      <c r="U131" s="42"/>
      <c r="V131" s="42"/>
      <c r="W131" s="42"/>
      <c r="X131" s="42"/>
      <c r="Y131" s="42"/>
      <c r="Z131" s="42"/>
      <c r="AA131" s="42"/>
      <c r="AB131" s="42"/>
      <c r="AC131" s="42"/>
      <c r="AD131" s="42"/>
      <c r="AE131" s="42"/>
      <c r="AR131" s="229" t="s">
        <v>272</v>
      </c>
      <c r="AT131" s="229" t="s">
        <v>307</v>
      </c>
      <c r="AU131" s="229" t="s">
        <v>90</v>
      </c>
      <c r="AY131" s="20" t="s">
        <v>225</v>
      </c>
      <c r="BE131" s="230">
        <f>IF(N131="základní",J131,0)</f>
        <v>0</v>
      </c>
      <c r="BF131" s="230">
        <f>IF(N131="snížená",J131,0)</f>
        <v>0</v>
      </c>
      <c r="BG131" s="230">
        <f>IF(N131="zákl. přenesená",J131,0)</f>
        <v>0</v>
      </c>
      <c r="BH131" s="230">
        <f>IF(N131="sníž. přenesená",J131,0)</f>
        <v>0</v>
      </c>
      <c r="BI131" s="230">
        <f>IF(N131="nulová",J131,0)</f>
        <v>0</v>
      </c>
      <c r="BJ131" s="20" t="s">
        <v>233</v>
      </c>
      <c r="BK131" s="230">
        <f>ROUND(I131*H131,2)</f>
        <v>0</v>
      </c>
      <c r="BL131" s="20" t="s">
        <v>233</v>
      </c>
      <c r="BM131" s="229" t="s">
        <v>915</v>
      </c>
    </row>
    <row r="132" s="15" customFormat="1">
      <c r="A132" s="15"/>
      <c r="B132" s="268"/>
      <c r="C132" s="269"/>
      <c r="D132" s="231" t="s">
        <v>237</v>
      </c>
      <c r="E132" s="270" t="s">
        <v>39</v>
      </c>
      <c r="F132" s="271" t="s">
        <v>916</v>
      </c>
      <c r="G132" s="269"/>
      <c r="H132" s="270" t="s">
        <v>39</v>
      </c>
      <c r="I132" s="272"/>
      <c r="J132" s="269"/>
      <c r="K132" s="269"/>
      <c r="L132" s="273"/>
      <c r="M132" s="274"/>
      <c r="N132" s="275"/>
      <c r="O132" s="275"/>
      <c r="P132" s="275"/>
      <c r="Q132" s="275"/>
      <c r="R132" s="275"/>
      <c r="S132" s="275"/>
      <c r="T132" s="276"/>
      <c r="U132" s="15"/>
      <c r="V132" s="15"/>
      <c r="W132" s="15"/>
      <c r="X132" s="15"/>
      <c r="Y132" s="15"/>
      <c r="Z132" s="15"/>
      <c r="AA132" s="15"/>
      <c r="AB132" s="15"/>
      <c r="AC132" s="15"/>
      <c r="AD132" s="15"/>
      <c r="AE132" s="15"/>
      <c r="AT132" s="277" t="s">
        <v>237</v>
      </c>
      <c r="AU132" s="277" t="s">
        <v>90</v>
      </c>
      <c r="AV132" s="15" t="s">
        <v>87</v>
      </c>
      <c r="AW132" s="15" t="s">
        <v>41</v>
      </c>
      <c r="AX132" s="15" t="s">
        <v>80</v>
      </c>
      <c r="AY132" s="277" t="s">
        <v>225</v>
      </c>
    </row>
    <row r="133" s="13" customFormat="1">
      <c r="A133" s="13"/>
      <c r="B133" s="236"/>
      <c r="C133" s="237"/>
      <c r="D133" s="231" t="s">
        <v>237</v>
      </c>
      <c r="E133" s="238" t="s">
        <v>39</v>
      </c>
      <c r="F133" s="239" t="s">
        <v>902</v>
      </c>
      <c r="G133" s="237"/>
      <c r="H133" s="240">
        <v>333</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90</v>
      </c>
      <c r="AV133" s="13" t="s">
        <v>90</v>
      </c>
      <c r="AW133" s="13" t="s">
        <v>41</v>
      </c>
      <c r="AX133" s="13" t="s">
        <v>80</v>
      </c>
      <c r="AY133" s="246" t="s">
        <v>225</v>
      </c>
    </row>
    <row r="134" s="15" customFormat="1">
      <c r="A134" s="15"/>
      <c r="B134" s="268"/>
      <c r="C134" s="269"/>
      <c r="D134" s="231" t="s">
        <v>237</v>
      </c>
      <c r="E134" s="270" t="s">
        <v>39</v>
      </c>
      <c r="F134" s="271" t="s">
        <v>917</v>
      </c>
      <c r="G134" s="269"/>
      <c r="H134" s="270" t="s">
        <v>39</v>
      </c>
      <c r="I134" s="272"/>
      <c r="J134" s="269"/>
      <c r="K134" s="269"/>
      <c r="L134" s="273"/>
      <c r="M134" s="274"/>
      <c r="N134" s="275"/>
      <c r="O134" s="275"/>
      <c r="P134" s="275"/>
      <c r="Q134" s="275"/>
      <c r="R134" s="275"/>
      <c r="S134" s="275"/>
      <c r="T134" s="276"/>
      <c r="U134" s="15"/>
      <c r="V134" s="15"/>
      <c r="W134" s="15"/>
      <c r="X134" s="15"/>
      <c r="Y134" s="15"/>
      <c r="Z134" s="15"/>
      <c r="AA134" s="15"/>
      <c r="AB134" s="15"/>
      <c r="AC134" s="15"/>
      <c r="AD134" s="15"/>
      <c r="AE134" s="15"/>
      <c r="AT134" s="277" t="s">
        <v>237</v>
      </c>
      <c r="AU134" s="277" t="s">
        <v>90</v>
      </c>
      <c r="AV134" s="15" t="s">
        <v>87</v>
      </c>
      <c r="AW134" s="15" t="s">
        <v>41</v>
      </c>
      <c r="AX134" s="15" t="s">
        <v>80</v>
      </c>
      <c r="AY134" s="277" t="s">
        <v>225</v>
      </c>
    </row>
    <row r="135" s="13" customFormat="1">
      <c r="A135" s="13"/>
      <c r="B135" s="236"/>
      <c r="C135" s="237"/>
      <c r="D135" s="231" t="s">
        <v>237</v>
      </c>
      <c r="E135" s="238" t="s">
        <v>39</v>
      </c>
      <c r="F135" s="239" t="s">
        <v>918</v>
      </c>
      <c r="G135" s="237"/>
      <c r="H135" s="240">
        <v>800</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237</v>
      </c>
      <c r="AU135" s="246" t="s">
        <v>90</v>
      </c>
      <c r="AV135" s="13" t="s">
        <v>90</v>
      </c>
      <c r="AW135" s="13" t="s">
        <v>41</v>
      </c>
      <c r="AX135" s="13" t="s">
        <v>80</v>
      </c>
      <c r="AY135" s="246" t="s">
        <v>225</v>
      </c>
    </row>
    <row r="136" s="13" customFormat="1">
      <c r="A136" s="13"/>
      <c r="B136" s="236"/>
      <c r="C136" s="237"/>
      <c r="D136" s="231" t="s">
        <v>237</v>
      </c>
      <c r="E136" s="238" t="s">
        <v>39</v>
      </c>
      <c r="F136" s="239" t="s">
        <v>919</v>
      </c>
      <c r="G136" s="237"/>
      <c r="H136" s="240">
        <v>200</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237</v>
      </c>
      <c r="AU136" s="246" t="s">
        <v>90</v>
      </c>
      <c r="AV136" s="13" t="s">
        <v>90</v>
      </c>
      <c r="AW136" s="13" t="s">
        <v>41</v>
      </c>
      <c r="AX136" s="13" t="s">
        <v>80</v>
      </c>
      <c r="AY136" s="246" t="s">
        <v>225</v>
      </c>
    </row>
    <row r="137" s="14" customFormat="1">
      <c r="A137" s="14"/>
      <c r="B137" s="247"/>
      <c r="C137" s="248"/>
      <c r="D137" s="231" t="s">
        <v>237</v>
      </c>
      <c r="E137" s="249" t="s">
        <v>39</v>
      </c>
      <c r="F137" s="250" t="s">
        <v>239</v>
      </c>
      <c r="G137" s="248"/>
      <c r="H137" s="251">
        <v>1333</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237</v>
      </c>
      <c r="AU137" s="257" t="s">
        <v>90</v>
      </c>
      <c r="AV137" s="14" t="s">
        <v>233</v>
      </c>
      <c r="AW137" s="14" t="s">
        <v>41</v>
      </c>
      <c r="AX137" s="14" t="s">
        <v>87</v>
      </c>
      <c r="AY137" s="257" t="s">
        <v>225</v>
      </c>
    </row>
    <row r="138" s="2" customFormat="1" ht="16.5" customHeight="1">
      <c r="A138" s="42"/>
      <c r="B138" s="43"/>
      <c r="C138" s="258" t="s">
        <v>291</v>
      </c>
      <c r="D138" s="258" t="s">
        <v>307</v>
      </c>
      <c r="E138" s="259" t="s">
        <v>920</v>
      </c>
      <c r="F138" s="260" t="s">
        <v>921</v>
      </c>
      <c r="G138" s="261" t="s">
        <v>188</v>
      </c>
      <c r="H138" s="262">
        <v>596.39999999999998</v>
      </c>
      <c r="I138" s="263"/>
      <c r="J138" s="264">
        <f>ROUND(I138*H138,2)</f>
        <v>0</v>
      </c>
      <c r="K138" s="260" t="s">
        <v>232</v>
      </c>
      <c r="L138" s="265"/>
      <c r="M138" s="266" t="s">
        <v>39</v>
      </c>
      <c r="N138" s="267" t="s">
        <v>53</v>
      </c>
      <c r="O138" s="89"/>
      <c r="P138" s="227">
        <f>O138*H138</f>
        <v>0</v>
      </c>
      <c r="Q138" s="227">
        <v>0</v>
      </c>
      <c r="R138" s="227">
        <f>Q138*H138</f>
        <v>0</v>
      </c>
      <c r="S138" s="227">
        <v>0</v>
      </c>
      <c r="T138" s="228">
        <f>S138*H138</f>
        <v>0</v>
      </c>
      <c r="U138" s="42"/>
      <c r="V138" s="42"/>
      <c r="W138" s="42"/>
      <c r="X138" s="42"/>
      <c r="Y138" s="42"/>
      <c r="Z138" s="42"/>
      <c r="AA138" s="42"/>
      <c r="AB138" s="42"/>
      <c r="AC138" s="42"/>
      <c r="AD138" s="42"/>
      <c r="AE138" s="42"/>
      <c r="AR138" s="229" t="s">
        <v>272</v>
      </c>
      <c r="AT138" s="229" t="s">
        <v>307</v>
      </c>
      <c r="AU138" s="229" t="s">
        <v>90</v>
      </c>
      <c r="AY138" s="20" t="s">
        <v>225</v>
      </c>
      <c r="BE138" s="230">
        <f>IF(N138="základní",J138,0)</f>
        <v>0</v>
      </c>
      <c r="BF138" s="230">
        <f>IF(N138="snížená",J138,0)</f>
        <v>0</v>
      </c>
      <c r="BG138" s="230">
        <f>IF(N138="zákl. přenesená",J138,0)</f>
        <v>0</v>
      </c>
      <c r="BH138" s="230">
        <f>IF(N138="sníž. přenesená",J138,0)</f>
        <v>0</v>
      </c>
      <c r="BI138" s="230">
        <f>IF(N138="nulová",J138,0)</f>
        <v>0</v>
      </c>
      <c r="BJ138" s="20" t="s">
        <v>233</v>
      </c>
      <c r="BK138" s="230">
        <f>ROUND(I138*H138,2)</f>
        <v>0</v>
      </c>
      <c r="BL138" s="20" t="s">
        <v>233</v>
      </c>
      <c r="BM138" s="229" t="s">
        <v>922</v>
      </c>
    </row>
    <row r="139" s="2" customFormat="1">
      <c r="A139" s="42"/>
      <c r="B139" s="43"/>
      <c r="C139" s="44"/>
      <c r="D139" s="231" t="s">
        <v>321</v>
      </c>
      <c r="E139" s="44"/>
      <c r="F139" s="232" t="s">
        <v>322</v>
      </c>
      <c r="G139" s="44"/>
      <c r="H139" s="44"/>
      <c r="I139" s="233"/>
      <c r="J139" s="44"/>
      <c r="K139" s="44"/>
      <c r="L139" s="48"/>
      <c r="M139" s="234"/>
      <c r="N139" s="235"/>
      <c r="O139" s="89"/>
      <c r="P139" s="89"/>
      <c r="Q139" s="89"/>
      <c r="R139" s="89"/>
      <c r="S139" s="89"/>
      <c r="T139" s="90"/>
      <c r="U139" s="42"/>
      <c r="V139" s="42"/>
      <c r="W139" s="42"/>
      <c r="X139" s="42"/>
      <c r="Y139" s="42"/>
      <c r="Z139" s="42"/>
      <c r="AA139" s="42"/>
      <c r="AB139" s="42"/>
      <c r="AC139" s="42"/>
      <c r="AD139" s="42"/>
      <c r="AE139" s="42"/>
      <c r="AT139" s="20" t="s">
        <v>321</v>
      </c>
      <c r="AU139" s="20" t="s">
        <v>90</v>
      </c>
    </row>
    <row r="140" s="13" customFormat="1">
      <c r="A140" s="13"/>
      <c r="B140" s="236"/>
      <c r="C140" s="237"/>
      <c r="D140" s="231" t="s">
        <v>237</v>
      </c>
      <c r="E140" s="238" t="s">
        <v>39</v>
      </c>
      <c r="F140" s="239" t="s">
        <v>923</v>
      </c>
      <c r="G140" s="237"/>
      <c r="H140" s="240">
        <v>596.39999999999998</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237</v>
      </c>
      <c r="AU140" s="246" t="s">
        <v>90</v>
      </c>
      <c r="AV140" s="13" t="s">
        <v>90</v>
      </c>
      <c r="AW140" s="13" t="s">
        <v>41</v>
      </c>
      <c r="AX140" s="13" t="s">
        <v>80</v>
      </c>
      <c r="AY140" s="246" t="s">
        <v>225</v>
      </c>
    </row>
    <row r="141" s="14" customFormat="1">
      <c r="A141" s="14"/>
      <c r="B141" s="247"/>
      <c r="C141" s="248"/>
      <c r="D141" s="231" t="s">
        <v>237</v>
      </c>
      <c r="E141" s="249" t="s">
        <v>39</v>
      </c>
      <c r="F141" s="250" t="s">
        <v>239</v>
      </c>
      <c r="G141" s="248"/>
      <c r="H141" s="251">
        <v>596.39999999999998</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237</v>
      </c>
      <c r="AU141" s="257" t="s">
        <v>90</v>
      </c>
      <c r="AV141" s="14" t="s">
        <v>233</v>
      </c>
      <c r="AW141" s="14" t="s">
        <v>41</v>
      </c>
      <c r="AX141" s="14" t="s">
        <v>87</v>
      </c>
      <c r="AY141" s="257" t="s">
        <v>225</v>
      </c>
    </row>
    <row r="142" s="2" customFormat="1" ht="16.5" customHeight="1">
      <c r="A142" s="42"/>
      <c r="B142" s="43"/>
      <c r="C142" s="218" t="s">
        <v>8</v>
      </c>
      <c r="D142" s="218" t="s">
        <v>228</v>
      </c>
      <c r="E142" s="219" t="s">
        <v>298</v>
      </c>
      <c r="F142" s="220" t="s">
        <v>299</v>
      </c>
      <c r="G142" s="221" t="s">
        <v>175</v>
      </c>
      <c r="H142" s="222">
        <v>1</v>
      </c>
      <c r="I142" s="223"/>
      <c r="J142" s="224">
        <f>ROUND(I142*H142,2)</f>
        <v>0</v>
      </c>
      <c r="K142" s="220" t="s">
        <v>232</v>
      </c>
      <c r="L142" s="48"/>
      <c r="M142" s="225" t="s">
        <v>39</v>
      </c>
      <c r="N142" s="226" t="s">
        <v>53</v>
      </c>
      <c r="O142" s="89"/>
      <c r="P142" s="227">
        <f>O142*H142</f>
        <v>0</v>
      </c>
      <c r="Q142" s="227">
        <v>0</v>
      </c>
      <c r="R142" s="227">
        <f>Q142*H142</f>
        <v>0</v>
      </c>
      <c r="S142" s="227">
        <v>0</v>
      </c>
      <c r="T142" s="228">
        <f>S142*H142</f>
        <v>0</v>
      </c>
      <c r="U142" s="42"/>
      <c r="V142" s="42"/>
      <c r="W142" s="42"/>
      <c r="X142" s="42"/>
      <c r="Y142" s="42"/>
      <c r="Z142" s="42"/>
      <c r="AA142" s="42"/>
      <c r="AB142" s="42"/>
      <c r="AC142" s="42"/>
      <c r="AD142" s="42"/>
      <c r="AE142" s="42"/>
      <c r="AR142" s="229" t="s">
        <v>300</v>
      </c>
      <c r="AT142" s="229" t="s">
        <v>228</v>
      </c>
      <c r="AU142" s="229" t="s">
        <v>90</v>
      </c>
      <c r="AY142" s="20" t="s">
        <v>225</v>
      </c>
      <c r="BE142" s="230">
        <f>IF(N142="základní",J142,0)</f>
        <v>0</v>
      </c>
      <c r="BF142" s="230">
        <f>IF(N142="snížená",J142,0)</f>
        <v>0</v>
      </c>
      <c r="BG142" s="230">
        <f>IF(N142="zákl. přenesená",J142,0)</f>
        <v>0</v>
      </c>
      <c r="BH142" s="230">
        <f>IF(N142="sníž. přenesená",J142,0)</f>
        <v>0</v>
      </c>
      <c r="BI142" s="230">
        <f>IF(N142="nulová",J142,0)</f>
        <v>0</v>
      </c>
      <c r="BJ142" s="20" t="s">
        <v>233</v>
      </c>
      <c r="BK142" s="230">
        <f>ROUND(I142*H142,2)</f>
        <v>0</v>
      </c>
      <c r="BL142" s="20" t="s">
        <v>300</v>
      </c>
      <c r="BM142" s="229" t="s">
        <v>924</v>
      </c>
    </row>
    <row r="143" s="13" customFormat="1">
      <c r="A143" s="13"/>
      <c r="B143" s="236"/>
      <c r="C143" s="237"/>
      <c r="D143" s="231" t="s">
        <v>237</v>
      </c>
      <c r="E143" s="238" t="s">
        <v>39</v>
      </c>
      <c r="F143" s="239" t="s">
        <v>925</v>
      </c>
      <c r="G143" s="237"/>
      <c r="H143" s="240">
        <v>1</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90</v>
      </c>
      <c r="AV143" s="13" t="s">
        <v>90</v>
      </c>
      <c r="AW143" s="13" t="s">
        <v>41</v>
      </c>
      <c r="AX143" s="13" t="s">
        <v>80</v>
      </c>
      <c r="AY143" s="246" t="s">
        <v>225</v>
      </c>
    </row>
    <row r="144" s="14" customFormat="1">
      <c r="A144" s="14"/>
      <c r="B144" s="247"/>
      <c r="C144" s="248"/>
      <c r="D144" s="231" t="s">
        <v>237</v>
      </c>
      <c r="E144" s="249" t="s">
        <v>888</v>
      </c>
      <c r="F144" s="250" t="s">
        <v>239</v>
      </c>
      <c r="G144" s="248"/>
      <c r="H144" s="251">
        <v>1</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237</v>
      </c>
      <c r="AU144" s="257" t="s">
        <v>90</v>
      </c>
      <c r="AV144" s="14" t="s">
        <v>233</v>
      </c>
      <c r="AW144" s="14" t="s">
        <v>41</v>
      </c>
      <c r="AX144" s="14" t="s">
        <v>87</v>
      </c>
      <c r="AY144" s="257" t="s">
        <v>225</v>
      </c>
    </row>
    <row r="145" s="2" customFormat="1" ht="33" customHeight="1">
      <c r="A145" s="42"/>
      <c r="B145" s="43"/>
      <c r="C145" s="218" t="s">
        <v>302</v>
      </c>
      <c r="D145" s="218" t="s">
        <v>228</v>
      </c>
      <c r="E145" s="219" t="s">
        <v>303</v>
      </c>
      <c r="F145" s="220" t="s">
        <v>304</v>
      </c>
      <c r="G145" s="221" t="s">
        <v>175</v>
      </c>
      <c r="H145" s="222">
        <v>1</v>
      </c>
      <c r="I145" s="223"/>
      <c r="J145" s="224">
        <f>ROUND(I145*H145,2)</f>
        <v>0</v>
      </c>
      <c r="K145" s="220" t="s">
        <v>232</v>
      </c>
      <c r="L145" s="48"/>
      <c r="M145" s="225" t="s">
        <v>39</v>
      </c>
      <c r="N145" s="226" t="s">
        <v>53</v>
      </c>
      <c r="O145" s="89"/>
      <c r="P145" s="227">
        <f>O145*H145</f>
        <v>0</v>
      </c>
      <c r="Q145" s="227">
        <v>0</v>
      </c>
      <c r="R145" s="227">
        <f>Q145*H145</f>
        <v>0</v>
      </c>
      <c r="S145" s="227">
        <v>0</v>
      </c>
      <c r="T145" s="228">
        <f>S145*H145</f>
        <v>0</v>
      </c>
      <c r="U145" s="42"/>
      <c r="V145" s="42"/>
      <c r="W145" s="42"/>
      <c r="X145" s="42"/>
      <c r="Y145" s="42"/>
      <c r="Z145" s="42"/>
      <c r="AA145" s="42"/>
      <c r="AB145" s="42"/>
      <c r="AC145" s="42"/>
      <c r="AD145" s="42"/>
      <c r="AE145" s="42"/>
      <c r="AR145" s="229" t="s">
        <v>300</v>
      </c>
      <c r="AT145" s="229" t="s">
        <v>228</v>
      </c>
      <c r="AU145" s="229" t="s">
        <v>90</v>
      </c>
      <c r="AY145" s="20" t="s">
        <v>225</v>
      </c>
      <c r="BE145" s="230">
        <f>IF(N145="základní",J145,0)</f>
        <v>0</v>
      </c>
      <c r="BF145" s="230">
        <f>IF(N145="snížená",J145,0)</f>
        <v>0</v>
      </c>
      <c r="BG145" s="230">
        <f>IF(N145="zákl. přenesená",J145,0)</f>
        <v>0</v>
      </c>
      <c r="BH145" s="230">
        <f>IF(N145="sníž. přenesená",J145,0)</f>
        <v>0</v>
      </c>
      <c r="BI145" s="230">
        <f>IF(N145="nulová",J145,0)</f>
        <v>0</v>
      </c>
      <c r="BJ145" s="20" t="s">
        <v>233</v>
      </c>
      <c r="BK145" s="230">
        <f>ROUND(I145*H145,2)</f>
        <v>0</v>
      </c>
      <c r="BL145" s="20" t="s">
        <v>300</v>
      </c>
      <c r="BM145" s="229" t="s">
        <v>926</v>
      </c>
    </row>
    <row r="146" s="13" customFormat="1">
      <c r="A146" s="13"/>
      <c r="B146" s="236"/>
      <c r="C146" s="237"/>
      <c r="D146" s="231" t="s">
        <v>237</v>
      </c>
      <c r="E146" s="238" t="s">
        <v>39</v>
      </c>
      <c r="F146" s="239" t="s">
        <v>888</v>
      </c>
      <c r="G146" s="237"/>
      <c r="H146" s="240">
        <v>1</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90</v>
      </c>
      <c r="AV146" s="13" t="s">
        <v>90</v>
      </c>
      <c r="AW146" s="13" t="s">
        <v>41</v>
      </c>
      <c r="AX146" s="13" t="s">
        <v>80</v>
      </c>
      <c r="AY146" s="246" t="s">
        <v>225</v>
      </c>
    </row>
    <row r="147" s="14" customFormat="1">
      <c r="A147" s="14"/>
      <c r="B147" s="247"/>
      <c r="C147" s="248"/>
      <c r="D147" s="231" t="s">
        <v>237</v>
      </c>
      <c r="E147" s="249" t="s">
        <v>39</v>
      </c>
      <c r="F147" s="250" t="s">
        <v>239</v>
      </c>
      <c r="G147" s="248"/>
      <c r="H147" s="251">
        <v>1</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90</v>
      </c>
      <c r="AV147" s="14" t="s">
        <v>233</v>
      </c>
      <c r="AW147" s="14" t="s">
        <v>41</v>
      </c>
      <c r="AX147" s="14" t="s">
        <v>87</v>
      </c>
      <c r="AY147" s="257" t="s">
        <v>225</v>
      </c>
    </row>
    <row r="148" s="12" customFormat="1" ht="25.92" customHeight="1">
      <c r="A148" s="12"/>
      <c r="B148" s="202"/>
      <c r="C148" s="203"/>
      <c r="D148" s="204" t="s">
        <v>79</v>
      </c>
      <c r="E148" s="205" t="s">
        <v>328</v>
      </c>
      <c r="F148" s="205" t="s">
        <v>329</v>
      </c>
      <c r="G148" s="203"/>
      <c r="H148" s="203"/>
      <c r="I148" s="206"/>
      <c r="J148" s="207">
        <f>BK148</f>
        <v>0</v>
      </c>
      <c r="K148" s="203"/>
      <c r="L148" s="208"/>
      <c r="M148" s="209"/>
      <c r="N148" s="210"/>
      <c r="O148" s="210"/>
      <c r="P148" s="211">
        <f>SUM(P149:P178)</f>
        <v>0</v>
      </c>
      <c r="Q148" s="210"/>
      <c r="R148" s="211">
        <f>SUM(R149:R178)</f>
        <v>0</v>
      </c>
      <c r="S148" s="210"/>
      <c r="T148" s="212">
        <f>SUM(T149:T178)</f>
        <v>0</v>
      </c>
      <c r="U148" s="12"/>
      <c r="V148" s="12"/>
      <c r="W148" s="12"/>
      <c r="X148" s="12"/>
      <c r="Y148" s="12"/>
      <c r="Z148" s="12"/>
      <c r="AA148" s="12"/>
      <c r="AB148" s="12"/>
      <c r="AC148" s="12"/>
      <c r="AD148" s="12"/>
      <c r="AE148" s="12"/>
      <c r="AR148" s="213" t="s">
        <v>233</v>
      </c>
      <c r="AT148" s="214" t="s">
        <v>79</v>
      </c>
      <c r="AU148" s="214" t="s">
        <v>80</v>
      </c>
      <c r="AY148" s="213" t="s">
        <v>225</v>
      </c>
      <c r="BK148" s="215">
        <f>SUM(BK149:BK178)</f>
        <v>0</v>
      </c>
    </row>
    <row r="149" s="2" customFormat="1" ht="55.5" customHeight="1">
      <c r="A149" s="42"/>
      <c r="B149" s="43"/>
      <c r="C149" s="218" t="s">
        <v>306</v>
      </c>
      <c r="D149" s="218" t="s">
        <v>228</v>
      </c>
      <c r="E149" s="219" t="s">
        <v>346</v>
      </c>
      <c r="F149" s="220" t="s">
        <v>347</v>
      </c>
      <c r="G149" s="221" t="s">
        <v>175</v>
      </c>
      <c r="H149" s="222">
        <v>1</v>
      </c>
      <c r="I149" s="223"/>
      <c r="J149" s="224">
        <f>ROUND(I149*H149,2)</f>
        <v>0</v>
      </c>
      <c r="K149" s="220" t="s">
        <v>232</v>
      </c>
      <c r="L149" s="48"/>
      <c r="M149" s="225" t="s">
        <v>39</v>
      </c>
      <c r="N149" s="226" t="s">
        <v>53</v>
      </c>
      <c r="O149" s="89"/>
      <c r="P149" s="227">
        <f>O149*H149</f>
        <v>0</v>
      </c>
      <c r="Q149" s="227">
        <v>0</v>
      </c>
      <c r="R149" s="227">
        <f>Q149*H149</f>
        <v>0</v>
      </c>
      <c r="S149" s="227">
        <v>0</v>
      </c>
      <c r="T149" s="228">
        <f>S149*H149</f>
        <v>0</v>
      </c>
      <c r="U149" s="42"/>
      <c r="V149" s="42"/>
      <c r="W149" s="42"/>
      <c r="X149" s="42"/>
      <c r="Y149" s="42"/>
      <c r="Z149" s="42"/>
      <c r="AA149" s="42"/>
      <c r="AB149" s="42"/>
      <c r="AC149" s="42"/>
      <c r="AD149" s="42"/>
      <c r="AE149" s="42"/>
      <c r="AR149" s="229" t="s">
        <v>300</v>
      </c>
      <c r="AT149" s="229" t="s">
        <v>228</v>
      </c>
      <c r="AU149" s="229" t="s">
        <v>87</v>
      </c>
      <c r="AY149" s="20" t="s">
        <v>225</v>
      </c>
      <c r="BE149" s="230">
        <f>IF(N149="základní",J149,0)</f>
        <v>0</v>
      </c>
      <c r="BF149" s="230">
        <f>IF(N149="snížená",J149,0)</f>
        <v>0</v>
      </c>
      <c r="BG149" s="230">
        <f>IF(N149="zákl. přenesená",J149,0)</f>
        <v>0</v>
      </c>
      <c r="BH149" s="230">
        <f>IF(N149="sníž. přenesená",J149,0)</f>
        <v>0</v>
      </c>
      <c r="BI149" s="230">
        <f>IF(N149="nulová",J149,0)</f>
        <v>0</v>
      </c>
      <c r="BJ149" s="20" t="s">
        <v>233</v>
      </c>
      <c r="BK149" s="230">
        <f>ROUND(I149*H149,2)</f>
        <v>0</v>
      </c>
      <c r="BL149" s="20" t="s">
        <v>300</v>
      </c>
      <c r="BM149" s="229" t="s">
        <v>927</v>
      </c>
    </row>
    <row r="150" s="2" customFormat="1">
      <c r="A150" s="42"/>
      <c r="B150" s="43"/>
      <c r="C150" s="44"/>
      <c r="D150" s="231" t="s">
        <v>235</v>
      </c>
      <c r="E150" s="44"/>
      <c r="F150" s="232" t="s">
        <v>334</v>
      </c>
      <c r="G150" s="44"/>
      <c r="H150" s="44"/>
      <c r="I150" s="233"/>
      <c r="J150" s="44"/>
      <c r="K150" s="44"/>
      <c r="L150" s="48"/>
      <c r="M150" s="234"/>
      <c r="N150" s="235"/>
      <c r="O150" s="89"/>
      <c r="P150" s="89"/>
      <c r="Q150" s="89"/>
      <c r="R150" s="89"/>
      <c r="S150" s="89"/>
      <c r="T150" s="90"/>
      <c r="U150" s="42"/>
      <c r="V150" s="42"/>
      <c r="W150" s="42"/>
      <c r="X150" s="42"/>
      <c r="Y150" s="42"/>
      <c r="Z150" s="42"/>
      <c r="AA150" s="42"/>
      <c r="AB150" s="42"/>
      <c r="AC150" s="42"/>
      <c r="AD150" s="42"/>
      <c r="AE150" s="42"/>
      <c r="AT150" s="20" t="s">
        <v>235</v>
      </c>
      <c r="AU150" s="20" t="s">
        <v>87</v>
      </c>
    </row>
    <row r="151" s="13" customFormat="1">
      <c r="A151" s="13"/>
      <c r="B151" s="236"/>
      <c r="C151" s="237"/>
      <c r="D151" s="231" t="s">
        <v>237</v>
      </c>
      <c r="E151" s="238" t="s">
        <v>39</v>
      </c>
      <c r="F151" s="239" t="s">
        <v>349</v>
      </c>
      <c r="G151" s="237"/>
      <c r="H151" s="240">
        <v>1</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237</v>
      </c>
      <c r="AU151" s="246" t="s">
        <v>87</v>
      </c>
      <c r="AV151" s="13" t="s">
        <v>90</v>
      </c>
      <c r="AW151" s="13" t="s">
        <v>41</v>
      </c>
      <c r="AX151" s="13" t="s">
        <v>80</v>
      </c>
      <c r="AY151" s="246" t="s">
        <v>225</v>
      </c>
    </row>
    <row r="152" s="14" customFormat="1">
      <c r="A152" s="14"/>
      <c r="B152" s="247"/>
      <c r="C152" s="248"/>
      <c r="D152" s="231" t="s">
        <v>237</v>
      </c>
      <c r="E152" s="249" t="s">
        <v>39</v>
      </c>
      <c r="F152" s="250" t="s">
        <v>239</v>
      </c>
      <c r="G152" s="248"/>
      <c r="H152" s="251">
        <v>1</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237</v>
      </c>
      <c r="AU152" s="257" t="s">
        <v>87</v>
      </c>
      <c r="AV152" s="14" t="s">
        <v>233</v>
      </c>
      <c r="AW152" s="14" t="s">
        <v>41</v>
      </c>
      <c r="AX152" s="14" t="s">
        <v>87</v>
      </c>
      <c r="AY152" s="257" t="s">
        <v>225</v>
      </c>
    </row>
    <row r="153" s="2" customFormat="1" ht="55.5" customHeight="1">
      <c r="A153" s="42"/>
      <c r="B153" s="43"/>
      <c r="C153" s="218" t="s">
        <v>312</v>
      </c>
      <c r="D153" s="218" t="s">
        <v>228</v>
      </c>
      <c r="E153" s="219" t="s">
        <v>331</v>
      </c>
      <c r="F153" s="220" t="s">
        <v>332</v>
      </c>
      <c r="G153" s="221" t="s">
        <v>184</v>
      </c>
      <c r="H153" s="222">
        <v>0.123</v>
      </c>
      <c r="I153" s="223"/>
      <c r="J153" s="224">
        <f>ROUND(I153*H153,2)</f>
        <v>0</v>
      </c>
      <c r="K153" s="220" t="s">
        <v>232</v>
      </c>
      <c r="L153" s="48"/>
      <c r="M153" s="225" t="s">
        <v>39</v>
      </c>
      <c r="N153" s="226" t="s">
        <v>53</v>
      </c>
      <c r="O153" s="89"/>
      <c r="P153" s="227">
        <f>O153*H153</f>
        <v>0</v>
      </c>
      <c r="Q153" s="227">
        <v>0</v>
      </c>
      <c r="R153" s="227">
        <f>Q153*H153</f>
        <v>0</v>
      </c>
      <c r="S153" s="227">
        <v>0</v>
      </c>
      <c r="T153" s="228">
        <f>S153*H153</f>
        <v>0</v>
      </c>
      <c r="U153" s="42"/>
      <c r="V153" s="42"/>
      <c r="W153" s="42"/>
      <c r="X153" s="42"/>
      <c r="Y153" s="42"/>
      <c r="Z153" s="42"/>
      <c r="AA153" s="42"/>
      <c r="AB153" s="42"/>
      <c r="AC153" s="42"/>
      <c r="AD153" s="42"/>
      <c r="AE153" s="42"/>
      <c r="AR153" s="229" t="s">
        <v>300</v>
      </c>
      <c r="AT153" s="229" t="s">
        <v>228</v>
      </c>
      <c r="AU153" s="229" t="s">
        <v>87</v>
      </c>
      <c r="AY153" s="20" t="s">
        <v>225</v>
      </c>
      <c r="BE153" s="230">
        <f>IF(N153="základní",J153,0)</f>
        <v>0</v>
      </c>
      <c r="BF153" s="230">
        <f>IF(N153="snížená",J153,0)</f>
        <v>0</v>
      </c>
      <c r="BG153" s="230">
        <f>IF(N153="zákl. přenesená",J153,0)</f>
        <v>0</v>
      </c>
      <c r="BH153" s="230">
        <f>IF(N153="sníž. přenesená",J153,0)</f>
        <v>0</v>
      </c>
      <c r="BI153" s="230">
        <f>IF(N153="nulová",J153,0)</f>
        <v>0</v>
      </c>
      <c r="BJ153" s="20" t="s">
        <v>233</v>
      </c>
      <c r="BK153" s="230">
        <f>ROUND(I153*H153,2)</f>
        <v>0</v>
      </c>
      <c r="BL153" s="20" t="s">
        <v>300</v>
      </c>
      <c r="BM153" s="229" t="s">
        <v>928</v>
      </c>
    </row>
    <row r="154" s="2" customFormat="1">
      <c r="A154" s="42"/>
      <c r="B154" s="43"/>
      <c r="C154" s="44"/>
      <c r="D154" s="231" t="s">
        <v>235</v>
      </c>
      <c r="E154" s="44"/>
      <c r="F154" s="232" t="s">
        <v>334</v>
      </c>
      <c r="G154" s="44"/>
      <c r="H154" s="44"/>
      <c r="I154" s="233"/>
      <c r="J154" s="44"/>
      <c r="K154" s="44"/>
      <c r="L154" s="48"/>
      <c r="M154" s="234"/>
      <c r="N154" s="235"/>
      <c r="O154" s="89"/>
      <c r="P154" s="89"/>
      <c r="Q154" s="89"/>
      <c r="R154" s="89"/>
      <c r="S154" s="89"/>
      <c r="T154" s="90"/>
      <c r="U154" s="42"/>
      <c r="V154" s="42"/>
      <c r="W154" s="42"/>
      <c r="X154" s="42"/>
      <c r="Y154" s="42"/>
      <c r="Z154" s="42"/>
      <c r="AA154" s="42"/>
      <c r="AB154" s="42"/>
      <c r="AC154" s="42"/>
      <c r="AD154" s="42"/>
      <c r="AE154" s="42"/>
      <c r="AT154" s="20" t="s">
        <v>235</v>
      </c>
      <c r="AU154" s="20" t="s">
        <v>87</v>
      </c>
    </row>
    <row r="155" s="15" customFormat="1">
      <c r="A155" s="15"/>
      <c r="B155" s="268"/>
      <c r="C155" s="269"/>
      <c r="D155" s="231" t="s">
        <v>237</v>
      </c>
      <c r="E155" s="270" t="s">
        <v>39</v>
      </c>
      <c r="F155" s="271" t="s">
        <v>412</v>
      </c>
      <c r="G155" s="269"/>
      <c r="H155" s="270" t="s">
        <v>39</v>
      </c>
      <c r="I155" s="272"/>
      <c r="J155" s="269"/>
      <c r="K155" s="269"/>
      <c r="L155" s="273"/>
      <c r="M155" s="274"/>
      <c r="N155" s="275"/>
      <c r="O155" s="275"/>
      <c r="P155" s="275"/>
      <c r="Q155" s="275"/>
      <c r="R155" s="275"/>
      <c r="S155" s="275"/>
      <c r="T155" s="276"/>
      <c r="U155" s="15"/>
      <c r="V155" s="15"/>
      <c r="W155" s="15"/>
      <c r="X155" s="15"/>
      <c r="Y155" s="15"/>
      <c r="Z155" s="15"/>
      <c r="AA155" s="15"/>
      <c r="AB155" s="15"/>
      <c r="AC155" s="15"/>
      <c r="AD155" s="15"/>
      <c r="AE155" s="15"/>
      <c r="AT155" s="277" t="s">
        <v>237</v>
      </c>
      <c r="AU155" s="277" t="s">
        <v>87</v>
      </c>
      <c r="AV155" s="15" t="s">
        <v>87</v>
      </c>
      <c r="AW155" s="15" t="s">
        <v>41</v>
      </c>
      <c r="AX155" s="15" t="s">
        <v>80</v>
      </c>
      <c r="AY155" s="277" t="s">
        <v>225</v>
      </c>
    </row>
    <row r="156" s="13" customFormat="1">
      <c r="A156" s="13"/>
      <c r="B156" s="236"/>
      <c r="C156" s="237"/>
      <c r="D156" s="231" t="s">
        <v>237</v>
      </c>
      <c r="E156" s="238" t="s">
        <v>39</v>
      </c>
      <c r="F156" s="239" t="s">
        <v>929</v>
      </c>
      <c r="G156" s="237"/>
      <c r="H156" s="240">
        <v>0.123</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237</v>
      </c>
      <c r="AU156" s="246" t="s">
        <v>87</v>
      </c>
      <c r="AV156" s="13" t="s">
        <v>90</v>
      </c>
      <c r="AW156" s="13" t="s">
        <v>41</v>
      </c>
      <c r="AX156" s="13" t="s">
        <v>80</v>
      </c>
      <c r="AY156" s="246" t="s">
        <v>225</v>
      </c>
    </row>
    <row r="157" s="14" customFormat="1">
      <c r="A157" s="14"/>
      <c r="B157" s="247"/>
      <c r="C157" s="248"/>
      <c r="D157" s="231" t="s">
        <v>237</v>
      </c>
      <c r="E157" s="249" t="s">
        <v>886</v>
      </c>
      <c r="F157" s="250" t="s">
        <v>239</v>
      </c>
      <c r="G157" s="248"/>
      <c r="H157" s="251">
        <v>0.123</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237</v>
      </c>
      <c r="AU157" s="257" t="s">
        <v>87</v>
      </c>
      <c r="AV157" s="14" t="s">
        <v>233</v>
      </c>
      <c r="AW157" s="14" t="s">
        <v>4</v>
      </c>
      <c r="AX157" s="14" t="s">
        <v>87</v>
      </c>
      <c r="AY157" s="257" t="s">
        <v>225</v>
      </c>
    </row>
    <row r="158" s="2" customFormat="1" ht="62.7" customHeight="1">
      <c r="A158" s="42"/>
      <c r="B158" s="43"/>
      <c r="C158" s="218" t="s">
        <v>317</v>
      </c>
      <c r="D158" s="218" t="s">
        <v>228</v>
      </c>
      <c r="E158" s="219" t="s">
        <v>338</v>
      </c>
      <c r="F158" s="220" t="s">
        <v>339</v>
      </c>
      <c r="G158" s="221" t="s">
        <v>184</v>
      </c>
      <c r="H158" s="222">
        <v>29.456</v>
      </c>
      <c r="I158" s="223"/>
      <c r="J158" s="224">
        <f>ROUND(I158*H158,2)</f>
        <v>0</v>
      </c>
      <c r="K158" s="220" t="s">
        <v>232</v>
      </c>
      <c r="L158" s="48"/>
      <c r="M158" s="225" t="s">
        <v>39</v>
      </c>
      <c r="N158" s="226" t="s">
        <v>53</v>
      </c>
      <c r="O158" s="89"/>
      <c r="P158" s="227">
        <f>O158*H158</f>
        <v>0</v>
      </c>
      <c r="Q158" s="227">
        <v>0</v>
      </c>
      <c r="R158" s="227">
        <f>Q158*H158</f>
        <v>0</v>
      </c>
      <c r="S158" s="227">
        <v>0</v>
      </c>
      <c r="T158" s="228">
        <f>S158*H158</f>
        <v>0</v>
      </c>
      <c r="U158" s="42"/>
      <c r="V158" s="42"/>
      <c r="W158" s="42"/>
      <c r="X158" s="42"/>
      <c r="Y158" s="42"/>
      <c r="Z158" s="42"/>
      <c r="AA158" s="42"/>
      <c r="AB158" s="42"/>
      <c r="AC158" s="42"/>
      <c r="AD158" s="42"/>
      <c r="AE158" s="42"/>
      <c r="AR158" s="229" t="s">
        <v>300</v>
      </c>
      <c r="AT158" s="229" t="s">
        <v>228</v>
      </c>
      <c r="AU158" s="229" t="s">
        <v>87</v>
      </c>
      <c r="AY158" s="20" t="s">
        <v>225</v>
      </c>
      <c r="BE158" s="230">
        <f>IF(N158="základní",J158,0)</f>
        <v>0</v>
      </c>
      <c r="BF158" s="230">
        <f>IF(N158="snížená",J158,0)</f>
        <v>0</v>
      </c>
      <c r="BG158" s="230">
        <f>IF(N158="zákl. přenesená",J158,0)</f>
        <v>0</v>
      </c>
      <c r="BH158" s="230">
        <f>IF(N158="sníž. přenesená",J158,0)</f>
        <v>0</v>
      </c>
      <c r="BI158" s="230">
        <f>IF(N158="nulová",J158,0)</f>
        <v>0</v>
      </c>
      <c r="BJ158" s="20" t="s">
        <v>233</v>
      </c>
      <c r="BK158" s="230">
        <f>ROUND(I158*H158,2)</f>
        <v>0</v>
      </c>
      <c r="BL158" s="20" t="s">
        <v>300</v>
      </c>
      <c r="BM158" s="229" t="s">
        <v>930</v>
      </c>
    </row>
    <row r="159" s="2" customFormat="1">
      <c r="A159" s="42"/>
      <c r="B159" s="43"/>
      <c r="C159" s="44"/>
      <c r="D159" s="231" t="s">
        <v>235</v>
      </c>
      <c r="E159" s="44"/>
      <c r="F159" s="232" t="s">
        <v>334</v>
      </c>
      <c r="G159" s="44"/>
      <c r="H159" s="44"/>
      <c r="I159" s="233"/>
      <c r="J159" s="44"/>
      <c r="K159" s="44"/>
      <c r="L159" s="48"/>
      <c r="M159" s="234"/>
      <c r="N159" s="235"/>
      <c r="O159" s="89"/>
      <c r="P159" s="89"/>
      <c r="Q159" s="89"/>
      <c r="R159" s="89"/>
      <c r="S159" s="89"/>
      <c r="T159" s="90"/>
      <c r="U159" s="42"/>
      <c r="V159" s="42"/>
      <c r="W159" s="42"/>
      <c r="X159" s="42"/>
      <c r="Y159" s="42"/>
      <c r="Z159" s="42"/>
      <c r="AA159" s="42"/>
      <c r="AB159" s="42"/>
      <c r="AC159" s="42"/>
      <c r="AD159" s="42"/>
      <c r="AE159" s="42"/>
      <c r="AT159" s="20" t="s">
        <v>235</v>
      </c>
      <c r="AU159" s="20" t="s">
        <v>87</v>
      </c>
    </row>
    <row r="160" s="13" customFormat="1">
      <c r="A160" s="13"/>
      <c r="B160" s="236"/>
      <c r="C160" s="237"/>
      <c r="D160" s="231" t="s">
        <v>237</v>
      </c>
      <c r="E160" s="238" t="s">
        <v>39</v>
      </c>
      <c r="F160" s="239" t="s">
        <v>931</v>
      </c>
      <c r="G160" s="237"/>
      <c r="H160" s="240">
        <v>29.456</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237</v>
      </c>
      <c r="AU160" s="246" t="s">
        <v>87</v>
      </c>
      <c r="AV160" s="13" t="s">
        <v>90</v>
      </c>
      <c r="AW160" s="13" t="s">
        <v>41</v>
      </c>
      <c r="AX160" s="13" t="s">
        <v>87</v>
      </c>
      <c r="AY160" s="246" t="s">
        <v>225</v>
      </c>
    </row>
    <row r="161" s="2" customFormat="1" ht="62.7" customHeight="1">
      <c r="A161" s="42"/>
      <c r="B161" s="43"/>
      <c r="C161" s="218" t="s">
        <v>324</v>
      </c>
      <c r="D161" s="218" t="s">
        <v>228</v>
      </c>
      <c r="E161" s="219" t="s">
        <v>620</v>
      </c>
      <c r="F161" s="220" t="s">
        <v>621</v>
      </c>
      <c r="G161" s="221" t="s">
        <v>184</v>
      </c>
      <c r="H161" s="222">
        <v>29.456</v>
      </c>
      <c r="I161" s="223"/>
      <c r="J161" s="224">
        <f>ROUND(I161*H161,2)</f>
        <v>0</v>
      </c>
      <c r="K161" s="220" t="s">
        <v>232</v>
      </c>
      <c r="L161" s="48"/>
      <c r="M161" s="225" t="s">
        <v>39</v>
      </c>
      <c r="N161" s="226" t="s">
        <v>53</v>
      </c>
      <c r="O161" s="89"/>
      <c r="P161" s="227">
        <f>O161*H161</f>
        <v>0</v>
      </c>
      <c r="Q161" s="227">
        <v>0</v>
      </c>
      <c r="R161" s="227">
        <f>Q161*H161</f>
        <v>0</v>
      </c>
      <c r="S161" s="227">
        <v>0</v>
      </c>
      <c r="T161" s="228">
        <f>S161*H161</f>
        <v>0</v>
      </c>
      <c r="U161" s="42"/>
      <c r="V161" s="42"/>
      <c r="W161" s="42"/>
      <c r="X161" s="42"/>
      <c r="Y161" s="42"/>
      <c r="Z161" s="42"/>
      <c r="AA161" s="42"/>
      <c r="AB161" s="42"/>
      <c r="AC161" s="42"/>
      <c r="AD161" s="42"/>
      <c r="AE161" s="42"/>
      <c r="AR161" s="229" t="s">
        <v>300</v>
      </c>
      <c r="AT161" s="229" t="s">
        <v>228</v>
      </c>
      <c r="AU161" s="229" t="s">
        <v>87</v>
      </c>
      <c r="AY161" s="20" t="s">
        <v>225</v>
      </c>
      <c r="BE161" s="230">
        <f>IF(N161="základní",J161,0)</f>
        <v>0</v>
      </c>
      <c r="BF161" s="230">
        <f>IF(N161="snížená",J161,0)</f>
        <v>0</v>
      </c>
      <c r="BG161" s="230">
        <f>IF(N161="zákl. přenesená",J161,0)</f>
        <v>0</v>
      </c>
      <c r="BH161" s="230">
        <f>IF(N161="sníž. přenesená",J161,0)</f>
        <v>0</v>
      </c>
      <c r="BI161" s="230">
        <f>IF(N161="nulová",J161,0)</f>
        <v>0</v>
      </c>
      <c r="BJ161" s="20" t="s">
        <v>233</v>
      </c>
      <c r="BK161" s="230">
        <f>ROUND(I161*H161,2)</f>
        <v>0</v>
      </c>
      <c r="BL161" s="20" t="s">
        <v>300</v>
      </c>
      <c r="BM161" s="229" t="s">
        <v>932</v>
      </c>
    </row>
    <row r="162" s="2" customFormat="1">
      <c r="A162" s="42"/>
      <c r="B162" s="43"/>
      <c r="C162" s="44"/>
      <c r="D162" s="231" t="s">
        <v>235</v>
      </c>
      <c r="E162" s="44"/>
      <c r="F162" s="232" t="s">
        <v>334</v>
      </c>
      <c r="G162" s="44"/>
      <c r="H162" s="44"/>
      <c r="I162" s="233"/>
      <c r="J162" s="44"/>
      <c r="K162" s="44"/>
      <c r="L162" s="48"/>
      <c r="M162" s="234"/>
      <c r="N162" s="235"/>
      <c r="O162" s="89"/>
      <c r="P162" s="89"/>
      <c r="Q162" s="89"/>
      <c r="R162" s="89"/>
      <c r="S162" s="89"/>
      <c r="T162" s="90"/>
      <c r="U162" s="42"/>
      <c r="V162" s="42"/>
      <c r="W162" s="42"/>
      <c r="X162" s="42"/>
      <c r="Y162" s="42"/>
      <c r="Z162" s="42"/>
      <c r="AA162" s="42"/>
      <c r="AB162" s="42"/>
      <c r="AC162" s="42"/>
      <c r="AD162" s="42"/>
      <c r="AE162" s="42"/>
      <c r="AT162" s="20" t="s">
        <v>235</v>
      </c>
      <c r="AU162" s="20" t="s">
        <v>87</v>
      </c>
    </row>
    <row r="163" s="2" customFormat="1">
      <c r="A163" s="42"/>
      <c r="B163" s="43"/>
      <c r="C163" s="44"/>
      <c r="D163" s="231" t="s">
        <v>321</v>
      </c>
      <c r="E163" s="44"/>
      <c r="F163" s="232" t="s">
        <v>354</v>
      </c>
      <c r="G163" s="44"/>
      <c r="H163" s="44"/>
      <c r="I163" s="233"/>
      <c r="J163" s="44"/>
      <c r="K163" s="44"/>
      <c r="L163" s="48"/>
      <c r="M163" s="234"/>
      <c r="N163" s="235"/>
      <c r="O163" s="89"/>
      <c r="P163" s="89"/>
      <c r="Q163" s="89"/>
      <c r="R163" s="89"/>
      <c r="S163" s="89"/>
      <c r="T163" s="90"/>
      <c r="U163" s="42"/>
      <c r="V163" s="42"/>
      <c r="W163" s="42"/>
      <c r="X163" s="42"/>
      <c r="Y163" s="42"/>
      <c r="Z163" s="42"/>
      <c r="AA163" s="42"/>
      <c r="AB163" s="42"/>
      <c r="AC163" s="42"/>
      <c r="AD163" s="42"/>
      <c r="AE163" s="42"/>
      <c r="AT163" s="20" t="s">
        <v>321</v>
      </c>
      <c r="AU163" s="20" t="s">
        <v>87</v>
      </c>
    </row>
    <row r="164" s="13" customFormat="1">
      <c r="A164" s="13"/>
      <c r="B164" s="236"/>
      <c r="C164" s="237"/>
      <c r="D164" s="231" t="s">
        <v>237</v>
      </c>
      <c r="E164" s="238" t="s">
        <v>39</v>
      </c>
      <c r="F164" s="239" t="s">
        <v>933</v>
      </c>
      <c r="G164" s="237"/>
      <c r="H164" s="240">
        <v>29.456</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237</v>
      </c>
      <c r="AU164" s="246" t="s">
        <v>87</v>
      </c>
      <c r="AV164" s="13" t="s">
        <v>90</v>
      </c>
      <c r="AW164" s="13" t="s">
        <v>41</v>
      </c>
      <c r="AX164" s="13" t="s">
        <v>80</v>
      </c>
      <c r="AY164" s="246" t="s">
        <v>225</v>
      </c>
    </row>
    <row r="165" s="14" customFormat="1">
      <c r="A165" s="14"/>
      <c r="B165" s="247"/>
      <c r="C165" s="248"/>
      <c r="D165" s="231" t="s">
        <v>237</v>
      </c>
      <c r="E165" s="249" t="s">
        <v>879</v>
      </c>
      <c r="F165" s="250" t="s">
        <v>239</v>
      </c>
      <c r="G165" s="248"/>
      <c r="H165" s="251">
        <v>29.456</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237</v>
      </c>
      <c r="AU165" s="257" t="s">
        <v>87</v>
      </c>
      <c r="AV165" s="14" t="s">
        <v>233</v>
      </c>
      <c r="AW165" s="14" t="s">
        <v>41</v>
      </c>
      <c r="AX165" s="14" t="s">
        <v>87</v>
      </c>
      <c r="AY165" s="257" t="s">
        <v>225</v>
      </c>
    </row>
    <row r="166" s="2" customFormat="1" ht="44.25" customHeight="1">
      <c r="A166" s="42"/>
      <c r="B166" s="43"/>
      <c r="C166" s="218" t="s">
        <v>330</v>
      </c>
      <c r="D166" s="218" t="s">
        <v>228</v>
      </c>
      <c r="E166" s="219" t="s">
        <v>357</v>
      </c>
      <c r="F166" s="220" t="s">
        <v>358</v>
      </c>
      <c r="G166" s="221" t="s">
        <v>184</v>
      </c>
      <c r="H166" s="222">
        <v>0.123</v>
      </c>
      <c r="I166" s="223"/>
      <c r="J166" s="224">
        <f>ROUND(I166*H166,2)</f>
        <v>0</v>
      </c>
      <c r="K166" s="220" t="s">
        <v>232</v>
      </c>
      <c r="L166" s="48"/>
      <c r="M166" s="225" t="s">
        <v>39</v>
      </c>
      <c r="N166" s="226" t="s">
        <v>53</v>
      </c>
      <c r="O166" s="89"/>
      <c r="P166" s="227">
        <f>O166*H166</f>
        <v>0</v>
      </c>
      <c r="Q166" s="227">
        <v>0</v>
      </c>
      <c r="R166" s="227">
        <f>Q166*H166</f>
        <v>0</v>
      </c>
      <c r="S166" s="227">
        <v>0</v>
      </c>
      <c r="T166" s="228">
        <f>S166*H166</f>
        <v>0</v>
      </c>
      <c r="U166" s="42"/>
      <c r="V166" s="42"/>
      <c r="W166" s="42"/>
      <c r="X166" s="42"/>
      <c r="Y166" s="42"/>
      <c r="Z166" s="42"/>
      <c r="AA166" s="42"/>
      <c r="AB166" s="42"/>
      <c r="AC166" s="42"/>
      <c r="AD166" s="42"/>
      <c r="AE166" s="42"/>
      <c r="AR166" s="229" t="s">
        <v>300</v>
      </c>
      <c r="AT166" s="229" t="s">
        <v>228</v>
      </c>
      <c r="AU166" s="229" t="s">
        <v>87</v>
      </c>
      <c r="AY166" s="20" t="s">
        <v>225</v>
      </c>
      <c r="BE166" s="230">
        <f>IF(N166="základní",J166,0)</f>
        <v>0</v>
      </c>
      <c r="BF166" s="230">
        <f>IF(N166="snížená",J166,0)</f>
        <v>0</v>
      </c>
      <c r="BG166" s="230">
        <f>IF(N166="zákl. přenesená",J166,0)</f>
        <v>0</v>
      </c>
      <c r="BH166" s="230">
        <f>IF(N166="sníž. přenesená",J166,0)</f>
        <v>0</v>
      </c>
      <c r="BI166" s="230">
        <f>IF(N166="nulová",J166,0)</f>
        <v>0</v>
      </c>
      <c r="BJ166" s="20" t="s">
        <v>233</v>
      </c>
      <c r="BK166" s="230">
        <f>ROUND(I166*H166,2)</f>
        <v>0</v>
      </c>
      <c r="BL166" s="20" t="s">
        <v>300</v>
      </c>
      <c r="BM166" s="229" t="s">
        <v>934</v>
      </c>
    </row>
    <row r="167" s="2" customFormat="1">
      <c r="A167" s="42"/>
      <c r="B167" s="43"/>
      <c r="C167" s="44"/>
      <c r="D167" s="231" t="s">
        <v>235</v>
      </c>
      <c r="E167" s="44"/>
      <c r="F167" s="232" t="s">
        <v>360</v>
      </c>
      <c r="G167" s="44"/>
      <c r="H167" s="44"/>
      <c r="I167" s="233"/>
      <c r="J167" s="44"/>
      <c r="K167" s="44"/>
      <c r="L167" s="48"/>
      <c r="M167" s="234"/>
      <c r="N167" s="235"/>
      <c r="O167" s="89"/>
      <c r="P167" s="89"/>
      <c r="Q167" s="89"/>
      <c r="R167" s="89"/>
      <c r="S167" s="89"/>
      <c r="T167" s="90"/>
      <c r="U167" s="42"/>
      <c r="V167" s="42"/>
      <c r="W167" s="42"/>
      <c r="X167" s="42"/>
      <c r="Y167" s="42"/>
      <c r="Z167" s="42"/>
      <c r="AA167" s="42"/>
      <c r="AB167" s="42"/>
      <c r="AC167" s="42"/>
      <c r="AD167" s="42"/>
      <c r="AE167" s="42"/>
      <c r="AT167" s="20" t="s">
        <v>235</v>
      </c>
      <c r="AU167" s="20" t="s">
        <v>87</v>
      </c>
    </row>
    <row r="168" s="13" customFormat="1">
      <c r="A168" s="13"/>
      <c r="B168" s="236"/>
      <c r="C168" s="237"/>
      <c r="D168" s="231" t="s">
        <v>237</v>
      </c>
      <c r="E168" s="238" t="s">
        <v>39</v>
      </c>
      <c r="F168" s="239" t="s">
        <v>886</v>
      </c>
      <c r="G168" s="237"/>
      <c r="H168" s="240">
        <v>0.123</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237</v>
      </c>
      <c r="AU168" s="246" t="s">
        <v>87</v>
      </c>
      <c r="AV168" s="13" t="s">
        <v>90</v>
      </c>
      <c r="AW168" s="13" t="s">
        <v>41</v>
      </c>
      <c r="AX168" s="13" t="s">
        <v>80</v>
      </c>
      <c r="AY168" s="246" t="s">
        <v>225</v>
      </c>
    </row>
    <row r="169" s="14" customFormat="1">
      <c r="A169" s="14"/>
      <c r="B169" s="247"/>
      <c r="C169" s="248"/>
      <c r="D169" s="231" t="s">
        <v>237</v>
      </c>
      <c r="E169" s="249" t="s">
        <v>39</v>
      </c>
      <c r="F169" s="250" t="s">
        <v>239</v>
      </c>
      <c r="G169" s="248"/>
      <c r="H169" s="251">
        <v>0.123</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237</v>
      </c>
      <c r="AU169" s="257" t="s">
        <v>87</v>
      </c>
      <c r="AV169" s="14" t="s">
        <v>233</v>
      </c>
      <c r="AW169" s="14" t="s">
        <v>41</v>
      </c>
      <c r="AX169" s="14" t="s">
        <v>87</v>
      </c>
      <c r="AY169" s="257" t="s">
        <v>225</v>
      </c>
    </row>
    <row r="170" s="2" customFormat="1" ht="44.25" customHeight="1">
      <c r="A170" s="42"/>
      <c r="B170" s="43"/>
      <c r="C170" s="218" t="s">
        <v>337</v>
      </c>
      <c r="D170" s="218" t="s">
        <v>228</v>
      </c>
      <c r="E170" s="219" t="s">
        <v>362</v>
      </c>
      <c r="F170" s="220" t="s">
        <v>363</v>
      </c>
      <c r="G170" s="221" t="s">
        <v>184</v>
      </c>
      <c r="H170" s="222">
        <v>88.367999999999995</v>
      </c>
      <c r="I170" s="223"/>
      <c r="J170" s="224">
        <f>ROUND(I170*H170,2)</f>
        <v>0</v>
      </c>
      <c r="K170" s="220" t="s">
        <v>232</v>
      </c>
      <c r="L170" s="48"/>
      <c r="M170" s="225" t="s">
        <v>39</v>
      </c>
      <c r="N170" s="226" t="s">
        <v>53</v>
      </c>
      <c r="O170" s="89"/>
      <c r="P170" s="227">
        <f>O170*H170</f>
        <v>0</v>
      </c>
      <c r="Q170" s="227">
        <v>0</v>
      </c>
      <c r="R170" s="227">
        <f>Q170*H170</f>
        <v>0</v>
      </c>
      <c r="S170" s="227">
        <v>0</v>
      </c>
      <c r="T170" s="228">
        <f>S170*H170</f>
        <v>0</v>
      </c>
      <c r="U170" s="42"/>
      <c r="V170" s="42"/>
      <c r="W170" s="42"/>
      <c r="X170" s="42"/>
      <c r="Y170" s="42"/>
      <c r="Z170" s="42"/>
      <c r="AA170" s="42"/>
      <c r="AB170" s="42"/>
      <c r="AC170" s="42"/>
      <c r="AD170" s="42"/>
      <c r="AE170" s="42"/>
      <c r="AR170" s="229" t="s">
        <v>300</v>
      </c>
      <c r="AT170" s="229" t="s">
        <v>228</v>
      </c>
      <c r="AU170" s="229" t="s">
        <v>87</v>
      </c>
      <c r="AY170" s="20" t="s">
        <v>225</v>
      </c>
      <c r="BE170" s="230">
        <f>IF(N170="základní",J170,0)</f>
        <v>0</v>
      </c>
      <c r="BF170" s="230">
        <f>IF(N170="snížená",J170,0)</f>
        <v>0</v>
      </c>
      <c r="BG170" s="230">
        <f>IF(N170="zákl. přenesená",J170,0)</f>
        <v>0</v>
      </c>
      <c r="BH170" s="230">
        <f>IF(N170="sníž. přenesená",J170,0)</f>
        <v>0</v>
      </c>
      <c r="BI170" s="230">
        <f>IF(N170="nulová",J170,0)</f>
        <v>0</v>
      </c>
      <c r="BJ170" s="20" t="s">
        <v>233</v>
      </c>
      <c r="BK170" s="230">
        <f>ROUND(I170*H170,2)</f>
        <v>0</v>
      </c>
      <c r="BL170" s="20" t="s">
        <v>300</v>
      </c>
      <c r="BM170" s="229" t="s">
        <v>935</v>
      </c>
    </row>
    <row r="171" s="2" customFormat="1">
      <c r="A171" s="42"/>
      <c r="B171" s="43"/>
      <c r="C171" s="44"/>
      <c r="D171" s="231" t="s">
        <v>235</v>
      </c>
      <c r="E171" s="44"/>
      <c r="F171" s="232" t="s">
        <v>360</v>
      </c>
      <c r="G171" s="44"/>
      <c r="H171" s="44"/>
      <c r="I171" s="233"/>
      <c r="J171" s="44"/>
      <c r="K171" s="44"/>
      <c r="L171" s="48"/>
      <c r="M171" s="234"/>
      <c r="N171" s="235"/>
      <c r="O171" s="89"/>
      <c r="P171" s="89"/>
      <c r="Q171" s="89"/>
      <c r="R171" s="89"/>
      <c r="S171" s="89"/>
      <c r="T171" s="90"/>
      <c r="U171" s="42"/>
      <c r="V171" s="42"/>
      <c r="W171" s="42"/>
      <c r="X171" s="42"/>
      <c r="Y171" s="42"/>
      <c r="Z171" s="42"/>
      <c r="AA171" s="42"/>
      <c r="AB171" s="42"/>
      <c r="AC171" s="42"/>
      <c r="AD171" s="42"/>
      <c r="AE171" s="42"/>
      <c r="AT171" s="20" t="s">
        <v>235</v>
      </c>
      <c r="AU171" s="20" t="s">
        <v>87</v>
      </c>
    </row>
    <row r="172" s="2" customFormat="1">
      <c r="A172" s="42"/>
      <c r="B172" s="43"/>
      <c r="C172" s="44"/>
      <c r="D172" s="231" t="s">
        <v>321</v>
      </c>
      <c r="E172" s="44"/>
      <c r="F172" s="232" t="s">
        <v>365</v>
      </c>
      <c r="G172" s="44"/>
      <c r="H172" s="44"/>
      <c r="I172" s="233"/>
      <c r="J172" s="44"/>
      <c r="K172" s="44"/>
      <c r="L172" s="48"/>
      <c r="M172" s="234"/>
      <c r="N172" s="235"/>
      <c r="O172" s="89"/>
      <c r="P172" s="89"/>
      <c r="Q172" s="89"/>
      <c r="R172" s="89"/>
      <c r="S172" s="89"/>
      <c r="T172" s="90"/>
      <c r="U172" s="42"/>
      <c r="V172" s="42"/>
      <c r="W172" s="42"/>
      <c r="X172" s="42"/>
      <c r="Y172" s="42"/>
      <c r="Z172" s="42"/>
      <c r="AA172" s="42"/>
      <c r="AB172" s="42"/>
      <c r="AC172" s="42"/>
      <c r="AD172" s="42"/>
      <c r="AE172" s="42"/>
      <c r="AT172" s="20" t="s">
        <v>321</v>
      </c>
      <c r="AU172" s="20" t="s">
        <v>87</v>
      </c>
    </row>
    <row r="173" s="13" customFormat="1">
      <c r="A173" s="13"/>
      <c r="B173" s="236"/>
      <c r="C173" s="237"/>
      <c r="D173" s="231" t="s">
        <v>237</v>
      </c>
      <c r="E173" s="238" t="s">
        <v>39</v>
      </c>
      <c r="F173" s="239" t="s">
        <v>936</v>
      </c>
      <c r="G173" s="237"/>
      <c r="H173" s="240">
        <v>88.367999999999995</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237</v>
      </c>
      <c r="AU173" s="246" t="s">
        <v>87</v>
      </c>
      <c r="AV173" s="13" t="s">
        <v>90</v>
      </c>
      <c r="AW173" s="13" t="s">
        <v>41</v>
      </c>
      <c r="AX173" s="13" t="s">
        <v>80</v>
      </c>
      <c r="AY173" s="246" t="s">
        <v>225</v>
      </c>
    </row>
    <row r="174" s="14" customFormat="1">
      <c r="A174" s="14"/>
      <c r="B174" s="247"/>
      <c r="C174" s="248"/>
      <c r="D174" s="231" t="s">
        <v>237</v>
      </c>
      <c r="E174" s="249" t="s">
        <v>39</v>
      </c>
      <c r="F174" s="250" t="s">
        <v>239</v>
      </c>
      <c r="G174" s="248"/>
      <c r="H174" s="251">
        <v>88.367999999999995</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237</v>
      </c>
      <c r="AU174" s="257" t="s">
        <v>87</v>
      </c>
      <c r="AV174" s="14" t="s">
        <v>233</v>
      </c>
      <c r="AW174" s="14" t="s">
        <v>41</v>
      </c>
      <c r="AX174" s="14" t="s">
        <v>87</v>
      </c>
      <c r="AY174" s="257" t="s">
        <v>225</v>
      </c>
    </row>
    <row r="175" s="2" customFormat="1" ht="49.05" customHeight="1">
      <c r="A175" s="42"/>
      <c r="B175" s="43"/>
      <c r="C175" s="218" t="s">
        <v>342</v>
      </c>
      <c r="D175" s="218" t="s">
        <v>228</v>
      </c>
      <c r="E175" s="219" t="s">
        <v>368</v>
      </c>
      <c r="F175" s="220" t="s">
        <v>369</v>
      </c>
      <c r="G175" s="221" t="s">
        <v>184</v>
      </c>
      <c r="H175" s="222">
        <v>0</v>
      </c>
      <c r="I175" s="223"/>
      <c r="J175" s="224">
        <f>ROUND(I175*H175,2)</f>
        <v>0</v>
      </c>
      <c r="K175" s="220" t="s">
        <v>232</v>
      </c>
      <c r="L175" s="48"/>
      <c r="M175" s="225" t="s">
        <v>39</v>
      </c>
      <c r="N175" s="226" t="s">
        <v>53</v>
      </c>
      <c r="O175" s="89"/>
      <c r="P175" s="227">
        <f>O175*H175</f>
        <v>0</v>
      </c>
      <c r="Q175" s="227">
        <v>0</v>
      </c>
      <c r="R175" s="227">
        <f>Q175*H175</f>
        <v>0</v>
      </c>
      <c r="S175" s="227">
        <v>0</v>
      </c>
      <c r="T175" s="228">
        <f>S175*H175</f>
        <v>0</v>
      </c>
      <c r="U175" s="42"/>
      <c r="V175" s="42"/>
      <c r="W175" s="42"/>
      <c r="X175" s="42"/>
      <c r="Y175" s="42"/>
      <c r="Z175" s="42"/>
      <c r="AA175" s="42"/>
      <c r="AB175" s="42"/>
      <c r="AC175" s="42"/>
      <c r="AD175" s="42"/>
      <c r="AE175" s="42"/>
      <c r="AR175" s="229" t="s">
        <v>300</v>
      </c>
      <c r="AT175" s="229" t="s">
        <v>228</v>
      </c>
      <c r="AU175" s="229" t="s">
        <v>87</v>
      </c>
      <c r="AY175" s="20" t="s">
        <v>225</v>
      </c>
      <c r="BE175" s="230">
        <f>IF(N175="základní",J175,0)</f>
        <v>0</v>
      </c>
      <c r="BF175" s="230">
        <f>IF(N175="snížená",J175,0)</f>
        <v>0</v>
      </c>
      <c r="BG175" s="230">
        <f>IF(N175="zákl. přenesená",J175,0)</f>
        <v>0</v>
      </c>
      <c r="BH175" s="230">
        <f>IF(N175="sníž. přenesená",J175,0)</f>
        <v>0</v>
      </c>
      <c r="BI175" s="230">
        <f>IF(N175="nulová",J175,0)</f>
        <v>0</v>
      </c>
      <c r="BJ175" s="20" t="s">
        <v>233</v>
      </c>
      <c r="BK175" s="230">
        <f>ROUND(I175*H175,2)</f>
        <v>0</v>
      </c>
      <c r="BL175" s="20" t="s">
        <v>300</v>
      </c>
      <c r="BM175" s="229" t="s">
        <v>937</v>
      </c>
    </row>
    <row r="176" s="2" customFormat="1">
      <c r="A176" s="42"/>
      <c r="B176" s="43"/>
      <c r="C176" s="44"/>
      <c r="D176" s="231" t="s">
        <v>235</v>
      </c>
      <c r="E176" s="44"/>
      <c r="F176" s="232" t="s">
        <v>371</v>
      </c>
      <c r="G176" s="44"/>
      <c r="H176" s="44"/>
      <c r="I176" s="233"/>
      <c r="J176" s="44"/>
      <c r="K176" s="44"/>
      <c r="L176" s="48"/>
      <c r="M176" s="234"/>
      <c r="N176" s="235"/>
      <c r="O176" s="89"/>
      <c r="P176" s="89"/>
      <c r="Q176" s="89"/>
      <c r="R176" s="89"/>
      <c r="S176" s="89"/>
      <c r="T176" s="90"/>
      <c r="U176" s="42"/>
      <c r="V176" s="42"/>
      <c r="W176" s="42"/>
      <c r="X176" s="42"/>
      <c r="Y176" s="42"/>
      <c r="Z176" s="42"/>
      <c r="AA176" s="42"/>
      <c r="AB176" s="42"/>
      <c r="AC176" s="42"/>
      <c r="AD176" s="42"/>
      <c r="AE176" s="42"/>
      <c r="AT176" s="20" t="s">
        <v>235</v>
      </c>
      <c r="AU176" s="20" t="s">
        <v>87</v>
      </c>
    </row>
    <row r="177" s="13" customFormat="1">
      <c r="A177" s="13"/>
      <c r="B177" s="236"/>
      <c r="C177" s="237"/>
      <c r="D177" s="231" t="s">
        <v>237</v>
      </c>
      <c r="E177" s="238" t="s">
        <v>39</v>
      </c>
      <c r="F177" s="239" t="s">
        <v>938</v>
      </c>
      <c r="G177" s="237"/>
      <c r="H177" s="240">
        <v>0</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237</v>
      </c>
      <c r="AU177" s="246" t="s">
        <v>87</v>
      </c>
      <c r="AV177" s="13" t="s">
        <v>90</v>
      </c>
      <c r="AW177" s="13" t="s">
        <v>41</v>
      </c>
      <c r="AX177" s="13" t="s">
        <v>80</v>
      </c>
      <c r="AY177" s="246" t="s">
        <v>225</v>
      </c>
    </row>
    <row r="178" s="14" customFormat="1">
      <c r="A178" s="14"/>
      <c r="B178" s="247"/>
      <c r="C178" s="248"/>
      <c r="D178" s="231" t="s">
        <v>237</v>
      </c>
      <c r="E178" s="249" t="s">
        <v>39</v>
      </c>
      <c r="F178" s="250" t="s">
        <v>239</v>
      </c>
      <c r="G178" s="248"/>
      <c r="H178" s="251">
        <v>0</v>
      </c>
      <c r="I178" s="252"/>
      <c r="J178" s="248"/>
      <c r="K178" s="248"/>
      <c r="L178" s="253"/>
      <c r="M178" s="278"/>
      <c r="N178" s="279"/>
      <c r="O178" s="279"/>
      <c r="P178" s="279"/>
      <c r="Q178" s="279"/>
      <c r="R178" s="279"/>
      <c r="S178" s="279"/>
      <c r="T178" s="280"/>
      <c r="U178" s="14"/>
      <c r="V178" s="14"/>
      <c r="W178" s="14"/>
      <c r="X178" s="14"/>
      <c r="Y178" s="14"/>
      <c r="Z178" s="14"/>
      <c r="AA178" s="14"/>
      <c r="AB178" s="14"/>
      <c r="AC178" s="14"/>
      <c r="AD178" s="14"/>
      <c r="AE178" s="14"/>
      <c r="AT178" s="257" t="s">
        <v>237</v>
      </c>
      <c r="AU178" s="257" t="s">
        <v>87</v>
      </c>
      <c r="AV178" s="14" t="s">
        <v>233</v>
      </c>
      <c r="AW178" s="14" t="s">
        <v>41</v>
      </c>
      <c r="AX178" s="14" t="s">
        <v>87</v>
      </c>
      <c r="AY178" s="257" t="s">
        <v>225</v>
      </c>
    </row>
    <row r="179" s="2" customFormat="1" ht="6.96" customHeight="1">
      <c r="A179" s="42"/>
      <c r="B179" s="64"/>
      <c r="C179" s="65"/>
      <c r="D179" s="65"/>
      <c r="E179" s="65"/>
      <c r="F179" s="65"/>
      <c r="G179" s="65"/>
      <c r="H179" s="65"/>
      <c r="I179" s="65"/>
      <c r="J179" s="65"/>
      <c r="K179" s="65"/>
      <c r="L179" s="48"/>
      <c r="M179" s="42"/>
      <c r="O179" s="42"/>
      <c r="P179" s="42"/>
      <c r="Q179" s="42"/>
      <c r="R179" s="42"/>
      <c r="S179" s="42"/>
      <c r="T179" s="42"/>
      <c r="U179" s="42"/>
      <c r="V179" s="42"/>
      <c r="W179" s="42"/>
      <c r="X179" s="42"/>
      <c r="Y179" s="42"/>
      <c r="Z179" s="42"/>
      <c r="AA179" s="42"/>
      <c r="AB179" s="42"/>
      <c r="AC179" s="42"/>
      <c r="AD179" s="42"/>
      <c r="AE179" s="42"/>
    </row>
  </sheetData>
  <sheetProtection sheet="1" autoFilter="0" formatColumns="0" formatRows="0" objects="1" scenarios="1" spinCount="100000" saltValue="H7jVX5AuSfp++PQjG8ejx75EcJbLzhA4F6tLQ6LwSGFNfBtqIut1TQpd0Z/ZhhbivOSd28M9zEu5FPPmQ+5LaQ==" hashValue="1E+qnmYqhAnwpclLD10KX5715OYAbP4jUzm0j9Sze2yLcQHwcK7BYmr/JjV/tUg4Z0MmF24BPZ7N6w3VQyqFSw==" algorithmName="SHA-512" password="CDD6"/>
  <autoFilter ref="C87:K17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129</v>
      </c>
      <c r="AZ2" s="143" t="s">
        <v>939</v>
      </c>
      <c r="BA2" s="143" t="s">
        <v>422</v>
      </c>
      <c r="BB2" s="143" t="s">
        <v>188</v>
      </c>
      <c r="BC2" s="143" t="s">
        <v>940</v>
      </c>
      <c r="BD2" s="143" t="s">
        <v>90</v>
      </c>
    </row>
    <row r="3" s="1" customFormat="1" ht="6.96" customHeight="1">
      <c r="B3" s="144"/>
      <c r="C3" s="145"/>
      <c r="D3" s="145"/>
      <c r="E3" s="145"/>
      <c r="F3" s="145"/>
      <c r="G3" s="145"/>
      <c r="H3" s="145"/>
      <c r="I3" s="145"/>
      <c r="J3" s="145"/>
      <c r="K3" s="145"/>
      <c r="L3" s="23"/>
      <c r="AT3" s="20" t="s">
        <v>90</v>
      </c>
      <c r="AZ3" s="143" t="s">
        <v>879</v>
      </c>
      <c r="BA3" s="143" t="s">
        <v>183</v>
      </c>
      <c r="BB3" s="143" t="s">
        <v>184</v>
      </c>
      <c r="BC3" s="143" t="s">
        <v>941</v>
      </c>
      <c r="BD3" s="143" t="s">
        <v>90</v>
      </c>
    </row>
    <row r="4" s="1" customFormat="1" ht="24.96" customHeight="1">
      <c r="B4" s="23"/>
      <c r="D4" s="146" t="s">
        <v>181</v>
      </c>
      <c r="L4" s="23"/>
      <c r="M4" s="147" t="s">
        <v>10</v>
      </c>
      <c r="AT4" s="20" t="s">
        <v>41</v>
      </c>
      <c r="AZ4" s="143" t="s">
        <v>942</v>
      </c>
      <c r="BA4" s="143" t="s">
        <v>376</v>
      </c>
      <c r="BB4" s="143" t="s">
        <v>175</v>
      </c>
      <c r="BC4" s="143" t="s">
        <v>87</v>
      </c>
      <c r="BD4" s="143" t="s">
        <v>90</v>
      </c>
    </row>
    <row r="5" s="1" customFormat="1" ht="6.96" customHeight="1">
      <c r="B5" s="23"/>
      <c r="L5" s="23"/>
      <c r="AZ5" s="143" t="s">
        <v>943</v>
      </c>
      <c r="BA5" s="143" t="s">
        <v>187</v>
      </c>
      <c r="BB5" s="143" t="s">
        <v>188</v>
      </c>
      <c r="BC5" s="143" t="s">
        <v>944</v>
      </c>
      <c r="BD5" s="143" t="s">
        <v>90</v>
      </c>
    </row>
    <row r="6" s="1" customFormat="1" ht="12" customHeight="1">
      <c r="B6" s="23"/>
      <c r="D6" s="148" t="s">
        <v>16</v>
      </c>
      <c r="L6" s="23"/>
      <c r="AZ6" s="143" t="s">
        <v>884</v>
      </c>
      <c r="BA6" s="143" t="s">
        <v>309</v>
      </c>
      <c r="BB6" s="143" t="s">
        <v>175</v>
      </c>
      <c r="BC6" s="143" t="s">
        <v>945</v>
      </c>
      <c r="BD6" s="143" t="s">
        <v>90</v>
      </c>
    </row>
    <row r="7" s="1" customFormat="1" ht="16.5" customHeight="1">
      <c r="B7" s="23"/>
      <c r="E7" s="149" t="str">
        <f>'Rekapitulace stavby'!K6</f>
        <v>Souvislá výměna kolejnic v obvodu Správy tratí Most pro rok 2024 opr. č. 1 (1-4)</v>
      </c>
      <c r="F7" s="148"/>
      <c r="G7" s="148"/>
      <c r="H7" s="148"/>
      <c r="L7" s="23"/>
      <c r="AZ7" s="143" t="s">
        <v>946</v>
      </c>
      <c r="BA7" s="143" t="s">
        <v>191</v>
      </c>
      <c r="BB7" s="143" t="s">
        <v>184</v>
      </c>
      <c r="BC7" s="143" t="s">
        <v>947</v>
      </c>
      <c r="BD7" s="143" t="s">
        <v>90</v>
      </c>
    </row>
    <row r="8" s="1" customFormat="1" ht="12" customHeight="1">
      <c r="B8" s="23"/>
      <c r="D8" s="148" t="s">
        <v>196</v>
      </c>
      <c r="L8" s="23"/>
      <c r="AZ8" s="143" t="s">
        <v>948</v>
      </c>
      <c r="BA8" s="143" t="s">
        <v>828</v>
      </c>
      <c r="BB8" s="143" t="s">
        <v>175</v>
      </c>
      <c r="BC8" s="143" t="s">
        <v>342</v>
      </c>
      <c r="BD8" s="143" t="s">
        <v>90</v>
      </c>
    </row>
    <row r="9" s="2" customFormat="1" ht="16.5" customHeight="1">
      <c r="A9" s="42"/>
      <c r="B9" s="48"/>
      <c r="C9" s="42"/>
      <c r="D9" s="42"/>
      <c r="E9" s="149" t="s">
        <v>830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949</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117</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ROUND((SUM(BE88:BE160)),  2)</f>
        <v>0</v>
      </c>
      <c r="G35" s="42"/>
      <c r="H35" s="42"/>
      <c r="I35" s="163">
        <v>0.20999999999999999</v>
      </c>
      <c r="J35" s="162">
        <f>ROUND(((SUM(BE88:BE160))*I35),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ROUND((SUM(BF88:BF160)),  2)</f>
        <v>0</v>
      </c>
      <c r="G36" s="42"/>
      <c r="H36" s="42"/>
      <c r="I36" s="163">
        <v>0.12</v>
      </c>
      <c r="J36" s="162">
        <f>ROUND(((SUM(BF88:BF160))*I36),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ROUND((SUM(BG88:BG160)),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ROUND((SUM(BH88:BH160)),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ROUND((SUM(BI88:BI160)),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830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Č24 - 2.SK České Zlatníky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J130</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830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Č24 - 2.SK České Zlatníky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P89+P130</f>
        <v>0</v>
      </c>
      <c r="Q88" s="101"/>
      <c r="R88" s="199">
        <f>R89+R130</f>
        <v>0.41498884000000003</v>
      </c>
      <c r="S88" s="101"/>
      <c r="T88" s="200">
        <f>T89+T130</f>
        <v>0</v>
      </c>
      <c r="U88" s="42"/>
      <c r="V88" s="42"/>
      <c r="W88" s="42"/>
      <c r="X88" s="42"/>
      <c r="Y88" s="42"/>
      <c r="Z88" s="42"/>
      <c r="AA88" s="42"/>
      <c r="AB88" s="42"/>
      <c r="AC88" s="42"/>
      <c r="AD88" s="42"/>
      <c r="AE88" s="42"/>
      <c r="AT88" s="20" t="s">
        <v>79</v>
      </c>
      <c r="AU88" s="20" t="s">
        <v>206</v>
      </c>
      <c r="BK88" s="201">
        <f>BK89+BK130</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0.41498884000000003</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SUM(P91:P129)</f>
        <v>0</v>
      </c>
      <c r="Q90" s="210"/>
      <c r="R90" s="211">
        <f>SUM(R91:R129)</f>
        <v>0.41498884000000003</v>
      </c>
      <c r="S90" s="210"/>
      <c r="T90" s="212">
        <f>SUM(T91:T129)</f>
        <v>0</v>
      </c>
      <c r="U90" s="12"/>
      <c r="V90" s="12"/>
      <c r="W90" s="12"/>
      <c r="X90" s="12"/>
      <c r="Y90" s="12"/>
      <c r="Z90" s="12"/>
      <c r="AA90" s="12"/>
      <c r="AB90" s="12"/>
      <c r="AC90" s="12"/>
      <c r="AD90" s="12"/>
      <c r="AE90" s="12"/>
      <c r="AR90" s="213" t="s">
        <v>87</v>
      </c>
      <c r="AT90" s="214" t="s">
        <v>79</v>
      </c>
      <c r="AU90" s="214" t="s">
        <v>87</v>
      </c>
      <c r="AY90" s="213" t="s">
        <v>225</v>
      </c>
      <c r="BK90" s="215">
        <f>SUM(BK91:BK129)</f>
        <v>0</v>
      </c>
    </row>
    <row r="91" s="2" customFormat="1" ht="49.05" customHeight="1">
      <c r="A91" s="42"/>
      <c r="B91" s="43"/>
      <c r="C91" s="218" t="s">
        <v>87</v>
      </c>
      <c r="D91" s="218" t="s">
        <v>228</v>
      </c>
      <c r="E91" s="219" t="s">
        <v>383</v>
      </c>
      <c r="F91" s="220" t="s">
        <v>384</v>
      </c>
      <c r="G91" s="221" t="s">
        <v>188</v>
      </c>
      <c r="H91" s="222">
        <v>3.6000000000000001</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950</v>
      </c>
    </row>
    <row r="92" s="2" customFormat="1">
      <c r="A92" s="42"/>
      <c r="B92" s="43"/>
      <c r="C92" s="44"/>
      <c r="D92" s="231" t="s">
        <v>235</v>
      </c>
      <c r="E92" s="44"/>
      <c r="F92" s="232" t="s">
        <v>386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951</v>
      </c>
      <c r="G93" s="237"/>
      <c r="H93" s="240">
        <v>3.6000000000000001</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4" customFormat="1">
      <c r="A94" s="14"/>
      <c r="B94" s="247"/>
      <c r="C94" s="248"/>
      <c r="D94" s="231" t="s">
        <v>237</v>
      </c>
      <c r="E94" s="249" t="s">
        <v>39</v>
      </c>
      <c r="F94" s="250" t="s">
        <v>239</v>
      </c>
      <c r="G94" s="248"/>
      <c r="H94" s="251">
        <v>3.6000000000000001</v>
      </c>
      <c r="I94" s="252"/>
      <c r="J94" s="248"/>
      <c r="K94" s="248"/>
      <c r="L94" s="253"/>
      <c r="M94" s="254"/>
      <c r="N94" s="255"/>
      <c r="O94" s="255"/>
      <c r="P94" s="255"/>
      <c r="Q94" s="255"/>
      <c r="R94" s="255"/>
      <c r="S94" s="255"/>
      <c r="T94" s="256"/>
      <c r="U94" s="14"/>
      <c r="V94" s="14"/>
      <c r="W94" s="14"/>
      <c r="X94" s="14"/>
      <c r="Y94" s="14"/>
      <c r="Z94" s="14"/>
      <c r="AA94" s="14"/>
      <c r="AB94" s="14"/>
      <c r="AC94" s="14"/>
      <c r="AD94" s="14"/>
      <c r="AE94" s="14"/>
      <c r="AT94" s="257" t="s">
        <v>237</v>
      </c>
      <c r="AU94" s="257" t="s">
        <v>90</v>
      </c>
      <c r="AV94" s="14" t="s">
        <v>233</v>
      </c>
      <c r="AW94" s="14" t="s">
        <v>41</v>
      </c>
      <c r="AX94" s="14" t="s">
        <v>87</v>
      </c>
      <c r="AY94" s="257" t="s">
        <v>225</v>
      </c>
    </row>
    <row r="95" s="2" customFormat="1" ht="62.7" customHeight="1">
      <c r="A95" s="42"/>
      <c r="B95" s="43"/>
      <c r="C95" s="218" t="s">
        <v>90</v>
      </c>
      <c r="D95" s="218" t="s">
        <v>228</v>
      </c>
      <c r="E95" s="219" t="s">
        <v>246</v>
      </c>
      <c r="F95" s="220" t="s">
        <v>247</v>
      </c>
      <c r="G95" s="221" t="s">
        <v>188</v>
      </c>
      <c r="H95" s="222">
        <v>286.39999999999998</v>
      </c>
      <c r="I95" s="223"/>
      <c r="J95" s="224">
        <f>ROUND(I95*H95,2)</f>
        <v>0</v>
      </c>
      <c r="K95" s="220" t="s">
        <v>232</v>
      </c>
      <c r="L95" s="48"/>
      <c r="M95" s="225" t="s">
        <v>39</v>
      </c>
      <c r="N95" s="226" t="s">
        <v>53</v>
      </c>
      <c r="O95" s="89"/>
      <c r="P95" s="227">
        <f>O95*H95</f>
        <v>0</v>
      </c>
      <c r="Q95" s="227">
        <v>0</v>
      </c>
      <c r="R95" s="227">
        <f>Q95*H95</f>
        <v>0</v>
      </c>
      <c r="S95" s="227">
        <v>0</v>
      </c>
      <c r="T95" s="228">
        <f>S95*H95</f>
        <v>0</v>
      </c>
      <c r="U95" s="42"/>
      <c r="V95" s="42"/>
      <c r="W95" s="42"/>
      <c r="X95" s="42"/>
      <c r="Y95" s="42"/>
      <c r="Z95" s="42"/>
      <c r="AA95" s="42"/>
      <c r="AB95" s="42"/>
      <c r="AC95" s="42"/>
      <c r="AD95" s="42"/>
      <c r="AE95" s="42"/>
      <c r="AR95" s="229" t="s">
        <v>233</v>
      </c>
      <c r="AT95" s="229" t="s">
        <v>228</v>
      </c>
      <c r="AU95" s="229" t="s">
        <v>90</v>
      </c>
      <c r="AY95" s="20" t="s">
        <v>225</v>
      </c>
      <c r="BE95" s="230">
        <f>IF(N95="základní",J95,0)</f>
        <v>0</v>
      </c>
      <c r="BF95" s="230">
        <f>IF(N95="snížená",J95,0)</f>
        <v>0</v>
      </c>
      <c r="BG95" s="230">
        <f>IF(N95="zákl. přenesená",J95,0)</f>
        <v>0</v>
      </c>
      <c r="BH95" s="230">
        <f>IF(N95="sníž. přenesená",J95,0)</f>
        <v>0</v>
      </c>
      <c r="BI95" s="230">
        <f>IF(N95="nulová",J95,0)</f>
        <v>0</v>
      </c>
      <c r="BJ95" s="20" t="s">
        <v>233</v>
      </c>
      <c r="BK95" s="230">
        <f>ROUND(I95*H95,2)</f>
        <v>0</v>
      </c>
      <c r="BL95" s="20" t="s">
        <v>233</v>
      </c>
      <c r="BM95" s="229" t="s">
        <v>952</v>
      </c>
    </row>
    <row r="96" s="2" customFormat="1">
      <c r="A96" s="42"/>
      <c r="B96" s="43"/>
      <c r="C96" s="44"/>
      <c r="D96" s="231" t="s">
        <v>235</v>
      </c>
      <c r="E96" s="44"/>
      <c r="F96" s="232" t="s">
        <v>249</v>
      </c>
      <c r="G96" s="44"/>
      <c r="H96" s="44"/>
      <c r="I96" s="233"/>
      <c r="J96" s="44"/>
      <c r="K96" s="44"/>
      <c r="L96" s="48"/>
      <c r="M96" s="234"/>
      <c r="N96" s="235"/>
      <c r="O96" s="89"/>
      <c r="P96" s="89"/>
      <c r="Q96" s="89"/>
      <c r="R96" s="89"/>
      <c r="S96" s="89"/>
      <c r="T96" s="90"/>
      <c r="U96" s="42"/>
      <c r="V96" s="42"/>
      <c r="W96" s="42"/>
      <c r="X96" s="42"/>
      <c r="Y96" s="42"/>
      <c r="Z96" s="42"/>
      <c r="AA96" s="42"/>
      <c r="AB96" s="42"/>
      <c r="AC96" s="42"/>
      <c r="AD96" s="42"/>
      <c r="AE96" s="42"/>
      <c r="AT96" s="20" t="s">
        <v>235</v>
      </c>
      <c r="AU96" s="20" t="s">
        <v>90</v>
      </c>
    </row>
    <row r="97" s="13" customFormat="1">
      <c r="A97" s="13"/>
      <c r="B97" s="236"/>
      <c r="C97" s="237"/>
      <c r="D97" s="231" t="s">
        <v>237</v>
      </c>
      <c r="E97" s="238" t="s">
        <v>39</v>
      </c>
      <c r="F97" s="239" t="s">
        <v>953</v>
      </c>
      <c r="G97" s="237"/>
      <c r="H97" s="240">
        <v>290</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3" customFormat="1">
      <c r="A98" s="13"/>
      <c r="B98" s="236"/>
      <c r="C98" s="237"/>
      <c r="D98" s="231" t="s">
        <v>237</v>
      </c>
      <c r="E98" s="238" t="s">
        <v>39</v>
      </c>
      <c r="F98" s="239" t="s">
        <v>954</v>
      </c>
      <c r="G98" s="237"/>
      <c r="H98" s="240">
        <v>-3.6000000000000001</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237</v>
      </c>
      <c r="AU98" s="246" t="s">
        <v>90</v>
      </c>
      <c r="AV98" s="13" t="s">
        <v>90</v>
      </c>
      <c r="AW98" s="13" t="s">
        <v>41</v>
      </c>
      <c r="AX98" s="13" t="s">
        <v>80</v>
      </c>
      <c r="AY98" s="246" t="s">
        <v>225</v>
      </c>
    </row>
    <row r="99" s="14" customFormat="1">
      <c r="A99" s="14"/>
      <c r="B99" s="247"/>
      <c r="C99" s="248"/>
      <c r="D99" s="231" t="s">
        <v>237</v>
      </c>
      <c r="E99" s="249" t="s">
        <v>943</v>
      </c>
      <c r="F99" s="250" t="s">
        <v>239</v>
      </c>
      <c r="G99" s="248"/>
      <c r="H99" s="251">
        <v>286.39999999999998</v>
      </c>
      <c r="I99" s="252"/>
      <c r="J99" s="248"/>
      <c r="K99" s="248"/>
      <c r="L99" s="253"/>
      <c r="M99" s="254"/>
      <c r="N99" s="255"/>
      <c r="O99" s="255"/>
      <c r="P99" s="255"/>
      <c r="Q99" s="255"/>
      <c r="R99" s="255"/>
      <c r="S99" s="255"/>
      <c r="T99" s="256"/>
      <c r="U99" s="14"/>
      <c r="V99" s="14"/>
      <c r="W99" s="14"/>
      <c r="X99" s="14"/>
      <c r="Y99" s="14"/>
      <c r="Z99" s="14"/>
      <c r="AA99" s="14"/>
      <c r="AB99" s="14"/>
      <c r="AC99" s="14"/>
      <c r="AD99" s="14"/>
      <c r="AE99" s="14"/>
      <c r="AT99" s="257" t="s">
        <v>237</v>
      </c>
      <c r="AU99" s="257" t="s">
        <v>90</v>
      </c>
      <c r="AV99" s="14" t="s">
        <v>233</v>
      </c>
      <c r="AW99" s="14" t="s">
        <v>41</v>
      </c>
      <c r="AX99" s="14" t="s">
        <v>87</v>
      </c>
      <c r="AY99" s="257" t="s">
        <v>225</v>
      </c>
    </row>
    <row r="100" s="2" customFormat="1" ht="24.15" customHeight="1">
      <c r="A100" s="42"/>
      <c r="B100" s="43"/>
      <c r="C100" s="218" t="s">
        <v>245</v>
      </c>
      <c r="D100" s="218" t="s">
        <v>228</v>
      </c>
      <c r="E100" s="219" t="s">
        <v>254</v>
      </c>
      <c r="F100" s="220" t="s">
        <v>255</v>
      </c>
      <c r="G100" s="221" t="s">
        <v>175</v>
      </c>
      <c r="H100" s="222">
        <v>54</v>
      </c>
      <c r="I100" s="223"/>
      <c r="J100" s="224">
        <f>ROUND(I100*H100,2)</f>
        <v>0</v>
      </c>
      <c r="K100" s="220" t="s">
        <v>232</v>
      </c>
      <c r="L100" s="48"/>
      <c r="M100" s="225" t="s">
        <v>39</v>
      </c>
      <c r="N100" s="226" t="s">
        <v>53</v>
      </c>
      <c r="O100" s="89"/>
      <c r="P100" s="227">
        <f>O100*H100</f>
        <v>0</v>
      </c>
      <c r="Q100" s="227">
        <v>0</v>
      </c>
      <c r="R100" s="227">
        <f>Q100*H100</f>
        <v>0</v>
      </c>
      <c r="S100" s="227">
        <v>0</v>
      </c>
      <c r="T100" s="228">
        <f>S100*H100</f>
        <v>0</v>
      </c>
      <c r="U100" s="42"/>
      <c r="V100" s="42"/>
      <c r="W100" s="42"/>
      <c r="X100" s="42"/>
      <c r="Y100" s="42"/>
      <c r="Z100" s="42"/>
      <c r="AA100" s="42"/>
      <c r="AB100" s="42"/>
      <c r="AC100" s="42"/>
      <c r="AD100" s="42"/>
      <c r="AE100" s="42"/>
      <c r="AR100" s="229" t="s">
        <v>233</v>
      </c>
      <c r="AT100" s="229" t="s">
        <v>228</v>
      </c>
      <c r="AU100" s="229" t="s">
        <v>90</v>
      </c>
      <c r="AY100" s="20" t="s">
        <v>225</v>
      </c>
      <c r="BE100" s="230">
        <f>IF(N100="základní",J100,0)</f>
        <v>0</v>
      </c>
      <c r="BF100" s="230">
        <f>IF(N100="snížená",J100,0)</f>
        <v>0</v>
      </c>
      <c r="BG100" s="230">
        <f>IF(N100="zákl. přenesená",J100,0)</f>
        <v>0</v>
      </c>
      <c r="BH100" s="230">
        <f>IF(N100="sníž. přenesená",J100,0)</f>
        <v>0</v>
      </c>
      <c r="BI100" s="230">
        <f>IF(N100="nulová",J100,0)</f>
        <v>0</v>
      </c>
      <c r="BJ100" s="20" t="s">
        <v>233</v>
      </c>
      <c r="BK100" s="230">
        <f>ROUND(I100*H100,2)</f>
        <v>0</v>
      </c>
      <c r="BL100" s="20" t="s">
        <v>233</v>
      </c>
      <c r="BM100" s="229" t="s">
        <v>955</v>
      </c>
    </row>
    <row r="101" s="2" customFormat="1">
      <c r="A101" s="42"/>
      <c r="B101" s="43"/>
      <c r="C101" s="44"/>
      <c r="D101" s="231" t="s">
        <v>235</v>
      </c>
      <c r="E101" s="44"/>
      <c r="F101" s="232" t="s">
        <v>257</v>
      </c>
      <c r="G101" s="44"/>
      <c r="H101" s="44"/>
      <c r="I101" s="233"/>
      <c r="J101" s="44"/>
      <c r="K101" s="44"/>
      <c r="L101" s="48"/>
      <c r="M101" s="234"/>
      <c r="N101" s="235"/>
      <c r="O101" s="89"/>
      <c r="P101" s="89"/>
      <c r="Q101" s="89"/>
      <c r="R101" s="89"/>
      <c r="S101" s="89"/>
      <c r="T101" s="90"/>
      <c r="U101" s="42"/>
      <c r="V101" s="42"/>
      <c r="W101" s="42"/>
      <c r="X101" s="42"/>
      <c r="Y101" s="42"/>
      <c r="Z101" s="42"/>
      <c r="AA101" s="42"/>
      <c r="AB101" s="42"/>
      <c r="AC101" s="42"/>
      <c r="AD101" s="42"/>
      <c r="AE101" s="42"/>
      <c r="AT101" s="20" t="s">
        <v>235</v>
      </c>
      <c r="AU101" s="20" t="s">
        <v>90</v>
      </c>
    </row>
    <row r="102" s="13" customFormat="1">
      <c r="A102" s="13"/>
      <c r="B102" s="236"/>
      <c r="C102" s="237"/>
      <c r="D102" s="231" t="s">
        <v>237</v>
      </c>
      <c r="E102" s="238" t="s">
        <v>39</v>
      </c>
      <c r="F102" s="239" t="s">
        <v>956</v>
      </c>
      <c r="G102" s="237"/>
      <c r="H102" s="240">
        <v>54</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237</v>
      </c>
      <c r="AU102" s="246" t="s">
        <v>90</v>
      </c>
      <c r="AV102" s="13" t="s">
        <v>90</v>
      </c>
      <c r="AW102" s="13" t="s">
        <v>41</v>
      </c>
      <c r="AX102" s="13" t="s">
        <v>80</v>
      </c>
      <c r="AY102" s="246" t="s">
        <v>225</v>
      </c>
    </row>
    <row r="103" s="14" customFormat="1">
      <c r="A103" s="14"/>
      <c r="B103" s="247"/>
      <c r="C103" s="248"/>
      <c r="D103" s="231" t="s">
        <v>237</v>
      </c>
      <c r="E103" s="249" t="s">
        <v>39</v>
      </c>
      <c r="F103" s="250" t="s">
        <v>239</v>
      </c>
      <c r="G103" s="248"/>
      <c r="H103" s="251">
        <v>54</v>
      </c>
      <c r="I103" s="252"/>
      <c r="J103" s="248"/>
      <c r="K103" s="248"/>
      <c r="L103" s="253"/>
      <c r="M103" s="254"/>
      <c r="N103" s="255"/>
      <c r="O103" s="255"/>
      <c r="P103" s="255"/>
      <c r="Q103" s="255"/>
      <c r="R103" s="255"/>
      <c r="S103" s="255"/>
      <c r="T103" s="256"/>
      <c r="U103" s="14"/>
      <c r="V103" s="14"/>
      <c r="W103" s="14"/>
      <c r="X103" s="14"/>
      <c r="Y103" s="14"/>
      <c r="Z103" s="14"/>
      <c r="AA103" s="14"/>
      <c r="AB103" s="14"/>
      <c r="AC103" s="14"/>
      <c r="AD103" s="14"/>
      <c r="AE103" s="14"/>
      <c r="AT103" s="257" t="s">
        <v>237</v>
      </c>
      <c r="AU103" s="257" t="s">
        <v>90</v>
      </c>
      <c r="AV103" s="14" t="s">
        <v>233</v>
      </c>
      <c r="AW103" s="14" t="s">
        <v>41</v>
      </c>
      <c r="AX103" s="14" t="s">
        <v>87</v>
      </c>
      <c r="AY103" s="257" t="s">
        <v>225</v>
      </c>
    </row>
    <row r="104" s="2" customFormat="1" ht="62.7" customHeight="1">
      <c r="A104" s="42"/>
      <c r="B104" s="43"/>
      <c r="C104" s="218" t="s">
        <v>233</v>
      </c>
      <c r="D104" s="218" t="s">
        <v>228</v>
      </c>
      <c r="E104" s="219" t="s">
        <v>278</v>
      </c>
      <c r="F104" s="220" t="s">
        <v>279</v>
      </c>
      <c r="G104" s="221" t="s">
        <v>280</v>
      </c>
      <c r="H104" s="222">
        <v>6</v>
      </c>
      <c r="I104" s="223"/>
      <c r="J104" s="224">
        <f>ROUND(I104*H104,2)</f>
        <v>0</v>
      </c>
      <c r="K104" s="220" t="s">
        <v>232</v>
      </c>
      <c r="L104" s="48"/>
      <c r="M104" s="225" t="s">
        <v>39</v>
      </c>
      <c r="N104" s="226" t="s">
        <v>53</v>
      </c>
      <c r="O104" s="89"/>
      <c r="P104" s="227">
        <f>O104*H104</f>
        <v>0</v>
      </c>
      <c r="Q104" s="227">
        <v>0</v>
      </c>
      <c r="R104" s="227">
        <f>Q104*H104</f>
        <v>0</v>
      </c>
      <c r="S104" s="227">
        <v>0</v>
      </c>
      <c r="T104" s="228">
        <f>S104*H104</f>
        <v>0</v>
      </c>
      <c r="U104" s="42"/>
      <c r="V104" s="42"/>
      <c r="W104" s="42"/>
      <c r="X104" s="42"/>
      <c r="Y104" s="42"/>
      <c r="Z104" s="42"/>
      <c r="AA104" s="42"/>
      <c r="AB104" s="42"/>
      <c r="AC104" s="42"/>
      <c r="AD104" s="42"/>
      <c r="AE104" s="42"/>
      <c r="AR104" s="229" t="s">
        <v>233</v>
      </c>
      <c r="AT104" s="229" t="s">
        <v>228</v>
      </c>
      <c r="AU104" s="229" t="s">
        <v>90</v>
      </c>
      <c r="AY104" s="20" t="s">
        <v>225</v>
      </c>
      <c r="BE104" s="230">
        <f>IF(N104="základní",J104,0)</f>
        <v>0</v>
      </c>
      <c r="BF104" s="230">
        <f>IF(N104="snížená",J104,0)</f>
        <v>0</v>
      </c>
      <c r="BG104" s="230">
        <f>IF(N104="zákl. přenesená",J104,0)</f>
        <v>0</v>
      </c>
      <c r="BH104" s="230">
        <f>IF(N104="sníž. přenesená",J104,0)</f>
        <v>0</v>
      </c>
      <c r="BI104" s="230">
        <f>IF(N104="nulová",J104,0)</f>
        <v>0</v>
      </c>
      <c r="BJ104" s="20" t="s">
        <v>233</v>
      </c>
      <c r="BK104" s="230">
        <f>ROUND(I104*H104,2)</f>
        <v>0</v>
      </c>
      <c r="BL104" s="20" t="s">
        <v>233</v>
      </c>
      <c r="BM104" s="229" t="s">
        <v>957</v>
      </c>
    </row>
    <row r="105" s="2" customFormat="1">
      <c r="A105" s="42"/>
      <c r="B105" s="43"/>
      <c r="C105" s="44"/>
      <c r="D105" s="231" t="s">
        <v>235</v>
      </c>
      <c r="E105" s="44"/>
      <c r="F105" s="232" t="s">
        <v>282</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235</v>
      </c>
      <c r="AU105" s="20" t="s">
        <v>90</v>
      </c>
    </row>
    <row r="106" s="13" customFormat="1">
      <c r="A106" s="13"/>
      <c r="B106" s="236"/>
      <c r="C106" s="237"/>
      <c r="D106" s="231" t="s">
        <v>237</v>
      </c>
      <c r="E106" s="238" t="s">
        <v>39</v>
      </c>
      <c r="F106" s="239" t="s">
        <v>958</v>
      </c>
      <c r="G106" s="237"/>
      <c r="H106" s="240">
        <v>5</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959</v>
      </c>
      <c r="G107" s="237"/>
      <c r="H107" s="240">
        <v>1</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4" customFormat="1">
      <c r="A108" s="14"/>
      <c r="B108" s="247"/>
      <c r="C108" s="248"/>
      <c r="D108" s="231" t="s">
        <v>237</v>
      </c>
      <c r="E108" s="249" t="s">
        <v>885</v>
      </c>
      <c r="F108" s="250" t="s">
        <v>239</v>
      </c>
      <c r="G108" s="248"/>
      <c r="H108" s="251">
        <v>6</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237</v>
      </c>
      <c r="AU108" s="257" t="s">
        <v>90</v>
      </c>
      <c r="AV108" s="14" t="s">
        <v>233</v>
      </c>
      <c r="AW108" s="14" t="s">
        <v>41</v>
      </c>
      <c r="AX108" s="14" t="s">
        <v>87</v>
      </c>
      <c r="AY108" s="257" t="s">
        <v>225</v>
      </c>
    </row>
    <row r="109" s="2" customFormat="1" ht="49.05" customHeight="1">
      <c r="A109" s="42"/>
      <c r="B109" s="43"/>
      <c r="C109" s="218" t="s">
        <v>226</v>
      </c>
      <c r="D109" s="218" t="s">
        <v>228</v>
      </c>
      <c r="E109" s="219" t="s">
        <v>287</v>
      </c>
      <c r="F109" s="220" t="s">
        <v>288</v>
      </c>
      <c r="G109" s="221" t="s">
        <v>280</v>
      </c>
      <c r="H109" s="222">
        <v>2</v>
      </c>
      <c r="I109" s="223"/>
      <c r="J109" s="224">
        <f>ROUND(I109*H109,2)</f>
        <v>0</v>
      </c>
      <c r="K109" s="220" t="s">
        <v>232</v>
      </c>
      <c r="L109" s="48"/>
      <c r="M109" s="225" t="s">
        <v>39</v>
      </c>
      <c r="N109" s="226" t="s">
        <v>53</v>
      </c>
      <c r="O109" s="89"/>
      <c r="P109" s="227">
        <f>O109*H109</f>
        <v>0</v>
      </c>
      <c r="Q109" s="227">
        <v>0</v>
      </c>
      <c r="R109" s="227">
        <f>Q109*H109</f>
        <v>0</v>
      </c>
      <c r="S109" s="227">
        <v>0</v>
      </c>
      <c r="T109" s="228">
        <f>S109*H109</f>
        <v>0</v>
      </c>
      <c r="U109" s="42"/>
      <c r="V109" s="42"/>
      <c r="W109" s="42"/>
      <c r="X109" s="42"/>
      <c r="Y109" s="42"/>
      <c r="Z109" s="42"/>
      <c r="AA109" s="42"/>
      <c r="AB109" s="42"/>
      <c r="AC109" s="42"/>
      <c r="AD109" s="42"/>
      <c r="AE109" s="42"/>
      <c r="AR109" s="229" t="s">
        <v>233</v>
      </c>
      <c r="AT109" s="229" t="s">
        <v>228</v>
      </c>
      <c r="AU109" s="229" t="s">
        <v>90</v>
      </c>
      <c r="AY109" s="20" t="s">
        <v>225</v>
      </c>
      <c r="BE109" s="230">
        <f>IF(N109="základní",J109,0)</f>
        <v>0</v>
      </c>
      <c r="BF109" s="230">
        <f>IF(N109="snížená",J109,0)</f>
        <v>0</v>
      </c>
      <c r="BG109" s="230">
        <f>IF(N109="zákl. přenesená",J109,0)</f>
        <v>0</v>
      </c>
      <c r="BH109" s="230">
        <f>IF(N109="sníž. přenesená",J109,0)</f>
        <v>0</v>
      </c>
      <c r="BI109" s="230">
        <f>IF(N109="nulová",J109,0)</f>
        <v>0</v>
      </c>
      <c r="BJ109" s="20" t="s">
        <v>233</v>
      </c>
      <c r="BK109" s="230">
        <f>ROUND(I109*H109,2)</f>
        <v>0</v>
      </c>
      <c r="BL109" s="20" t="s">
        <v>233</v>
      </c>
      <c r="BM109" s="229" t="s">
        <v>960</v>
      </c>
    </row>
    <row r="110" s="2" customFormat="1">
      <c r="A110" s="42"/>
      <c r="B110" s="43"/>
      <c r="C110" s="44"/>
      <c r="D110" s="231" t="s">
        <v>235</v>
      </c>
      <c r="E110" s="44"/>
      <c r="F110" s="232" t="s">
        <v>290</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235</v>
      </c>
      <c r="AU110" s="20" t="s">
        <v>90</v>
      </c>
    </row>
    <row r="111" s="13" customFormat="1">
      <c r="A111" s="13"/>
      <c r="B111" s="236"/>
      <c r="C111" s="237"/>
      <c r="D111" s="231" t="s">
        <v>237</v>
      </c>
      <c r="E111" s="238" t="s">
        <v>39</v>
      </c>
      <c r="F111" s="239" t="s">
        <v>961</v>
      </c>
      <c r="G111" s="237"/>
      <c r="H111" s="240">
        <v>2</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237</v>
      </c>
      <c r="AU111" s="246" t="s">
        <v>90</v>
      </c>
      <c r="AV111" s="13" t="s">
        <v>90</v>
      </c>
      <c r="AW111" s="13" t="s">
        <v>41</v>
      </c>
      <c r="AX111" s="13" t="s">
        <v>80</v>
      </c>
      <c r="AY111" s="246" t="s">
        <v>225</v>
      </c>
    </row>
    <row r="112" s="14" customFormat="1">
      <c r="A112" s="14"/>
      <c r="B112" s="247"/>
      <c r="C112" s="248"/>
      <c r="D112" s="231" t="s">
        <v>237</v>
      </c>
      <c r="E112" s="249" t="s">
        <v>39</v>
      </c>
      <c r="F112" s="250" t="s">
        <v>239</v>
      </c>
      <c r="G112" s="248"/>
      <c r="H112" s="251">
        <v>2</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237</v>
      </c>
      <c r="AU112" s="257" t="s">
        <v>90</v>
      </c>
      <c r="AV112" s="14" t="s">
        <v>233</v>
      </c>
      <c r="AW112" s="14" t="s">
        <v>41</v>
      </c>
      <c r="AX112" s="14" t="s">
        <v>87</v>
      </c>
      <c r="AY112" s="257" t="s">
        <v>225</v>
      </c>
    </row>
    <row r="113" s="2" customFormat="1" ht="49.05" customHeight="1">
      <c r="A113" s="42"/>
      <c r="B113" s="43"/>
      <c r="C113" s="218" t="s">
        <v>260</v>
      </c>
      <c r="D113" s="218" t="s">
        <v>228</v>
      </c>
      <c r="E113" s="219" t="s">
        <v>292</v>
      </c>
      <c r="F113" s="220" t="s">
        <v>293</v>
      </c>
      <c r="G113" s="221" t="s">
        <v>188</v>
      </c>
      <c r="H113" s="222">
        <v>672.79999999999995</v>
      </c>
      <c r="I113" s="223"/>
      <c r="J113" s="224">
        <f>ROUND(I113*H113,2)</f>
        <v>0</v>
      </c>
      <c r="K113" s="220" t="s">
        <v>232</v>
      </c>
      <c r="L113" s="48"/>
      <c r="M113" s="225" t="s">
        <v>39</v>
      </c>
      <c r="N113" s="226" t="s">
        <v>53</v>
      </c>
      <c r="O113" s="89"/>
      <c r="P113" s="227">
        <f>O113*H113</f>
        <v>0</v>
      </c>
      <c r="Q113" s="227">
        <v>0</v>
      </c>
      <c r="R113" s="227">
        <f>Q113*H113</f>
        <v>0</v>
      </c>
      <c r="S113" s="227">
        <v>0</v>
      </c>
      <c r="T113" s="228">
        <f>S113*H113</f>
        <v>0</v>
      </c>
      <c r="U113" s="42"/>
      <c r="V113" s="42"/>
      <c r="W113" s="42"/>
      <c r="X113" s="42"/>
      <c r="Y113" s="42"/>
      <c r="Z113" s="42"/>
      <c r="AA113" s="42"/>
      <c r="AB113" s="42"/>
      <c r="AC113" s="42"/>
      <c r="AD113" s="42"/>
      <c r="AE113" s="42"/>
      <c r="AR113" s="229" t="s">
        <v>233</v>
      </c>
      <c r="AT113" s="229" t="s">
        <v>228</v>
      </c>
      <c r="AU113" s="229" t="s">
        <v>90</v>
      </c>
      <c r="AY113" s="20" t="s">
        <v>225</v>
      </c>
      <c r="BE113" s="230">
        <f>IF(N113="základní",J113,0)</f>
        <v>0</v>
      </c>
      <c r="BF113" s="230">
        <f>IF(N113="snížená",J113,0)</f>
        <v>0</v>
      </c>
      <c r="BG113" s="230">
        <f>IF(N113="zákl. přenesená",J113,0)</f>
        <v>0</v>
      </c>
      <c r="BH113" s="230">
        <f>IF(N113="sníž. přenesená",J113,0)</f>
        <v>0</v>
      </c>
      <c r="BI113" s="230">
        <f>IF(N113="nulová",J113,0)</f>
        <v>0</v>
      </c>
      <c r="BJ113" s="20" t="s">
        <v>233</v>
      </c>
      <c r="BK113" s="230">
        <f>ROUND(I113*H113,2)</f>
        <v>0</v>
      </c>
      <c r="BL113" s="20" t="s">
        <v>233</v>
      </c>
      <c r="BM113" s="229" t="s">
        <v>962</v>
      </c>
    </row>
    <row r="114" s="2" customFormat="1">
      <c r="A114" s="42"/>
      <c r="B114" s="43"/>
      <c r="C114" s="44"/>
      <c r="D114" s="231" t="s">
        <v>235</v>
      </c>
      <c r="E114" s="44"/>
      <c r="F114" s="232" t="s">
        <v>295</v>
      </c>
      <c r="G114" s="44"/>
      <c r="H114" s="44"/>
      <c r="I114" s="233"/>
      <c r="J114" s="44"/>
      <c r="K114" s="44"/>
      <c r="L114" s="48"/>
      <c r="M114" s="234"/>
      <c r="N114" s="235"/>
      <c r="O114" s="89"/>
      <c r="P114" s="89"/>
      <c r="Q114" s="89"/>
      <c r="R114" s="89"/>
      <c r="S114" s="89"/>
      <c r="T114" s="90"/>
      <c r="U114" s="42"/>
      <c r="V114" s="42"/>
      <c r="W114" s="42"/>
      <c r="X114" s="42"/>
      <c r="Y114" s="42"/>
      <c r="Z114" s="42"/>
      <c r="AA114" s="42"/>
      <c r="AB114" s="42"/>
      <c r="AC114" s="42"/>
      <c r="AD114" s="42"/>
      <c r="AE114" s="42"/>
      <c r="AT114" s="20" t="s">
        <v>235</v>
      </c>
      <c r="AU114" s="20" t="s">
        <v>90</v>
      </c>
    </row>
    <row r="115" s="13" customFormat="1">
      <c r="A115" s="13"/>
      <c r="B115" s="236"/>
      <c r="C115" s="237"/>
      <c r="D115" s="231" t="s">
        <v>237</v>
      </c>
      <c r="E115" s="238" t="s">
        <v>39</v>
      </c>
      <c r="F115" s="239" t="s">
        <v>963</v>
      </c>
      <c r="G115" s="237"/>
      <c r="H115" s="240">
        <v>672.79999999999995</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90</v>
      </c>
      <c r="AV115" s="13" t="s">
        <v>90</v>
      </c>
      <c r="AW115" s="13" t="s">
        <v>41</v>
      </c>
      <c r="AX115" s="13" t="s">
        <v>80</v>
      </c>
      <c r="AY115" s="246" t="s">
        <v>225</v>
      </c>
    </row>
    <row r="116" s="14" customFormat="1">
      <c r="A116" s="14"/>
      <c r="B116" s="247"/>
      <c r="C116" s="248"/>
      <c r="D116" s="231" t="s">
        <v>237</v>
      </c>
      <c r="E116" s="249" t="s">
        <v>939</v>
      </c>
      <c r="F116" s="250" t="s">
        <v>239</v>
      </c>
      <c r="G116" s="248"/>
      <c r="H116" s="251">
        <v>672.79999999999995</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237</v>
      </c>
      <c r="AU116" s="257" t="s">
        <v>90</v>
      </c>
      <c r="AV116" s="14" t="s">
        <v>233</v>
      </c>
      <c r="AW116" s="14" t="s">
        <v>41</v>
      </c>
      <c r="AX116" s="14" t="s">
        <v>87</v>
      </c>
      <c r="AY116" s="257" t="s">
        <v>225</v>
      </c>
    </row>
    <row r="117" s="2" customFormat="1" ht="16.5" customHeight="1">
      <c r="A117" s="42"/>
      <c r="B117" s="43"/>
      <c r="C117" s="258" t="s">
        <v>266</v>
      </c>
      <c r="D117" s="258" t="s">
        <v>307</v>
      </c>
      <c r="E117" s="259" t="s">
        <v>920</v>
      </c>
      <c r="F117" s="260" t="s">
        <v>921</v>
      </c>
      <c r="G117" s="261" t="s">
        <v>188</v>
      </c>
      <c r="H117" s="262">
        <v>286.39999999999998</v>
      </c>
      <c r="I117" s="263"/>
      <c r="J117" s="264">
        <f>ROUND(I117*H117,2)</f>
        <v>0</v>
      </c>
      <c r="K117" s="260" t="s">
        <v>232</v>
      </c>
      <c r="L117" s="265"/>
      <c r="M117" s="266" t="s">
        <v>39</v>
      </c>
      <c r="N117" s="267" t="s">
        <v>53</v>
      </c>
      <c r="O117" s="89"/>
      <c r="P117" s="227">
        <f>O117*H117</f>
        <v>0</v>
      </c>
      <c r="Q117" s="227">
        <v>0</v>
      </c>
      <c r="R117" s="227">
        <f>Q117*H117</f>
        <v>0</v>
      </c>
      <c r="S117" s="227">
        <v>0</v>
      </c>
      <c r="T117" s="228">
        <f>S117*H117</f>
        <v>0</v>
      </c>
      <c r="U117" s="42"/>
      <c r="V117" s="42"/>
      <c r="W117" s="42"/>
      <c r="X117" s="42"/>
      <c r="Y117" s="42"/>
      <c r="Z117" s="42"/>
      <c r="AA117" s="42"/>
      <c r="AB117" s="42"/>
      <c r="AC117" s="42"/>
      <c r="AD117" s="42"/>
      <c r="AE117" s="42"/>
      <c r="AR117" s="229" t="s">
        <v>272</v>
      </c>
      <c r="AT117" s="229" t="s">
        <v>307</v>
      </c>
      <c r="AU117" s="229" t="s">
        <v>90</v>
      </c>
      <c r="AY117" s="20" t="s">
        <v>225</v>
      </c>
      <c r="BE117" s="230">
        <f>IF(N117="základní",J117,0)</f>
        <v>0</v>
      </c>
      <c r="BF117" s="230">
        <f>IF(N117="snížená",J117,0)</f>
        <v>0</v>
      </c>
      <c r="BG117" s="230">
        <f>IF(N117="zákl. přenesená",J117,0)</f>
        <v>0</v>
      </c>
      <c r="BH117" s="230">
        <f>IF(N117="sníž. přenesená",J117,0)</f>
        <v>0</v>
      </c>
      <c r="BI117" s="230">
        <f>IF(N117="nulová",J117,0)</f>
        <v>0</v>
      </c>
      <c r="BJ117" s="20" t="s">
        <v>233</v>
      </c>
      <c r="BK117" s="230">
        <f>ROUND(I117*H117,2)</f>
        <v>0</v>
      </c>
      <c r="BL117" s="20" t="s">
        <v>233</v>
      </c>
      <c r="BM117" s="229" t="s">
        <v>964</v>
      </c>
    </row>
    <row r="118" s="2" customFormat="1">
      <c r="A118" s="42"/>
      <c r="B118" s="43"/>
      <c r="C118" s="44"/>
      <c r="D118" s="231" t="s">
        <v>321</v>
      </c>
      <c r="E118" s="44"/>
      <c r="F118" s="232" t="s">
        <v>322</v>
      </c>
      <c r="G118" s="44"/>
      <c r="H118" s="44"/>
      <c r="I118" s="233"/>
      <c r="J118" s="44"/>
      <c r="K118" s="44"/>
      <c r="L118" s="48"/>
      <c r="M118" s="234"/>
      <c r="N118" s="235"/>
      <c r="O118" s="89"/>
      <c r="P118" s="89"/>
      <c r="Q118" s="89"/>
      <c r="R118" s="89"/>
      <c r="S118" s="89"/>
      <c r="T118" s="90"/>
      <c r="U118" s="42"/>
      <c r="V118" s="42"/>
      <c r="W118" s="42"/>
      <c r="X118" s="42"/>
      <c r="Y118" s="42"/>
      <c r="Z118" s="42"/>
      <c r="AA118" s="42"/>
      <c r="AB118" s="42"/>
      <c r="AC118" s="42"/>
      <c r="AD118" s="42"/>
      <c r="AE118" s="42"/>
      <c r="AT118" s="20" t="s">
        <v>321</v>
      </c>
      <c r="AU118" s="20" t="s">
        <v>90</v>
      </c>
    </row>
    <row r="119" s="13" customFormat="1">
      <c r="A119" s="13"/>
      <c r="B119" s="236"/>
      <c r="C119" s="237"/>
      <c r="D119" s="231" t="s">
        <v>237</v>
      </c>
      <c r="E119" s="238" t="s">
        <v>39</v>
      </c>
      <c r="F119" s="239" t="s">
        <v>943</v>
      </c>
      <c r="G119" s="237"/>
      <c r="H119" s="240">
        <v>286.39999999999998</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39</v>
      </c>
      <c r="F120" s="250" t="s">
        <v>239</v>
      </c>
      <c r="G120" s="248"/>
      <c r="H120" s="251">
        <v>286.39999999999998</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2" customFormat="1" ht="16.5" customHeight="1">
      <c r="A121" s="42"/>
      <c r="B121" s="43"/>
      <c r="C121" s="258" t="s">
        <v>272</v>
      </c>
      <c r="D121" s="258" t="s">
        <v>307</v>
      </c>
      <c r="E121" s="259" t="s">
        <v>965</v>
      </c>
      <c r="F121" s="260" t="s">
        <v>966</v>
      </c>
      <c r="G121" s="261" t="s">
        <v>175</v>
      </c>
      <c r="H121" s="262">
        <v>1</v>
      </c>
      <c r="I121" s="263"/>
      <c r="J121" s="264">
        <f>ROUND(I121*H121,2)</f>
        <v>0</v>
      </c>
      <c r="K121" s="260" t="s">
        <v>232</v>
      </c>
      <c r="L121" s="265"/>
      <c r="M121" s="266" t="s">
        <v>39</v>
      </c>
      <c r="N121" s="267" t="s">
        <v>53</v>
      </c>
      <c r="O121" s="89"/>
      <c r="P121" s="227">
        <f>O121*H121</f>
        <v>0</v>
      </c>
      <c r="Q121" s="227">
        <v>0.22444</v>
      </c>
      <c r="R121" s="227">
        <f>Q121*H121</f>
        <v>0.22444</v>
      </c>
      <c r="S121" s="227">
        <v>0</v>
      </c>
      <c r="T121" s="228">
        <f>S121*H121</f>
        <v>0</v>
      </c>
      <c r="U121" s="42"/>
      <c r="V121" s="42"/>
      <c r="W121" s="42"/>
      <c r="X121" s="42"/>
      <c r="Y121" s="42"/>
      <c r="Z121" s="42"/>
      <c r="AA121" s="42"/>
      <c r="AB121" s="42"/>
      <c r="AC121" s="42"/>
      <c r="AD121" s="42"/>
      <c r="AE121" s="42"/>
      <c r="AR121" s="229" t="s">
        <v>272</v>
      </c>
      <c r="AT121" s="229" t="s">
        <v>307</v>
      </c>
      <c r="AU121" s="229" t="s">
        <v>90</v>
      </c>
      <c r="AY121" s="20" t="s">
        <v>225</v>
      </c>
      <c r="BE121" s="230">
        <f>IF(N121="základní",J121,0)</f>
        <v>0</v>
      </c>
      <c r="BF121" s="230">
        <f>IF(N121="snížená",J121,0)</f>
        <v>0</v>
      </c>
      <c r="BG121" s="230">
        <f>IF(N121="zákl. přenesená",J121,0)</f>
        <v>0</v>
      </c>
      <c r="BH121" s="230">
        <f>IF(N121="sníž. přenesená",J121,0)</f>
        <v>0</v>
      </c>
      <c r="BI121" s="230">
        <f>IF(N121="nulová",J121,0)</f>
        <v>0</v>
      </c>
      <c r="BJ121" s="20" t="s">
        <v>233</v>
      </c>
      <c r="BK121" s="230">
        <f>ROUND(I121*H121,2)</f>
        <v>0</v>
      </c>
      <c r="BL121" s="20" t="s">
        <v>233</v>
      </c>
      <c r="BM121" s="229" t="s">
        <v>967</v>
      </c>
    </row>
    <row r="122" s="13" customFormat="1">
      <c r="A122" s="13"/>
      <c r="B122" s="236"/>
      <c r="C122" s="237"/>
      <c r="D122" s="231" t="s">
        <v>237</v>
      </c>
      <c r="E122" s="238" t="s">
        <v>39</v>
      </c>
      <c r="F122" s="239" t="s">
        <v>968</v>
      </c>
      <c r="G122" s="237"/>
      <c r="H122" s="240">
        <v>1</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4" customFormat="1">
      <c r="A123" s="14"/>
      <c r="B123" s="247"/>
      <c r="C123" s="248"/>
      <c r="D123" s="231" t="s">
        <v>237</v>
      </c>
      <c r="E123" s="249" t="s">
        <v>942</v>
      </c>
      <c r="F123" s="250" t="s">
        <v>239</v>
      </c>
      <c r="G123" s="248"/>
      <c r="H123" s="251">
        <v>1</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237</v>
      </c>
      <c r="AU123" s="257" t="s">
        <v>90</v>
      </c>
      <c r="AV123" s="14" t="s">
        <v>233</v>
      </c>
      <c r="AW123" s="14" t="s">
        <v>41</v>
      </c>
      <c r="AX123" s="14" t="s">
        <v>87</v>
      </c>
      <c r="AY123" s="257" t="s">
        <v>225</v>
      </c>
    </row>
    <row r="124" s="2" customFormat="1" ht="16.5" customHeight="1">
      <c r="A124" s="42"/>
      <c r="B124" s="43"/>
      <c r="C124" s="258" t="s">
        <v>277</v>
      </c>
      <c r="D124" s="258" t="s">
        <v>307</v>
      </c>
      <c r="E124" s="259" t="s">
        <v>845</v>
      </c>
      <c r="F124" s="260" t="s">
        <v>828</v>
      </c>
      <c r="G124" s="261" t="s">
        <v>175</v>
      </c>
      <c r="H124" s="262">
        <v>20</v>
      </c>
      <c r="I124" s="263"/>
      <c r="J124" s="264">
        <f>ROUND(I124*H124,2)</f>
        <v>0</v>
      </c>
      <c r="K124" s="260" t="s">
        <v>232</v>
      </c>
      <c r="L124" s="265"/>
      <c r="M124" s="266" t="s">
        <v>39</v>
      </c>
      <c r="N124" s="267" t="s">
        <v>53</v>
      </c>
      <c r="O124" s="89"/>
      <c r="P124" s="227">
        <f>O124*H124</f>
        <v>0</v>
      </c>
      <c r="Q124" s="227">
        <v>0.00123</v>
      </c>
      <c r="R124" s="227">
        <f>Q124*H124</f>
        <v>0.0246</v>
      </c>
      <c r="S124" s="227">
        <v>0</v>
      </c>
      <c r="T124" s="228">
        <f>S124*H124</f>
        <v>0</v>
      </c>
      <c r="U124" s="42"/>
      <c r="V124" s="42"/>
      <c r="W124" s="42"/>
      <c r="X124" s="42"/>
      <c r="Y124" s="42"/>
      <c r="Z124" s="42"/>
      <c r="AA124" s="42"/>
      <c r="AB124" s="42"/>
      <c r="AC124" s="42"/>
      <c r="AD124" s="42"/>
      <c r="AE124" s="42"/>
      <c r="AR124" s="229" t="s">
        <v>272</v>
      </c>
      <c r="AT124" s="229" t="s">
        <v>307</v>
      </c>
      <c r="AU124" s="229" t="s">
        <v>90</v>
      </c>
      <c r="AY124" s="20" t="s">
        <v>225</v>
      </c>
      <c r="BE124" s="230">
        <f>IF(N124="základní",J124,0)</f>
        <v>0</v>
      </c>
      <c r="BF124" s="230">
        <f>IF(N124="snížená",J124,0)</f>
        <v>0</v>
      </c>
      <c r="BG124" s="230">
        <f>IF(N124="zákl. přenesená",J124,0)</f>
        <v>0</v>
      </c>
      <c r="BH124" s="230">
        <f>IF(N124="sníž. přenesená",J124,0)</f>
        <v>0</v>
      </c>
      <c r="BI124" s="230">
        <f>IF(N124="nulová",J124,0)</f>
        <v>0</v>
      </c>
      <c r="BJ124" s="20" t="s">
        <v>233</v>
      </c>
      <c r="BK124" s="230">
        <f>ROUND(I124*H124,2)</f>
        <v>0</v>
      </c>
      <c r="BL124" s="20" t="s">
        <v>233</v>
      </c>
      <c r="BM124" s="229" t="s">
        <v>969</v>
      </c>
    </row>
    <row r="125" s="13" customFormat="1">
      <c r="A125" s="13"/>
      <c r="B125" s="236"/>
      <c r="C125" s="237"/>
      <c r="D125" s="231" t="s">
        <v>237</v>
      </c>
      <c r="E125" s="238" t="s">
        <v>39</v>
      </c>
      <c r="F125" s="239" t="s">
        <v>970</v>
      </c>
      <c r="G125" s="237"/>
      <c r="H125" s="240">
        <v>20</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80</v>
      </c>
      <c r="AY125" s="246" t="s">
        <v>225</v>
      </c>
    </row>
    <row r="126" s="14" customFormat="1">
      <c r="A126" s="14"/>
      <c r="B126" s="247"/>
      <c r="C126" s="248"/>
      <c r="D126" s="231" t="s">
        <v>237</v>
      </c>
      <c r="E126" s="249" t="s">
        <v>948</v>
      </c>
      <c r="F126" s="250" t="s">
        <v>239</v>
      </c>
      <c r="G126" s="248"/>
      <c r="H126" s="251">
        <v>20</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90</v>
      </c>
      <c r="AV126" s="14" t="s">
        <v>233</v>
      </c>
      <c r="AW126" s="14" t="s">
        <v>41</v>
      </c>
      <c r="AX126" s="14" t="s">
        <v>87</v>
      </c>
      <c r="AY126" s="257" t="s">
        <v>225</v>
      </c>
    </row>
    <row r="127" s="2" customFormat="1" ht="16.5" customHeight="1">
      <c r="A127" s="42"/>
      <c r="B127" s="43"/>
      <c r="C127" s="258" t="s">
        <v>286</v>
      </c>
      <c r="D127" s="258" t="s">
        <v>307</v>
      </c>
      <c r="E127" s="259" t="s">
        <v>308</v>
      </c>
      <c r="F127" s="260" t="s">
        <v>506</v>
      </c>
      <c r="G127" s="261" t="s">
        <v>175</v>
      </c>
      <c r="H127" s="262">
        <v>921.93799999999999</v>
      </c>
      <c r="I127" s="263"/>
      <c r="J127" s="264">
        <f>ROUND(I127*H127,2)</f>
        <v>0</v>
      </c>
      <c r="K127" s="260" t="s">
        <v>232</v>
      </c>
      <c r="L127" s="265"/>
      <c r="M127" s="266" t="s">
        <v>39</v>
      </c>
      <c r="N127" s="267" t="s">
        <v>53</v>
      </c>
      <c r="O127" s="89"/>
      <c r="P127" s="227">
        <f>O127*H127</f>
        <v>0</v>
      </c>
      <c r="Q127" s="227">
        <v>0.00018000000000000001</v>
      </c>
      <c r="R127" s="227">
        <f>Q127*H127</f>
        <v>0.16594884000000001</v>
      </c>
      <c r="S127" s="227">
        <v>0</v>
      </c>
      <c r="T127" s="228">
        <f>S127*H127</f>
        <v>0</v>
      </c>
      <c r="U127" s="42"/>
      <c r="V127" s="42"/>
      <c r="W127" s="42"/>
      <c r="X127" s="42"/>
      <c r="Y127" s="42"/>
      <c r="Z127" s="42"/>
      <c r="AA127" s="42"/>
      <c r="AB127" s="42"/>
      <c r="AC127" s="42"/>
      <c r="AD127" s="42"/>
      <c r="AE127" s="42"/>
      <c r="AR127" s="229" t="s">
        <v>272</v>
      </c>
      <c r="AT127" s="229" t="s">
        <v>307</v>
      </c>
      <c r="AU127" s="229" t="s">
        <v>90</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233</v>
      </c>
      <c r="BM127" s="229" t="s">
        <v>971</v>
      </c>
    </row>
    <row r="128" s="13" customFormat="1">
      <c r="A128" s="13"/>
      <c r="B128" s="236"/>
      <c r="C128" s="237"/>
      <c r="D128" s="231" t="s">
        <v>237</v>
      </c>
      <c r="E128" s="238" t="s">
        <v>39</v>
      </c>
      <c r="F128" s="239" t="s">
        <v>972</v>
      </c>
      <c r="G128" s="237"/>
      <c r="H128" s="240">
        <v>921.93799999999999</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237</v>
      </c>
      <c r="AU128" s="246" t="s">
        <v>90</v>
      </c>
      <c r="AV128" s="13" t="s">
        <v>90</v>
      </c>
      <c r="AW128" s="13" t="s">
        <v>41</v>
      </c>
      <c r="AX128" s="13" t="s">
        <v>80</v>
      </c>
      <c r="AY128" s="246" t="s">
        <v>225</v>
      </c>
    </row>
    <row r="129" s="14" customFormat="1">
      <c r="A129" s="14"/>
      <c r="B129" s="247"/>
      <c r="C129" s="248"/>
      <c r="D129" s="231" t="s">
        <v>237</v>
      </c>
      <c r="E129" s="249" t="s">
        <v>884</v>
      </c>
      <c r="F129" s="250" t="s">
        <v>239</v>
      </c>
      <c r="G129" s="248"/>
      <c r="H129" s="251">
        <v>921.93799999999999</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237</v>
      </c>
      <c r="AU129" s="257" t="s">
        <v>90</v>
      </c>
      <c r="AV129" s="14" t="s">
        <v>233</v>
      </c>
      <c r="AW129" s="14" t="s">
        <v>41</v>
      </c>
      <c r="AX129" s="14" t="s">
        <v>87</v>
      </c>
      <c r="AY129" s="257" t="s">
        <v>225</v>
      </c>
    </row>
    <row r="130" s="12" customFormat="1" ht="25.92" customHeight="1">
      <c r="A130" s="12"/>
      <c r="B130" s="202"/>
      <c r="C130" s="203"/>
      <c r="D130" s="204" t="s">
        <v>79</v>
      </c>
      <c r="E130" s="205" t="s">
        <v>328</v>
      </c>
      <c r="F130" s="205" t="s">
        <v>329</v>
      </c>
      <c r="G130" s="203"/>
      <c r="H130" s="203"/>
      <c r="I130" s="206"/>
      <c r="J130" s="207">
        <f>BK130</f>
        <v>0</v>
      </c>
      <c r="K130" s="203"/>
      <c r="L130" s="208"/>
      <c r="M130" s="209"/>
      <c r="N130" s="210"/>
      <c r="O130" s="210"/>
      <c r="P130" s="211">
        <f>SUM(P131:P160)</f>
        <v>0</v>
      </c>
      <c r="Q130" s="210"/>
      <c r="R130" s="211">
        <f>SUM(R131:R160)</f>
        <v>0</v>
      </c>
      <c r="S130" s="210"/>
      <c r="T130" s="212">
        <f>SUM(T131:T160)</f>
        <v>0</v>
      </c>
      <c r="U130" s="12"/>
      <c r="V130" s="12"/>
      <c r="W130" s="12"/>
      <c r="X130" s="12"/>
      <c r="Y130" s="12"/>
      <c r="Z130" s="12"/>
      <c r="AA130" s="12"/>
      <c r="AB130" s="12"/>
      <c r="AC130" s="12"/>
      <c r="AD130" s="12"/>
      <c r="AE130" s="12"/>
      <c r="AR130" s="213" t="s">
        <v>233</v>
      </c>
      <c r="AT130" s="214" t="s">
        <v>79</v>
      </c>
      <c r="AU130" s="214" t="s">
        <v>80</v>
      </c>
      <c r="AY130" s="213" t="s">
        <v>225</v>
      </c>
      <c r="BK130" s="215">
        <f>SUM(BK131:BK160)</f>
        <v>0</v>
      </c>
    </row>
    <row r="131" s="2" customFormat="1" ht="55.5" customHeight="1">
      <c r="A131" s="42"/>
      <c r="B131" s="43"/>
      <c r="C131" s="218" t="s">
        <v>291</v>
      </c>
      <c r="D131" s="218" t="s">
        <v>228</v>
      </c>
      <c r="E131" s="219" t="s">
        <v>346</v>
      </c>
      <c r="F131" s="220" t="s">
        <v>347</v>
      </c>
      <c r="G131" s="221" t="s">
        <v>175</v>
      </c>
      <c r="H131" s="222">
        <v>1</v>
      </c>
      <c r="I131" s="223"/>
      <c r="J131" s="224">
        <f>ROUND(I131*H131,2)</f>
        <v>0</v>
      </c>
      <c r="K131" s="220" t="s">
        <v>232</v>
      </c>
      <c r="L131" s="48"/>
      <c r="M131" s="225" t="s">
        <v>39</v>
      </c>
      <c r="N131" s="226" t="s">
        <v>53</v>
      </c>
      <c r="O131" s="89"/>
      <c r="P131" s="227">
        <f>O131*H131</f>
        <v>0</v>
      </c>
      <c r="Q131" s="227">
        <v>0</v>
      </c>
      <c r="R131" s="227">
        <f>Q131*H131</f>
        <v>0</v>
      </c>
      <c r="S131" s="227">
        <v>0</v>
      </c>
      <c r="T131" s="228">
        <f>S131*H131</f>
        <v>0</v>
      </c>
      <c r="U131" s="42"/>
      <c r="V131" s="42"/>
      <c r="W131" s="42"/>
      <c r="X131" s="42"/>
      <c r="Y131" s="42"/>
      <c r="Z131" s="42"/>
      <c r="AA131" s="42"/>
      <c r="AB131" s="42"/>
      <c r="AC131" s="42"/>
      <c r="AD131" s="42"/>
      <c r="AE131" s="42"/>
      <c r="AR131" s="229" t="s">
        <v>300</v>
      </c>
      <c r="AT131" s="229" t="s">
        <v>228</v>
      </c>
      <c r="AU131" s="229" t="s">
        <v>87</v>
      </c>
      <c r="AY131" s="20" t="s">
        <v>225</v>
      </c>
      <c r="BE131" s="230">
        <f>IF(N131="základní",J131,0)</f>
        <v>0</v>
      </c>
      <c r="BF131" s="230">
        <f>IF(N131="snížená",J131,0)</f>
        <v>0</v>
      </c>
      <c r="BG131" s="230">
        <f>IF(N131="zákl. přenesená",J131,0)</f>
        <v>0</v>
      </c>
      <c r="BH131" s="230">
        <f>IF(N131="sníž. přenesená",J131,0)</f>
        <v>0</v>
      </c>
      <c r="BI131" s="230">
        <f>IF(N131="nulová",J131,0)</f>
        <v>0</v>
      </c>
      <c r="BJ131" s="20" t="s">
        <v>233</v>
      </c>
      <c r="BK131" s="230">
        <f>ROUND(I131*H131,2)</f>
        <v>0</v>
      </c>
      <c r="BL131" s="20" t="s">
        <v>300</v>
      </c>
      <c r="BM131" s="229" t="s">
        <v>973</v>
      </c>
    </row>
    <row r="132" s="2" customFormat="1">
      <c r="A132" s="42"/>
      <c r="B132" s="43"/>
      <c r="C132" s="44"/>
      <c r="D132" s="231" t="s">
        <v>235</v>
      </c>
      <c r="E132" s="44"/>
      <c r="F132" s="232" t="s">
        <v>334</v>
      </c>
      <c r="G132" s="44"/>
      <c r="H132" s="44"/>
      <c r="I132" s="233"/>
      <c r="J132" s="44"/>
      <c r="K132" s="44"/>
      <c r="L132" s="48"/>
      <c r="M132" s="234"/>
      <c r="N132" s="235"/>
      <c r="O132" s="89"/>
      <c r="P132" s="89"/>
      <c r="Q132" s="89"/>
      <c r="R132" s="89"/>
      <c r="S132" s="89"/>
      <c r="T132" s="90"/>
      <c r="U132" s="42"/>
      <c r="V132" s="42"/>
      <c r="W132" s="42"/>
      <c r="X132" s="42"/>
      <c r="Y132" s="42"/>
      <c r="Z132" s="42"/>
      <c r="AA132" s="42"/>
      <c r="AB132" s="42"/>
      <c r="AC132" s="42"/>
      <c r="AD132" s="42"/>
      <c r="AE132" s="42"/>
      <c r="AT132" s="20" t="s">
        <v>235</v>
      </c>
      <c r="AU132" s="20" t="s">
        <v>87</v>
      </c>
    </row>
    <row r="133" s="13" customFormat="1">
      <c r="A133" s="13"/>
      <c r="B133" s="236"/>
      <c r="C133" s="237"/>
      <c r="D133" s="231" t="s">
        <v>237</v>
      </c>
      <c r="E133" s="238" t="s">
        <v>39</v>
      </c>
      <c r="F133" s="239" t="s">
        <v>349</v>
      </c>
      <c r="G133" s="237"/>
      <c r="H133" s="240">
        <v>1</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87</v>
      </c>
      <c r="AV133" s="13" t="s">
        <v>90</v>
      </c>
      <c r="AW133" s="13" t="s">
        <v>41</v>
      </c>
      <c r="AX133" s="13" t="s">
        <v>80</v>
      </c>
      <c r="AY133" s="246" t="s">
        <v>225</v>
      </c>
    </row>
    <row r="134" s="14" customFormat="1">
      <c r="A134" s="14"/>
      <c r="B134" s="247"/>
      <c r="C134" s="248"/>
      <c r="D134" s="231" t="s">
        <v>237</v>
      </c>
      <c r="E134" s="249" t="s">
        <v>39</v>
      </c>
      <c r="F134" s="250" t="s">
        <v>239</v>
      </c>
      <c r="G134" s="248"/>
      <c r="H134" s="251">
        <v>1</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237</v>
      </c>
      <c r="AU134" s="257" t="s">
        <v>87</v>
      </c>
      <c r="AV134" s="14" t="s">
        <v>233</v>
      </c>
      <c r="AW134" s="14" t="s">
        <v>41</v>
      </c>
      <c r="AX134" s="14" t="s">
        <v>87</v>
      </c>
      <c r="AY134" s="257" t="s">
        <v>225</v>
      </c>
    </row>
    <row r="135" s="2" customFormat="1" ht="55.5" customHeight="1">
      <c r="A135" s="42"/>
      <c r="B135" s="43"/>
      <c r="C135" s="218" t="s">
        <v>8</v>
      </c>
      <c r="D135" s="218" t="s">
        <v>228</v>
      </c>
      <c r="E135" s="219" t="s">
        <v>331</v>
      </c>
      <c r="F135" s="220" t="s">
        <v>332</v>
      </c>
      <c r="G135" s="221" t="s">
        <v>184</v>
      </c>
      <c r="H135" s="222">
        <v>0.025000000000000001</v>
      </c>
      <c r="I135" s="223"/>
      <c r="J135" s="224">
        <f>ROUND(I135*H135,2)</f>
        <v>0</v>
      </c>
      <c r="K135" s="220" t="s">
        <v>232</v>
      </c>
      <c r="L135" s="48"/>
      <c r="M135" s="225" t="s">
        <v>39</v>
      </c>
      <c r="N135" s="226" t="s">
        <v>53</v>
      </c>
      <c r="O135" s="89"/>
      <c r="P135" s="227">
        <f>O135*H135</f>
        <v>0</v>
      </c>
      <c r="Q135" s="227">
        <v>0</v>
      </c>
      <c r="R135" s="227">
        <f>Q135*H135</f>
        <v>0</v>
      </c>
      <c r="S135" s="227">
        <v>0</v>
      </c>
      <c r="T135" s="228">
        <f>S135*H135</f>
        <v>0</v>
      </c>
      <c r="U135" s="42"/>
      <c r="V135" s="42"/>
      <c r="W135" s="42"/>
      <c r="X135" s="42"/>
      <c r="Y135" s="42"/>
      <c r="Z135" s="42"/>
      <c r="AA135" s="42"/>
      <c r="AB135" s="42"/>
      <c r="AC135" s="42"/>
      <c r="AD135" s="42"/>
      <c r="AE135" s="42"/>
      <c r="AR135" s="229" t="s">
        <v>300</v>
      </c>
      <c r="AT135" s="229" t="s">
        <v>228</v>
      </c>
      <c r="AU135" s="229" t="s">
        <v>87</v>
      </c>
      <c r="AY135" s="20" t="s">
        <v>225</v>
      </c>
      <c r="BE135" s="230">
        <f>IF(N135="základní",J135,0)</f>
        <v>0</v>
      </c>
      <c r="BF135" s="230">
        <f>IF(N135="snížená",J135,0)</f>
        <v>0</v>
      </c>
      <c r="BG135" s="230">
        <f>IF(N135="zákl. přenesená",J135,0)</f>
        <v>0</v>
      </c>
      <c r="BH135" s="230">
        <f>IF(N135="sníž. přenesená",J135,0)</f>
        <v>0</v>
      </c>
      <c r="BI135" s="230">
        <f>IF(N135="nulová",J135,0)</f>
        <v>0</v>
      </c>
      <c r="BJ135" s="20" t="s">
        <v>233</v>
      </c>
      <c r="BK135" s="230">
        <f>ROUND(I135*H135,2)</f>
        <v>0</v>
      </c>
      <c r="BL135" s="20" t="s">
        <v>300</v>
      </c>
      <c r="BM135" s="229" t="s">
        <v>974</v>
      </c>
    </row>
    <row r="136" s="2" customFormat="1">
      <c r="A136" s="42"/>
      <c r="B136" s="43"/>
      <c r="C136" s="44"/>
      <c r="D136" s="231" t="s">
        <v>235</v>
      </c>
      <c r="E136" s="44"/>
      <c r="F136" s="232" t="s">
        <v>334</v>
      </c>
      <c r="G136" s="44"/>
      <c r="H136" s="44"/>
      <c r="I136" s="233"/>
      <c r="J136" s="44"/>
      <c r="K136" s="44"/>
      <c r="L136" s="48"/>
      <c r="M136" s="234"/>
      <c r="N136" s="235"/>
      <c r="O136" s="89"/>
      <c r="P136" s="89"/>
      <c r="Q136" s="89"/>
      <c r="R136" s="89"/>
      <c r="S136" s="89"/>
      <c r="T136" s="90"/>
      <c r="U136" s="42"/>
      <c r="V136" s="42"/>
      <c r="W136" s="42"/>
      <c r="X136" s="42"/>
      <c r="Y136" s="42"/>
      <c r="Z136" s="42"/>
      <c r="AA136" s="42"/>
      <c r="AB136" s="42"/>
      <c r="AC136" s="42"/>
      <c r="AD136" s="42"/>
      <c r="AE136" s="42"/>
      <c r="AT136" s="20" t="s">
        <v>235</v>
      </c>
      <c r="AU136" s="20" t="s">
        <v>87</v>
      </c>
    </row>
    <row r="137" s="15" customFormat="1">
      <c r="A137" s="15"/>
      <c r="B137" s="268"/>
      <c r="C137" s="269"/>
      <c r="D137" s="231" t="s">
        <v>237</v>
      </c>
      <c r="E137" s="270" t="s">
        <v>39</v>
      </c>
      <c r="F137" s="271" t="s">
        <v>412</v>
      </c>
      <c r="G137" s="269"/>
      <c r="H137" s="270" t="s">
        <v>39</v>
      </c>
      <c r="I137" s="272"/>
      <c r="J137" s="269"/>
      <c r="K137" s="269"/>
      <c r="L137" s="273"/>
      <c r="M137" s="274"/>
      <c r="N137" s="275"/>
      <c r="O137" s="275"/>
      <c r="P137" s="275"/>
      <c r="Q137" s="275"/>
      <c r="R137" s="275"/>
      <c r="S137" s="275"/>
      <c r="T137" s="276"/>
      <c r="U137" s="15"/>
      <c r="V137" s="15"/>
      <c r="W137" s="15"/>
      <c r="X137" s="15"/>
      <c r="Y137" s="15"/>
      <c r="Z137" s="15"/>
      <c r="AA137" s="15"/>
      <c r="AB137" s="15"/>
      <c r="AC137" s="15"/>
      <c r="AD137" s="15"/>
      <c r="AE137" s="15"/>
      <c r="AT137" s="277" t="s">
        <v>237</v>
      </c>
      <c r="AU137" s="277" t="s">
        <v>87</v>
      </c>
      <c r="AV137" s="15" t="s">
        <v>87</v>
      </c>
      <c r="AW137" s="15" t="s">
        <v>41</v>
      </c>
      <c r="AX137" s="15" t="s">
        <v>80</v>
      </c>
      <c r="AY137" s="277" t="s">
        <v>225</v>
      </c>
    </row>
    <row r="138" s="13" customFormat="1">
      <c r="A138" s="13"/>
      <c r="B138" s="236"/>
      <c r="C138" s="237"/>
      <c r="D138" s="231" t="s">
        <v>237</v>
      </c>
      <c r="E138" s="238" t="s">
        <v>39</v>
      </c>
      <c r="F138" s="239" t="s">
        <v>975</v>
      </c>
      <c r="G138" s="237"/>
      <c r="H138" s="240">
        <v>0.025000000000000001</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237</v>
      </c>
      <c r="AU138" s="246" t="s">
        <v>87</v>
      </c>
      <c r="AV138" s="13" t="s">
        <v>90</v>
      </c>
      <c r="AW138" s="13" t="s">
        <v>41</v>
      </c>
      <c r="AX138" s="13" t="s">
        <v>80</v>
      </c>
      <c r="AY138" s="246" t="s">
        <v>225</v>
      </c>
    </row>
    <row r="139" s="14" customFormat="1">
      <c r="A139" s="14"/>
      <c r="B139" s="247"/>
      <c r="C139" s="248"/>
      <c r="D139" s="231" t="s">
        <v>237</v>
      </c>
      <c r="E139" s="249" t="s">
        <v>946</v>
      </c>
      <c r="F139" s="250" t="s">
        <v>239</v>
      </c>
      <c r="G139" s="248"/>
      <c r="H139" s="251">
        <v>0.025000000000000001</v>
      </c>
      <c r="I139" s="252"/>
      <c r="J139" s="248"/>
      <c r="K139" s="248"/>
      <c r="L139" s="253"/>
      <c r="M139" s="254"/>
      <c r="N139" s="255"/>
      <c r="O139" s="255"/>
      <c r="P139" s="255"/>
      <c r="Q139" s="255"/>
      <c r="R139" s="255"/>
      <c r="S139" s="255"/>
      <c r="T139" s="256"/>
      <c r="U139" s="14"/>
      <c r="V139" s="14"/>
      <c r="W139" s="14"/>
      <c r="X139" s="14"/>
      <c r="Y139" s="14"/>
      <c r="Z139" s="14"/>
      <c r="AA139" s="14"/>
      <c r="AB139" s="14"/>
      <c r="AC139" s="14"/>
      <c r="AD139" s="14"/>
      <c r="AE139" s="14"/>
      <c r="AT139" s="257" t="s">
        <v>237</v>
      </c>
      <c r="AU139" s="257" t="s">
        <v>87</v>
      </c>
      <c r="AV139" s="14" t="s">
        <v>233</v>
      </c>
      <c r="AW139" s="14" t="s">
        <v>4</v>
      </c>
      <c r="AX139" s="14" t="s">
        <v>87</v>
      </c>
      <c r="AY139" s="257" t="s">
        <v>225</v>
      </c>
    </row>
    <row r="140" s="2" customFormat="1" ht="62.7" customHeight="1">
      <c r="A140" s="42"/>
      <c r="B140" s="43"/>
      <c r="C140" s="218" t="s">
        <v>302</v>
      </c>
      <c r="D140" s="218" t="s">
        <v>228</v>
      </c>
      <c r="E140" s="219" t="s">
        <v>338</v>
      </c>
      <c r="F140" s="220" t="s">
        <v>339</v>
      </c>
      <c r="G140" s="221" t="s">
        <v>184</v>
      </c>
      <c r="H140" s="222">
        <v>14.145</v>
      </c>
      <c r="I140" s="223"/>
      <c r="J140" s="224">
        <f>ROUND(I140*H140,2)</f>
        <v>0</v>
      </c>
      <c r="K140" s="220" t="s">
        <v>232</v>
      </c>
      <c r="L140" s="48"/>
      <c r="M140" s="225" t="s">
        <v>39</v>
      </c>
      <c r="N140" s="226" t="s">
        <v>53</v>
      </c>
      <c r="O140" s="89"/>
      <c r="P140" s="227">
        <f>O140*H140</f>
        <v>0</v>
      </c>
      <c r="Q140" s="227">
        <v>0</v>
      </c>
      <c r="R140" s="227">
        <f>Q140*H140</f>
        <v>0</v>
      </c>
      <c r="S140" s="227">
        <v>0</v>
      </c>
      <c r="T140" s="228">
        <f>S140*H140</f>
        <v>0</v>
      </c>
      <c r="U140" s="42"/>
      <c r="V140" s="42"/>
      <c r="W140" s="42"/>
      <c r="X140" s="42"/>
      <c r="Y140" s="42"/>
      <c r="Z140" s="42"/>
      <c r="AA140" s="42"/>
      <c r="AB140" s="42"/>
      <c r="AC140" s="42"/>
      <c r="AD140" s="42"/>
      <c r="AE140" s="42"/>
      <c r="AR140" s="229" t="s">
        <v>300</v>
      </c>
      <c r="AT140" s="229" t="s">
        <v>228</v>
      </c>
      <c r="AU140" s="229" t="s">
        <v>87</v>
      </c>
      <c r="AY140" s="20" t="s">
        <v>225</v>
      </c>
      <c r="BE140" s="230">
        <f>IF(N140="základní",J140,0)</f>
        <v>0</v>
      </c>
      <c r="BF140" s="230">
        <f>IF(N140="snížená",J140,0)</f>
        <v>0</v>
      </c>
      <c r="BG140" s="230">
        <f>IF(N140="zákl. přenesená",J140,0)</f>
        <v>0</v>
      </c>
      <c r="BH140" s="230">
        <f>IF(N140="sníž. přenesená",J140,0)</f>
        <v>0</v>
      </c>
      <c r="BI140" s="230">
        <f>IF(N140="nulová",J140,0)</f>
        <v>0</v>
      </c>
      <c r="BJ140" s="20" t="s">
        <v>233</v>
      </c>
      <c r="BK140" s="230">
        <f>ROUND(I140*H140,2)</f>
        <v>0</v>
      </c>
      <c r="BL140" s="20" t="s">
        <v>300</v>
      </c>
      <c r="BM140" s="229" t="s">
        <v>976</v>
      </c>
    </row>
    <row r="141" s="2" customFormat="1">
      <c r="A141" s="42"/>
      <c r="B141" s="43"/>
      <c r="C141" s="44"/>
      <c r="D141" s="231" t="s">
        <v>235</v>
      </c>
      <c r="E141" s="44"/>
      <c r="F141" s="232" t="s">
        <v>334</v>
      </c>
      <c r="G141" s="44"/>
      <c r="H141" s="44"/>
      <c r="I141" s="233"/>
      <c r="J141" s="44"/>
      <c r="K141" s="44"/>
      <c r="L141" s="48"/>
      <c r="M141" s="234"/>
      <c r="N141" s="235"/>
      <c r="O141" s="89"/>
      <c r="P141" s="89"/>
      <c r="Q141" s="89"/>
      <c r="R141" s="89"/>
      <c r="S141" s="89"/>
      <c r="T141" s="90"/>
      <c r="U141" s="42"/>
      <c r="V141" s="42"/>
      <c r="W141" s="42"/>
      <c r="X141" s="42"/>
      <c r="Y141" s="42"/>
      <c r="Z141" s="42"/>
      <c r="AA141" s="42"/>
      <c r="AB141" s="42"/>
      <c r="AC141" s="42"/>
      <c r="AD141" s="42"/>
      <c r="AE141" s="42"/>
      <c r="AT141" s="20" t="s">
        <v>235</v>
      </c>
      <c r="AU141" s="20" t="s">
        <v>87</v>
      </c>
    </row>
    <row r="142" s="13" customFormat="1">
      <c r="A142" s="13"/>
      <c r="B142" s="236"/>
      <c r="C142" s="237"/>
      <c r="D142" s="231" t="s">
        <v>237</v>
      </c>
      <c r="E142" s="238" t="s">
        <v>39</v>
      </c>
      <c r="F142" s="239" t="s">
        <v>931</v>
      </c>
      <c r="G142" s="237"/>
      <c r="H142" s="240">
        <v>14.145</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87</v>
      </c>
      <c r="AV142" s="13" t="s">
        <v>90</v>
      </c>
      <c r="AW142" s="13" t="s">
        <v>41</v>
      </c>
      <c r="AX142" s="13" t="s">
        <v>87</v>
      </c>
      <c r="AY142" s="246" t="s">
        <v>225</v>
      </c>
    </row>
    <row r="143" s="2" customFormat="1" ht="62.7" customHeight="1">
      <c r="A143" s="42"/>
      <c r="B143" s="43"/>
      <c r="C143" s="218" t="s">
        <v>306</v>
      </c>
      <c r="D143" s="218" t="s">
        <v>228</v>
      </c>
      <c r="E143" s="219" t="s">
        <v>620</v>
      </c>
      <c r="F143" s="220" t="s">
        <v>621</v>
      </c>
      <c r="G143" s="221" t="s">
        <v>184</v>
      </c>
      <c r="H143" s="222">
        <v>14.145</v>
      </c>
      <c r="I143" s="223"/>
      <c r="J143" s="224">
        <f>ROUND(I143*H143,2)</f>
        <v>0</v>
      </c>
      <c r="K143" s="220" t="s">
        <v>232</v>
      </c>
      <c r="L143" s="48"/>
      <c r="M143" s="225" t="s">
        <v>39</v>
      </c>
      <c r="N143" s="226" t="s">
        <v>53</v>
      </c>
      <c r="O143" s="89"/>
      <c r="P143" s="227">
        <f>O143*H143</f>
        <v>0</v>
      </c>
      <c r="Q143" s="227">
        <v>0</v>
      </c>
      <c r="R143" s="227">
        <f>Q143*H143</f>
        <v>0</v>
      </c>
      <c r="S143" s="227">
        <v>0</v>
      </c>
      <c r="T143" s="228">
        <f>S143*H143</f>
        <v>0</v>
      </c>
      <c r="U143" s="42"/>
      <c r="V143" s="42"/>
      <c r="W143" s="42"/>
      <c r="X143" s="42"/>
      <c r="Y143" s="42"/>
      <c r="Z143" s="42"/>
      <c r="AA143" s="42"/>
      <c r="AB143" s="42"/>
      <c r="AC143" s="42"/>
      <c r="AD143" s="42"/>
      <c r="AE143" s="42"/>
      <c r="AR143" s="229" t="s">
        <v>300</v>
      </c>
      <c r="AT143" s="229" t="s">
        <v>228</v>
      </c>
      <c r="AU143" s="229" t="s">
        <v>87</v>
      </c>
      <c r="AY143" s="20" t="s">
        <v>225</v>
      </c>
      <c r="BE143" s="230">
        <f>IF(N143="základní",J143,0)</f>
        <v>0</v>
      </c>
      <c r="BF143" s="230">
        <f>IF(N143="snížená",J143,0)</f>
        <v>0</v>
      </c>
      <c r="BG143" s="230">
        <f>IF(N143="zákl. přenesená",J143,0)</f>
        <v>0</v>
      </c>
      <c r="BH143" s="230">
        <f>IF(N143="sníž. přenesená",J143,0)</f>
        <v>0</v>
      </c>
      <c r="BI143" s="230">
        <f>IF(N143="nulová",J143,0)</f>
        <v>0</v>
      </c>
      <c r="BJ143" s="20" t="s">
        <v>233</v>
      </c>
      <c r="BK143" s="230">
        <f>ROUND(I143*H143,2)</f>
        <v>0</v>
      </c>
      <c r="BL143" s="20" t="s">
        <v>300</v>
      </c>
      <c r="BM143" s="229" t="s">
        <v>977</v>
      </c>
    </row>
    <row r="144" s="2" customFormat="1">
      <c r="A144" s="42"/>
      <c r="B144" s="43"/>
      <c r="C144" s="44"/>
      <c r="D144" s="231" t="s">
        <v>235</v>
      </c>
      <c r="E144" s="44"/>
      <c r="F144" s="232" t="s">
        <v>334</v>
      </c>
      <c r="G144" s="44"/>
      <c r="H144" s="44"/>
      <c r="I144" s="233"/>
      <c r="J144" s="44"/>
      <c r="K144" s="44"/>
      <c r="L144" s="48"/>
      <c r="M144" s="234"/>
      <c r="N144" s="235"/>
      <c r="O144" s="89"/>
      <c r="P144" s="89"/>
      <c r="Q144" s="89"/>
      <c r="R144" s="89"/>
      <c r="S144" s="89"/>
      <c r="T144" s="90"/>
      <c r="U144" s="42"/>
      <c r="V144" s="42"/>
      <c r="W144" s="42"/>
      <c r="X144" s="42"/>
      <c r="Y144" s="42"/>
      <c r="Z144" s="42"/>
      <c r="AA144" s="42"/>
      <c r="AB144" s="42"/>
      <c r="AC144" s="42"/>
      <c r="AD144" s="42"/>
      <c r="AE144" s="42"/>
      <c r="AT144" s="20" t="s">
        <v>235</v>
      </c>
      <c r="AU144" s="20" t="s">
        <v>87</v>
      </c>
    </row>
    <row r="145" s="2" customFormat="1">
      <c r="A145" s="42"/>
      <c r="B145" s="43"/>
      <c r="C145" s="44"/>
      <c r="D145" s="231" t="s">
        <v>321</v>
      </c>
      <c r="E145" s="44"/>
      <c r="F145" s="232" t="s">
        <v>354</v>
      </c>
      <c r="G145" s="44"/>
      <c r="H145" s="44"/>
      <c r="I145" s="233"/>
      <c r="J145" s="44"/>
      <c r="K145" s="44"/>
      <c r="L145" s="48"/>
      <c r="M145" s="234"/>
      <c r="N145" s="235"/>
      <c r="O145" s="89"/>
      <c r="P145" s="89"/>
      <c r="Q145" s="89"/>
      <c r="R145" s="89"/>
      <c r="S145" s="89"/>
      <c r="T145" s="90"/>
      <c r="U145" s="42"/>
      <c r="V145" s="42"/>
      <c r="W145" s="42"/>
      <c r="X145" s="42"/>
      <c r="Y145" s="42"/>
      <c r="Z145" s="42"/>
      <c r="AA145" s="42"/>
      <c r="AB145" s="42"/>
      <c r="AC145" s="42"/>
      <c r="AD145" s="42"/>
      <c r="AE145" s="42"/>
      <c r="AT145" s="20" t="s">
        <v>321</v>
      </c>
      <c r="AU145" s="20" t="s">
        <v>87</v>
      </c>
    </row>
    <row r="146" s="13" customFormat="1">
      <c r="A146" s="13"/>
      <c r="B146" s="236"/>
      <c r="C146" s="237"/>
      <c r="D146" s="231" t="s">
        <v>237</v>
      </c>
      <c r="E146" s="238" t="s">
        <v>39</v>
      </c>
      <c r="F146" s="239" t="s">
        <v>978</v>
      </c>
      <c r="G146" s="237"/>
      <c r="H146" s="240">
        <v>14.145</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87</v>
      </c>
      <c r="AV146" s="13" t="s">
        <v>90</v>
      </c>
      <c r="AW146" s="13" t="s">
        <v>41</v>
      </c>
      <c r="AX146" s="13" t="s">
        <v>80</v>
      </c>
      <c r="AY146" s="246" t="s">
        <v>225</v>
      </c>
    </row>
    <row r="147" s="14" customFormat="1">
      <c r="A147" s="14"/>
      <c r="B147" s="247"/>
      <c r="C147" s="248"/>
      <c r="D147" s="231" t="s">
        <v>237</v>
      </c>
      <c r="E147" s="249" t="s">
        <v>879</v>
      </c>
      <c r="F147" s="250" t="s">
        <v>239</v>
      </c>
      <c r="G147" s="248"/>
      <c r="H147" s="251">
        <v>14.145</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87</v>
      </c>
      <c r="AV147" s="14" t="s">
        <v>233</v>
      </c>
      <c r="AW147" s="14" t="s">
        <v>41</v>
      </c>
      <c r="AX147" s="14" t="s">
        <v>87</v>
      </c>
      <c r="AY147" s="257" t="s">
        <v>225</v>
      </c>
    </row>
    <row r="148" s="2" customFormat="1" ht="44.25" customHeight="1">
      <c r="A148" s="42"/>
      <c r="B148" s="43"/>
      <c r="C148" s="218" t="s">
        <v>312</v>
      </c>
      <c r="D148" s="218" t="s">
        <v>228</v>
      </c>
      <c r="E148" s="219" t="s">
        <v>357</v>
      </c>
      <c r="F148" s="220" t="s">
        <v>358</v>
      </c>
      <c r="G148" s="221" t="s">
        <v>184</v>
      </c>
      <c r="H148" s="222">
        <v>0.025000000000000001</v>
      </c>
      <c r="I148" s="223"/>
      <c r="J148" s="224">
        <f>ROUND(I148*H148,2)</f>
        <v>0</v>
      </c>
      <c r="K148" s="220" t="s">
        <v>232</v>
      </c>
      <c r="L148" s="48"/>
      <c r="M148" s="225" t="s">
        <v>39</v>
      </c>
      <c r="N148" s="226" t="s">
        <v>53</v>
      </c>
      <c r="O148" s="89"/>
      <c r="P148" s="227">
        <f>O148*H148</f>
        <v>0</v>
      </c>
      <c r="Q148" s="227">
        <v>0</v>
      </c>
      <c r="R148" s="227">
        <f>Q148*H148</f>
        <v>0</v>
      </c>
      <c r="S148" s="227">
        <v>0</v>
      </c>
      <c r="T148" s="228">
        <f>S148*H148</f>
        <v>0</v>
      </c>
      <c r="U148" s="42"/>
      <c r="V148" s="42"/>
      <c r="W148" s="42"/>
      <c r="X148" s="42"/>
      <c r="Y148" s="42"/>
      <c r="Z148" s="42"/>
      <c r="AA148" s="42"/>
      <c r="AB148" s="42"/>
      <c r="AC148" s="42"/>
      <c r="AD148" s="42"/>
      <c r="AE148" s="42"/>
      <c r="AR148" s="229" t="s">
        <v>300</v>
      </c>
      <c r="AT148" s="229" t="s">
        <v>228</v>
      </c>
      <c r="AU148" s="229" t="s">
        <v>87</v>
      </c>
      <c r="AY148" s="20" t="s">
        <v>225</v>
      </c>
      <c r="BE148" s="230">
        <f>IF(N148="základní",J148,0)</f>
        <v>0</v>
      </c>
      <c r="BF148" s="230">
        <f>IF(N148="snížená",J148,0)</f>
        <v>0</v>
      </c>
      <c r="BG148" s="230">
        <f>IF(N148="zákl. přenesená",J148,0)</f>
        <v>0</v>
      </c>
      <c r="BH148" s="230">
        <f>IF(N148="sníž. přenesená",J148,0)</f>
        <v>0</v>
      </c>
      <c r="BI148" s="230">
        <f>IF(N148="nulová",J148,0)</f>
        <v>0</v>
      </c>
      <c r="BJ148" s="20" t="s">
        <v>233</v>
      </c>
      <c r="BK148" s="230">
        <f>ROUND(I148*H148,2)</f>
        <v>0</v>
      </c>
      <c r="BL148" s="20" t="s">
        <v>300</v>
      </c>
      <c r="BM148" s="229" t="s">
        <v>979</v>
      </c>
    </row>
    <row r="149" s="2" customFormat="1">
      <c r="A149" s="42"/>
      <c r="B149" s="43"/>
      <c r="C149" s="44"/>
      <c r="D149" s="231" t="s">
        <v>235</v>
      </c>
      <c r="E149" s="44"/>
      <c r="F149" s="232" t="s">
        <v>360</v>
      </c>
      <c r="G149" s="44"/>
      <c r="H149" s="44"/>
      <c r="I149" s="233"/>
      <c r="J149" s="44"/>
      <c r="K149" s="44"/>
      <c r="L149" s="48"/>
      <c r="M149" s="234"/>
      <c r="N149" s="235"/>
      <c r="O149" s="89"/>
      <c r="P149" s="89"/>
      <c r="Q149" s="89"/>
      <c r="R149" s="89"/>
      <c r="S149" s="89"/>
      <c r="T149" s="90"/>
      <c r="U149" s="42"/>
      <c r="V149" s="42"/>
      <c r="W149" s="42"/>
      <c r="X149" s="42"/>
      <c r="Y149" s="42"/>
      <c r="Z149" s="42"/>
      <c r="AA149" s="42"/>
      <c r="AB149" s="42"/>
      <c r="AC149" s="42"/>
      <c r="AD149" s="42"/>
      <c r="AE149" s="42"/>
      <c r="AT149" s="20" t="s">
        <v>235</v>
      </c>
      <c r="AU149" s="20" t="s">
        <v>87</v>
      </c>
    </row>
    <row r="150" s="13" customFormat="1">
      <c r="A150" s="13"/>
      <c r="B150" s="236"/>
      <c r="C150" s="237"/>
      <c r="D150" s="231" t="s">
        <v>237</v>
      </c>
      <c r="E150" s="238" t="s">
        <v>39</v>
      </c>
      <c r="F150" s="239" t="s">
        <v>946</v>
      </c>
      <c r="G150" s="237"/>
      <c r="H150" s="240">
        <v>0.025000000000000001</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237</v>
      </c>
      <c r="AU150" s="246" t="s">
        <v>87</v>
      </c>
      <c r="AV150" s="13" t="s">
        <v>90</v>
      </c>
      <c r="AW150" s="13" t="s">
        <v>41</v>
      </c>
      <c r="AX150" s="13" t="s">
        <v>80</v>
      </c>
      <c r="AY150" s="246" t="s">
        <v>225</v>
      </c>
    </row>
    <row r="151" s="14" customFormat="1">
      <c r="A151" s="14"/>
      <c r="B151" s="247"/>
      <c r="C151" s="248"/>
      <c r="D151" s="231" t="s">
        <v>237</v>
      </c>
      <c r="E151" s="249" t="s">
        <v>39</v>
      </c>
      <c r="F151" s="250" t="s">
        <v>239</v>
      </c>
      <c r="G151" s="248"/>
      <c r="H151" s="251">
        <v>0.025000000000000001</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237</v>
      </c>
      <c r="AU151" s="257" t="s">
        <v>87</v>
      </c>
      <c r="AV151" s="14" t="s">
        <v>233</v>
      </c>
      <c r="AW151" s="14" t="s">
        <v>41</v>
      </c>
      <c r="AX151" s="14" t="s">
        <v>87</v>
      </c>
      <c r="AY151" s="257" t="s">
        <v>225</v>
      </c>
    </row>
    <row r="152" s="2" customFormat="1" ht="44.25" customHeight="1">
      <c r="A152" s="42"/>
      <c r="B152" s="43"/>
      <c r="C152" s="218" t="s">
        <v>317</v>
      </c>
      <c r="D152" s="218" t="s">
        <v>228</v>
      </c>
      <c r="E152" s="219" t="s">
        <v>362</v>
      </c>
      <c r="F152" s="220" t="s">
        <v>363</v>
      </c>
      <c r="G152" s="221" t="s">
        <v>184</v>
      </c>
      <c r="H152" s="222">
        <v>42.435000000000002</v>
      </c>
      <c r="I152" s="223"/>
      <c r="J152" s="224">
        <f>ROUND(I152*H152,2)</f>
        <v>0</v>
      </c>
      <c r="K152" s="220" t="s">
        <v>232</v>
      </c>
      <c r="L152" s="48"/>
      <c r="M152" s="225" t="s">
        <v>39</v>
      </c>
      <c r="N152" s="226" t="s">
        <v>53</v>
      </c>
      <c r="O152" s="89"/>
      <c r="P152" s="227">
        <f>O152*H152</f>
        <v>0</v>
      </c>
      <c r="Q152" s="227">
        <v>0</v>
      </c>
      <c r="R152" s="227">
        <f>Q152*H152</f>
        <v>0</v>
      </c>
      <c r="S152" s="227">
        <v>0</v>
      </c>
      <c r="T152" s="228">
        <f>S152*H152</f>
        <v>0</v>
      </c>
      <c r="U152" s="42"/>
      <c r="V152" s="42"/>
      <c r="W152" s="42"/>
      <c r="X152" s="42"/>
      <c r="Y152" s="42"/>
      <c r="Z152" s="42"/>
      <c r="AA152" s="42"/>
      <c r="AB152" s="42"/>
      <c r="AC152" s="42"/>
      <c r="AD152" s="42"/>
      <c r="AE152" s="42"/>
      <c r="AR152" s="229" t="s">
        <v>300</v>
      </c>
      <c r="AT152" s="229" t="s">
        <v>228</v>
      </c>
      <c r="AU152" s="229" t="s">
        <v>87</v>
      </c>
      <c r="AY152" s="20" t="s">
        <v>225</v>
      </c>
      <c r="BE152" s="230">
        <f>IF(N152="základní",J152,0)</f>
        <v>0</v>
      </c>
      <c r="BF152" s="230">
        <f>IF(N152="snížená",J152,0)</f>
        <v>0</v>
      </c>
      <c r="BG152" s="230">
        <f>IF(N152="zákl. přenesená",J152,0)</f>
        <v>0</v>
      </c>
      <c r="BH152" s="230">
        <f>IF(N152="sníž. přenesená",J152,0)</f>
        <v>0</v>
      </c>
      <c r="BI152" s="230">
        <f>IF(N152="nulová",J152,0)</f>
        <v>0</v>
      </c>
      <c r="BJ152" s="20" t="s">
        <v>233</v>
      </c>
      <c r="BK152" s="230">
        <f>ROUND(I152*H152,2)</f>
        <v>0</v>
      </c>
      <c r="BL152" s="20" t="s">
        <v>300</v>
      </c>
      <c r="BM152" s="229" t="s">
        <v>980</v>
      </c>
    </row>
    <row r="153" s="2" customFormat="1">
      <c r="A153" s="42"/>
      <c r="B153" s="43"/>
      <c r="C153" s="44"/>
      <c r="D153" s="231" t="s">
        <v>235</v>
      </c>
      <c r="E153" s="44"/>
      <c r="F153" s="232" t="s">
        <v>360</v>
      </c>
      <c r="G153" s="44"/>
      <c r="H153" s="44"/>
      <c r="I153" s="233"/>
      <c r="J153" s="44"/>
      <c r="K153" s="44"/>
      <c r="L153" s="48"/>
      <c r="M153" s="234"/>
      <c r="N153" s="235"/>
      <c r="O153" s="89"/>
      <c r="P153" s="89"/>
      <c r="Q153" s="89"/>
      <c r="R153" s="89"/>
      <c r="S153" s="89"/>
      <c r="T153" s="90"/>
      <c r="U153" s="42"/>
      <c r="V153" s="42"/>
      <c r="W153" s="42"/>
      <c r="X153" s="42"/>
      <c r="Y153" s="42"/>
      <c r="Z153" s="42"/>
      <c r="AA153" s="42"/>
      <c r="AB153" s="42"/>
      <c r="AC153" s="42"/>
      <c r="AD153" s="42"/>
      <c r="AE153" s="42"/>
      <c r="AT153" s="20" t="s">
        <v>235</v>
      </c>
      <c r="AU153" s="20" t="s">
        <v>87</v>
      </c>
    </row>
    <row r="154" s="2" customFormat="1">
      <c r="A154" s="42"/>
      <c r="B154" s="43"/>
      <c r="C154" s="44"/>
      <c r="D154" s="231" t="s">
        <v>321</v>
      </c>
      <c r="E154" s="44"/>
      <c r="F154" s="232" t="s">
        <v>365</v>
      </c>
      <c r="G154" s="44"/>
      <c r="H154" s="44"/>
      <c r="I154" s="233"/>
      <c r="J154" s="44"/>
      <c r="K154" s="44"/>
      <c r="L154" s="48"/>
      <c r="M154" s="234"/>
      <c r="N154" s="235"/>
      <c r="O154" s="89"/>
      <c r="P154" s="89"/>
      <c r="Q154" s="89"/>
      <c r="R154" s="89"/>
      <c r="S154" s="89"/>
      <c r="T154" s="90"/>
      <c r="U154" s="42"/>
      <c r="V154" s="42"/>
      <c r="W154" s="42"/>
      <c r="X154" s="42"/>
      <c r="Y154" s="42"/>
      <c r="Z154" s="42"/>
      <c r="AA154" s="42"/>
      <c r="AB154" s="42"/>
      <c r="AC154" s="42"/>
      <c r="AD154" s="42"/>
      <c r="AE154" s="42"/>
      <c r="AT154" s="20" t="s">
        <v>321</v>
      </c>
      <c r="AU154" s="20" t="s">
        <v>87</v>
      </c>
    </row>
    <row r="155" s="13" customFormat="1">
      <c r="A155" s="13"/>
      <c r="B155" s="236"/>
      <c r="C155" s="237"/>
      <c r="D155" s="231" t="s">
        <v>237</v>
      </c>
      <c r="E155" s="238" t="s">
        <v>39</v>
      </c>
      <c r="F155" s="239" t="s">
        <v>936</v>
      </c>
      <c r="G155" s="237"/>
      <c r="H155" s="240">
        <v>42.435000000000002</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87</v>
      </c>
      <c r="AV155" s="13" t="s">
        <v>90</v>
      </c>
      <c r="AW155" s="13" t="s">
        <v>41</v>
      </c>
      <c r="AX155" s="13" t="s">
        <v>80</v>
      </c>
      <c r="AY155" s="246" t="s">
        <v>225</v>
      </c>
    </row>
    <row r="156" s="14" customFormat="1">
      <c r="A156" s="14"/>
      <c r="B156" s="247"/>
      <c r="C156" s="248"/>
      <c r="D156" s="231" t="s">
        <v>237</v>
      </c>
      <c r="E156" s="249" t="s">
        <v>39</v>
      </c>
      <c r="F156" s="250" t="s">
        <v>239</v>
      </c>
      <c r="G156" s="248"/>
      <c r="H156" s="251">
        <v>42.435000000000002</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237</v>
      </c>
      <c r="AU156" s="257" t="s">
        <v>87</v>
      </c>
      <c r="AV156" s="14" t="s">
        <v>233</v>
      </c>
      <c r="AW156" s="14" t="s">
        <v>41</v>
      </c>
      <c r="AX156" s="14" t="s">
        <v>87</v>
      </c>
      <c r="AY156" s="257" t="s">
        <v>225</v>
      </c>
    </row>
    <row r="157" s="2" customFormat="1" ht="49.05" customHeight="1">
      <c r="A157" s="42"/>
      <c r="B157" s="43"/>
      <c r="C157" s="218" t="s">
        <v>324</v>
      </c>
      <c r="D157" s="218" t="s">
        <v>228</v>
      </c>
      <c r="E157" s="219" t="s">
        <v>368</v>
      </c>
      <c r="F157" s="220" t="s">
        <v>369</v>
      </c>
      <c r="G157" s="221" t="s">
        <v>184</v>
      </c>
      <c r="H157" s="222">
        <v>0.16600000000000001</v>
      </c>
      <c r="I157" s="223"/>
      <c r="J157" s="224">
        <f>ROUND(I157*H157,2)</f>
        <v>0</v>
      </c>
      <c r="K157" s="220" t="s">
        <v>232</v>
      </c>
      <c r="L157" s="48"/>
      <c r="M157" s="225" t="s">
        <v>39</v>
      </c>
      <c r="N157" s="226" t="s">
        <v>53</v>
      </c>
      <c r="O157" s="89"/>
      <c r="P157" s="227">
        <f>O157*H157</f>
        <v>0</v>
      </c>
      <c r="Q157" s="227">
        <v>0</v>
      </c>
      <c r="R157" s="227">
        <f>Q157*H157</f>
        <v>0</v>
      </c>
      <c r="S157" s="227">
        <v>0</v>
      </c>
      <c r="T157" s="228">
        <f>S157*H157</f>
        <v>0</v>
      </c>
      <c r="U157" s="42"/>
      <c r="V157" s="42"/>
      <c r="W157" s="42"/>
      <c r="X157" s="42"/>
      <c r="Y157" s="42"/>
      <c r="Z157" s="42"/>
      <c r="AA157" s="42"/>
      <c r="AB157" s="42"/>
      <c r="AC157" s="42"/>
      <c r="AD157" s="42"/>
      <c r="AE157" s="42"/>
      <c r="AR157" s="229" t="s">
        <v>300</v>
      </c>
      <c r="AT157" s="229" t="s">
        <v>228</v>
      </c>
      <c r="AU157" s="229" t="s">
        <v>87</v>
      </c>
      <c r="AY157" s="20" t="s">
        <v>225</v>
      </c>
      <c r="BE157" s="230">
        <f>IF(N157="základní",J157,0)</f>
        <v>0</v>
      </c>
      <c r="BF157" s="230">
        <f>IF(N157="snížená",J157,0)</f>
        <v>0</v>
      </c>
      <c r="BG157" s="230">
        <f>IF(N157="zákl. přenesená",J157,0)</f>
        <v>0</v>
      </c>
      <c r="BH157" s="230">
        <f>IF(N157="sníž. přenesená",J157,0)</f>
        <v>0</v>
      </c>
      <c r="BI157" s="230">
        <f>IF(N157="nulová",J157,0)</f>
        <v>0</v>
      </c>
      <c r="BJ157" s="20" t="s">
        <v>233</v>
      </c>
      <c r="BK157" s="230">
        <f>ROUND(I157*H157,2)</f>
        <v>0</v>
      </c>
      <c r="BL157" s="20" t="s">
        <v>300</v>
      </c>
      <c r="BM157" s="229" t="s">
        <v>981</v>
      </c>
    </row>
    <row r="158" s="2" customFormat="1">
      <c r="A158" s="42"/>
      <c r="B158" s="43"/>
      <c r="C158" s="44"/>
      <c r="D158" s="231" t="s">
        <v>235</v>
      </c>
      <c r="E158" s="44"/>
      <c r="F158" s="232" t="s">
        <v>371</v>
      </c>
      <c r="G158" s="44"/>
      <c r="H158" s="44"/>
      <c r="I158" s="233"/>
      <c r="J158" s="44"/>
      <c r="K158" s="44"/>
      <c r="L158" s="48"/>
      <c r="M158" s="234"/>
      <c r="N158" s="235"/>
      <c r="O158" s="89"/>
      <c r="P158" s="89"/>
      <c r="Q158" s="89"/>
      <c r="R158" s="89"/>
      <c r="S158" s="89"/>
      <c r="T158" s="90"/>
      <c r="U158" s="42"/>
      <c r="V158" s="42"/>
      <c r="W158" s="42"/>
      <c r="X158" s="42"/>
      <c r="Y158" s="42"/>
      <c r="Z158" s="42"/>
      <c r="AA158" s="42"/>
      <c r="AB158" s="42"/>
      <c r="AC158" s="42"/>
      <c r="AD158" s="42"/>
      <c r="AE158" s="42"/>
      <c r="AT158" s="20" t="s">
        <v>235</v>
      </c>
      <c r="AU158" s="20" t="s">
        <v>87</v>
      </c>
    </row>
    <row r="159" s="13" customFormat="1">
      <c r="A159" s="13"/>
      <c r="B159" s="236"/>
      <c r="C159" s="237"/>
      <c r="D159" s="231" t="s">
        <v>237</v>
      </c>
      <c r="E159" s="238" t="s">
        <v>39</v>
      </c>
      <c r="F159" s="239" t="s">
        <v>938</v>
      </c>
      <c r="G159" s="237"/>
      <c r="H159" s="240">
        <v>0.16600000000000001</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237</v>
      </c>
      <c r="AU159" s="246" t="s">
        <v>87</v>
      </c>
      <c r="AV159" s="13" t="s">
        <v>90</v>
      </c>
      <c r="AW159" s="13" t="s">
        <v>41</v>
      </c>
      <c r="AX159" s="13" t="s">
        <v>80</v>
      </c>
      <c r="AY159" s="246" t="s">
        <v>225</v>
      </c>
    </row>
    <row r="160" s="14" customFormat="1">
      <c r="A160" s="14"/>
      <c r="B160" s="247"/>
      <c r="C160" s="248"/>
      <c r="D160" s="231" t="s">
        <v>237</v>
      </c>
      <c r="E160" s="249" t="s">
        <v>39</v>
      </c>
      <c r="F160" s="250" t="s">
        <v>239</v>
      </c>
      <c r="G160" s="248"/>
      <c r="H160" s="251">
        <v>0.16600000000000001</v>
      </c>
      <c r="I160" s="252"/>
      <c r="J160" s="248"/>
      <c r="K160" s="248"/>
      <c r="L160" s="253"/>
      <c r="M160" s="278"/>
      <c r="N160" s="279"/>
      <c r="O160" s="279"/>
      <c r="P160" s="279"/>
      <c r="Q160" s="279"/>
      <c r="R160" s="279"/>
      <c r="S160" s="279"/>
      <c r="T160" s="280"/>
      <c r="U160" s="14"/>
      <c r="V160" s="14"/>
      <c r="W160" s="14"/>
      <c r="X160" s="14"/>
      <c r="Y160" s="14"/>
      <c r="Z160" s="14"/>
      <c r="AA160" s="14"/>
      <c r="AB160" s="14"/>
      <c r="AC160" s="14"/>
      <c r="AD160" s="14"/>
      <c r="AE160" s="14"/>
      <c r="AT160" s="257" t="s">
        <v>237</v>
      </c>
      <c r="AU160" s="257" t="s">
        <v>87</v>
      </c>
      <c r="AV160" s="14" t="s">
        <v>233</v>
      </c>
      <c r="AW160" s="14" t="s">
        <v>41</v>
      </c>
      <c r="AX160" s="14" t="s">
        <v>87</v>
      </c>
      <c r="AY160" s="257" t="s">
        <v>225</v>
      </c>
    </row>
    <row r="161" s="2" customFormat="1" ht="6.96" customHeight="1">
      <c r="A161" s="42"/>
      <c r="B161" s="64"/>
      <c r="C161" s="65"/>
      <c r="D161" s="65"/>
      <c r="E161" s="65"/>
      <c r="F161" s="65"/>
      <c r="G161" s="65"/>
      <c r="H161" s="65"/>
      <c r="I161" s="65"/>
      <c r="J161" s="65"/>
      <c r="K161" s="65"/>
      <c r="L161" s="48"/>
      <c r="M161" s="42"/>
      <c r="O161" s="42"/>
      <c r="P161" s="42"/>
      <c r="Q161" s="42"/>
      <c r="R161" s="42"/>
      <c r="S161" s="42"/>
      <c r="T161" s="42"/>
      <c r="U161" s="42"/>
      <c r="V161" s="42"/>
      <c r="W161" s="42"/>
      <c r="X161" s="42"/>
      <c r="Y161" s="42"/>
      <c r="Z161" s="42"/>
      <c r="AA161" s="42"/>
      <c r="AB161" s="42"/>
      <c r="AC161" s="42"/>
      <c r="AD161" s="42"/>
      <c r="AE161" s="42"/>
    </row>
  </sheetData>
  <sheetProtection sheet="1" autoFilter="0" formatColumns="0" formatRows="0" objects="1" scenarios="1" spinCount="100000" saltValue="WLzSjTO35NkXtH0Y3ipPVkgydU7hnRYzcx6qxWD7ixukfg3oOfSi/bqS+Zyp5AluUupjjNFkYClvK5QGuNPcfQ==" hashValue="xwBnwWZ6YxurXOsK63Qx3yTt8ijdJdErt90o8ggR9IaE8ej4IoYgIXP6p21v8o9BLPKBxH9h90IEAilin0PAkQ==" algorithmName="SHA-512" password="CDD6"/>
  <autoFilter ref="C87:K160"/>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132</v>
      </c>
      <c r="AZ2" s="143" t="s">
        <v>982</v>
      </c>
      <c r="BA2" s="143" t="s">
        <v>983</v>
      </c>
      <c r="BB2" s="143" t="s">
        <v>790</v>
      </c>
      <c r="BC2" s="143" t="s">
        <v>984</v>
      </c>
      <c r="BD2" s="143" t="s">
        <v>90</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830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985</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ROUND((SUM(BE88:BE135)),  2)</f>
        <v>0</v>
      </c>
      <c r="G35" s="42"/>
      <c r="H35" s="42"/>
      <c r="I35" s="163">
        <v>0.20999999999999999</v>
      </c>
      <c r="J35" s="162">
        <f>ROUND(((SUM(BE88:BE135))*I35),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ROUND((SUM(BF88:BF135)),  2)</f>
        <v>0</v>
      </c>
      <c r="G36" s="42"/>
      <c r="H36" s="42"/>
      <c r="I36" s="163">
        <v>0.12</v>
      </c>
      <c r="J36" s="162">
        <f>ROUND(((SUM(BF88:BF135))*I36),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ROUND((SUM(BG88:BG135)),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ROUND((SUM(BH88:BH135)),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ROUND((SUM(BI88:BI135)),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830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 xml:space="preserve">Č25 - Přejezd P1951  km 36,210  Bílina - České Zlatníky, 1.TK</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J121</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830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 xml:space="preserve">Č25 - Přejezd P1951  km 36,210  Bílina - České Zlatníky, 1.TK</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P89+P121</f>
        <v>0</v>
      </c>
      <c r="Q88" s="101"/>
      <c r="R88" s="199">
        <f>R89+R121</f>
        <v>3.3700000000000001</v>
      </c>
      <c r="S88" s="101"/>
      <c r="T88" s="200">
        <f>T89+T121</f>
        <v>0</v>
      </c>
      <c r="U88" s="42"/>
      <c r="V88" s="42"/>
      <c r="W88" s="42"/>
      <c r="X88" s="42"/>
      <c r="Y88" s="42"/>
      <c r="Z88" s="42"/>
      <c r="AA88" s="42"/>
      <c r="AB88" s="42"/>
      <c r="AC88" s="42"/>
      <c r="AD88" s="42"/>
      <c r="AE88" s="42"/>
      <c r="AT88" s="20" t="s">
        <v>79</v>
      </c>
      <c r="AU88" s="20" t="s">
        <v>206</v>
      </c>
      <c r="BK88" s="201">
        <f>BK89+BK121</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3.3700000000000001</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SUM(P91:P120)</f>
        <v>0</v>
      </c>
      <c r="Q90" s="210"/>
      <c r="R90" s="211">
        <f>SUM(R91:R120)</f>
        <v>3.3700000000000001</v>
      </c>
      <c r="S90" s="210"/>
      <c r="T90" s="212">
        <f>SUM(T91:T120)</f>
        <v>0</v>
      </c>
      <c r="U90" s="12"/>
      <c r="V90" s="12"/>
      <c r="W90" s="12"/>
      <c r="X90" s="12"/>
      <c r="Y90" s="12"/>
      <c r="Z90" s="12"/>
      <c r="AA90" s="12"/>
      <c r="AB90" s="12"/>
      <c r="AC90" s="12"/>
      <c r="AD90" s="12"/>
      <c r="AE90" s="12"/>
      <c r="AR90" s="213" t="s">
        <v>87</v>
      </c>
      <c r="AT90" s="214" t="s">
        <v>79</v>
      </c>
      <c r="AU90" s="214" t="s">
        <v>87</v>
      </c>
      <c r="AY90" s="213" t="s">
        <v>225</v>
      </c>
      <c r="BK90" s="215">
        <f>SUM(BK91:BK120)</f>
        <v>0</v>
      </c>
    </row>
    <row r="91" s="2" customFormat="1" ht="24.15" customHeight="1">
      <c r="A91" s="42"/>
      <c r="B91" s="43"/>
      <c r="C91" s="218" t="s">
        <v>87</v>
      </c>
      <c r="D91" s="218" t="s">
        <v>228</v>
      </c>
      <c r="E91" s="219" t="s">
        <v>986</v>
      </c>
      <c r="F91" s="220" t="s">
        <v>987</v>
      </c>
      <c r="G91" s="221" t="s">
        <v>175</v>
      </c>
      <c r="H91" s="222">
        <v>2</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988</v>
      </c>
    </row>
    <row r="92" s="2" customFormat="1">
      <c r="A92" s="42"/>
      <c r="B92" s="43"/>
      <c r="C92" s="44"/>
      <c r="D92" s="231" t="s">
        <v>235</v>
      </c>
      <c r="E92" s="44"/>
      <c r="F92" s="232" t="s">
        <v>989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2" customFormat="1" ht="33" customHeight="1">
      <c r="A93" s="42"/>
      <c r="B93" s="43"/>
      <c r="C93" s="218" t="s">
        <v>90</v>
      </c>
      <c r="D93" s="218" t="s">
        <v>228</v>
      </c>
      <c r="E93" s="219" t="s">
        <v>990</v>
      </c>
      <c r="F93" s="220" t="s">
        <v>991</v>
      </c>
      <c r="G93" s="221" t="s">
        <v>175</v>
      </c>
      <c r="H93" s="222">
        <v>2</v>
      </c>
      <c r="I93" s="223"/>
      <c r="J93" s="224">
        <f>ROUND(I93*H93,2)</f>
        <v>0</v>
      </c>
      <c r="K93" s="220" t="s">
        <v>232</v>
      </c>
      <c r="L93" s="48"/>
      <c r="M93" s="225" t="s">
        <v>39</v>
      </c>
      <c r="N93" s="226" t="s">
        <v>53</v>
      </c>
      <c r="O93" s="89"/>
      <c r="P93" s="227">
        <f>O93*H93</f>
        <v>0</v>
      </c>
      <c r="Q93" s="227">
        <v>0</v>
      </c>
      <c r="R93" s="227">
        <f>Q93*H93</f>
        <v>0</v>
      </c>
      <c r="S93" s="227">
        <v>0</v>
      </c>
      <c r="T93" s="228">
        <f>S93*H93</f>
        <v>0</v>
      </c>
      <c r="U93" s="42"/>
      <c r="V93" s="42"/>
      <c r="W93" s="42"/>
      <c r="X93" s="42"/>
      <c r="Y93" s="42"/>
      <c r="Z93" s="42"/>
      <c r="AA93" s="42"/>
      <c r="AB93" s="42"/>
      <c r="AC93" s="42"/>
      <c r="AD93" s="42"/>
      <c r="AE93" s="42"/>
      <c r="AR93" s="229" t="s">
        <v>233</v>
      </c>
      <c r="AT93" s="229" t="s">
        <v>228</v>
      </c>
      <c r="AU93" s="229" t="s">
        <v>90</v>
      </c>
      <c r="AY93" s="20" t="s">
        <v>225</v>
      </c>
      <c r="BE93" s="230">
        <f>IF(N93="základní",J93,0)</f>
        <v>0</v>
      </c>
      <c r="BF93" s="230">
        <f>IF(N93="snížená",J93,0)</f>
        <v>0</v>
      </c>
      <c r="BG93" s="230">
        <f>IF(N93="zákl. přenesená",J93,0)</f>
        <v>0</v>
      </c>
      <c r="BH93" s="230">
        <f>IF(N93="sníž. přenesená",J93,0)</f>
        <v>0</v>
      </c>
      <c r="BI93" s="230">
        <f>IF(N93="nulová",J93,0)</f>
        <v>0</v>
      </c>
      <c r="BJ93" s="20" t="s">
        <v>233</v>
      </c>
      <c r="BK93" s="230">
        <f>ROUND(I93*H93,2)</f>
        <v>0</v>
      </c>
      <c r="BL93" s="20" t="s">
        <v>233</v>
      </c>
      <c r="BM93" s="229" t="s">
        <v>992</v>
      </c>
    </row>
    <row r="94" s="2" customFormat="1">
      <c r="A94" s="42"/>
      <c r="B94" s="43"/>
      <c r="C94" s="44"/>
      <c r="D94" s="231" t="s">
        <v>235</v>
      </c>
      <c r="E94" s="44"/>
      <c r="F94" s="232" t="s">
        <v>993</v>
      </c>
      <c r="G94" s="44"/>
      <c r="H94" s="44"/>
      <c r="I94" s="233"/>
      <c r="J94" s="44"/>
      <c r="K94" s="44"/>
      <c r="L94" s="48"/>
      <c r="M94" s="234"/>
      <c r="N94" s="235"/>
      <c r="O94" s="89"/>
      <c r="P94" s="89"/>
      <c r="Q94" s="89"/>
      <c r="R94" s="89"/>
      <c r="S94" s="89"/>
      <c r="T94" s="90"/>
      <c r="U94" s="42"/>
      <c r="V94" s="42"/>
      <c r="W94" s="42"/>
      <c r="X94" s="42"/>
      <c r="Y94" s="42"/>
      <c r="Z94" s="42"/>
      <c r="AA94" s="42"/>
      <c r="AB94" s="42"/>
      <c r="AC94" s="42"/>
      <c r="AD94" s="42"/>
      <c r="AE94" s="42"/>
      <c r="AT94" s="20" t="s">
        <v>235</v>
      </c>
      <c r="AU94" s="20" t="s">
        <v>90</v>
      </c>
    </row>
    <row r="95" s="2" customFormat="1" ht="24.15" customHeight="1">
      <c r="A95" s="42"/>
      <c r="B95" s="43"/>
      <c r="C95" s="218" t="s">
        <v>245</v>
      </c>
      <c r="D95" s="218" t="s">
        <v>228</v>
      </c>
      <c r="E95" s="219" t="s">
        <v>994</v>
      </c>
      <c r="F95" s="220" t="s">
        <v>995</v>
      </c>
      <c r="G95" s="221" t="s">
        <v>188</v>
      </c>
      <c r="H95" s="222">
        <v>6</v>
      </c>
      <c r="I95" s="223"/>
      <c r="J95" s="224">
        <f>ROUND(I95*H95,2)</f>
        <v>0</v>
      </c>
      <c r="K95" s="220" t="s">
        <v>232</v>
      </c>
      <c r="L95" s="48"/>
      <c r="M95" s="225" t="s">
        <v>39</v>
      </c>
      <c r="N95" s="226" t="s">
        <v>53</v>
      </c>
      <c r="O95" s="89"/>
      <c r="P95" s="227">
        <f>O95*H95</f>
        <v>0</v>
      </c>
      <c r="Q95" s="227">
        <v>0</v>
      </c>
      <c r="R95" s="227">
        <f>Q95*H95</f>
        <v>0</v>
      </c>
      <c r="S95" s="227">
        <v>0</v>
      </c>
      <c r="T95" s="228">
        <f>S95*H95</f>
        <v>0</v>
      </c>
      <c r="U95" s="42"/>
      <c r="V95" s="42"/>
      <c r="W95" s="42"/>
      <c r="X95" s="42"/>
      <c r="Y95" s="42"/>
      <c r="Z95" s="42"/>
      <c r="AA95" s="42"/>
      <c r="AB95" s="42"/>
      <c r="AC95" s="42"/>
      <c r="AD95" s="42"/>
      <c r="AE95" s="42"/>
      <c r="AR95" s="229" t="s">
        <v>233</v>
      </c>
      <c r="AT95" s="229" t="s">
        <v>228</v>
      </c>
      <c r="AU95" s="229" t="s">
        <v>90</v>
      </c>
      <c r="AY95" s="20" t="s">
        <v>225</v>
      </c>
      <c r="BE95" s="230">
        <f>IF(N95="základní",J95,0)</f>
        <v>0</v>
      </c>
      <c r="BF95" s="230">
        <f>IF(N95="snížená",J95,0)</f>
        <v>0</v>
      </c>
      <c r="BG95" s="230">
        <f>IF(N95="zákl. přenesená",J95,0)</f>
        <v>0</v>
      </c>
      <c r="BH95" s="230">
        <f>IF(N95="sníž. přenesená",J95,0)</f>
        <v>0</v>
      </c>
      <c r="BI95" s="230">
        <f>IF(N95="nulová",J95,0)</f>
        <v>0</v>
      </c>
      <c r="BJ95" s="20" t="s">
        <v>233</v>
      </c>
      <c r="BK95" s="230">
        <f>ROUND(I95*H95,2)</f>
        <v>0</v>
      </c>
      <c r="BL95" s="20" t="s">
        <v>233</v>
      </c>
      <c r="BM95" s="229" t="s">
        <v>996</v>
      </c>
    </row>
    <row r="96" s="2" customFormat="1">
      <c r="A96" s="42"/>
      <c r="B96" s="43"/>
      <c r="C96" s="44"/>
      <c r="D96" s="231" t="s">
        <v>235</v>
      </c>
      <c r="E96" s="44"/>
      <c r="F96" s="232" t="s">
        <v>997</v>
      </c>
      <c r="G96" s="44"/>
      <c r="H96" s="44"/>
      <c r="I96" s="233"/>
      <c r="J96" s="44"/>
      <c r="K96" s="44"/>
      <c r="L96" s="48"/>
      <c r="M96" s="234"/>
      <c r="N96" s="235"/>
      <c r="O96" s="89"/>
      <c r="P96" s="89"/>
      <c r="Q96" s="89"/>
      <c r="R96" s="89"/>
      <c r="S96" s="89"/>
      <c r="T96" s="90"/>
      <c r="U96" s="42"/>
      <c r="V96" s="42"/>
      <c r="W96" s="42"/>
      <c r="X96" s="42"/>
      <c r="Y96" s="42"/>
      <c r="Z96" s="42"/>
      <c r="AA96" s="42"/>
      <c r="AB96" s="42"/>
      <c r="AC96" s="42"/>
      <c r="AD96" s="42"/>
      <c r="AE96" s="42"/>
      <c r="AT96" s="20" t="s">
        <v>235</v>
      </c>
      <c r="AU96" s="20" t="s">
        <v>90</v>
      </c>
    </row>
    <row r="97" s="13" customFormat="1">
      <c r="A97" s="13"/>
      <c r="B97" s="236"/>
      <c r="C97" s="237"/>
      <c r="D97" s="231" t="s">
        <v>237</v>
      </c>
      <c r="E97" s="238" t="s">
        <v>39</v>
      </c>
      <c r="F97" s="239" t="s">
        <v>998</v>
      </c>
      <c r="G97" s="237"/>
      <c r="H97" s="240">
        <v>6</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4" customFormat="1">
      <c r="A98" s="14"/>
      <c r="B98" s="247"/>
      <c r="C98" s="248"/>
      <c r="D98" s="231" t="s">
        <v>237</v>
      </c>
      <c r="E98" s="249" t="s">
        <v>39</v>
      </c>
      <c r="F98" s="250" t="s">
        <v>239</v>
      </c>
      <c r="G98" s="248"/>
      <c r="H98" s="251">
        <v>6</v>
      </c>
      <c r="I98" s="252"/>
      <c r="J98" s="248"/>
      <c r="K98" s="248"/>
      <c r="L98" s="253"/>
      <c r="M98" s="254"/>
      <c r="N98" s="255"/>
      <c r="O98" s="255"/>
      <c r="P98" s="255"/>
      <c r="Q98" s="255"/>
      <c r="R98" s="255"/>
      <c r="S98" s="255"/>
      <c r="T98" s="256"/>
      <c r="U98" s="14"/>
      <c r="V98" s="14"/>
      <c r="W98" s="14"/>
      <c r="X98" s="14"/>
      <c r="Y98" s="14"/>
      <c r="Z98" s="14"/>
      <c r="AA98" s="14"/>
      <c r="AB98" s="14"/>
      <c r="AC98" s="14"/>
      <c r="AD98" s="14"/>
      <c r="AE98" s="14"/>
      <c r="AT98" s="257" t="s">
        <v>237</v>
      </c>
      <c r="AU98" s="257" t="s">
        <v>90</v>
      </c>
      <c r="AV98" s="14" t="s">
        <v>233</v>
      </c>
      <c r="AW98" s="14" t="s">
        <v>41</v>
      </c>
      <c r="AX98" s="14" t="s">
        <v>87</v>
      </c>
      <c r="AY98" s="257" t="s">
        <v>225</v>
      </c>
    </row>
    <row r="99" s="2" customFormat="1" ht="24.15" customHeight="1">
      <c r="A99" s="42"/>
      <c r="B99" s="43"/>
      <c r="C99" s="218" t="s">
        <v>233</v>
      </c>
      <c r="D99" s="218" t="s">
        <v>228</v>
      </c>
      <c r="E99" s="219" t="s">
        <v>999</v>
      </c>
      <c r="F99" s="220" t="s">
        <v>1000</v>
      </c>
      <c r="G99" s="221" t="s">
        <v>188</v>
      </c>
      <c r="H99" s="222">
        <v>6</v>
      </c>
      <c r="I99" s="223"/>
      <c r="J99" s="224">
        <f>ROUND(I99*H99,2)</f>
        <v>0</v>
      </c>
      <c r="K99" s="220" t="s">
        <v>232</v>
      </c>
      <c r="L99" s="48"/>
      <c r="M99" s="225" t="s">
        <v>39</v>
      </c>
      <c r="N99" s="226" t="s">
        <v>53</v>
      </c>
      <c r="O99" s="89"/>
      <c r="P99" s="227">
        <f>O99*H99</f>
        <v>0</v>
      </c>
      <c r="Q99" s="227">
        <v>0</v>
      </c>
      <c r="R99" s="227">
        <f>Q99*H99</f>
        <v>0</v>
      </c>
      <c r="S99" s="227">
        <v>0</v>
      </c>
      <c r="T99" s="228">
        <f>S99*H99</f>
        <v>0</v>
      </c>
      <c r="U99" s="42"/>
      <c r="V99" s="42"/>
      <c r="W99" s="42"/>
      <c r="X99" s="42"/>
      <c r="Y99" s="42"/>
      <c r="Z99" s="42"/>
      <c r="AA99" s="42"/>
      <c r="AB99" s="42"/>
      <c r="AC99" s="42"/>
      <c r="AD99" s="42"/>
      <c r="AE99" s="42"/>
      <c r="AR99" s="229" t="s">
        <v>233</v>
      </c>
      <c r="AT99" s="229" t="s">
        <v>228</v>
      </c>
      <c r="AU99" s="229" t="s">
        <v>90</v>
      </c>
      <c r="AY99" s="20" t="s">
        <v>225</v>
      </c>
      <c r="BE99" s="230">
        <f>IF(N99="základní",J99,0)</f>
        <v>0</v>
      </c>
      <c r="BF99" s="230">
        <f>IF(N99="snížená",J99,0)</f>
        <v>0</v>
      </c>
      <c r="BG99" s="230">
        <f>IF(N99="zákl. přenesená",J99,0)</f>
        <v>0</v>
      </c>
      <c r="BH99" s="230">
        <f>IF(N99="sníž. přenesená",J99,0)</f>
        <v>0</v>
      </c>
      <c r="BI99" s="230">
        <f>IF(N99="nulová",J99,0)</f>
        <v>0</v>
      </c>
      <c r="BJ99" s="20" t="s">
        <v>233</v>
      </c>
      <c r="BK99" s="230">
        <f>ROUND(I99*H99,2)</f>
        <v>0</v>
      </c>
      <c r="BL99" s="20" t="s">
        <v>233</v>
      </c>
      <c r="BM99" s="229" t="s">
        <v>1001</v>
      </c>
    </row>
    <row r="100" s="2" customFormat="1">
      <c r="A100" s="42"/>
      <c r="B100" s="43"/>
      <c r="C100" s="44"/>
      <c r="D100" s="231" t="s">
        <v>235</v>
      </c>
      <c r="E100" s="44"/>
      <c r="F100" s="232" t="s">
        <v>781</v>
      </c>
      <c r="G100" s="44"/>
      <c r="H100" s="44"/>
      <c r="I100" s="233"/>
      <c r="J100" s="44"/>
      <c r="K100" s="44"/>
      <c r="L100" s="48"/>
      <c r="M100" s="234"/>
      <c r="N100" s="235"/>
      <c r="O100" s="89"/>
      <c r="P100" s="89"/>
      <c r="Q100" s="89"/>
      <c r="R100" s="89"/>
      <c r="S100" s="89"/>
      <c r="T100" s="90"/>
      <c r="U100" s="42"/>
      <c r="V100" s="42"/>
      <c r="W100" s="42"/>
      <c r="X100" s="42"/>
      <c r="Y100" s="42"/>
      <c r="Z100" s="42"/>
      <c r="AA100" s="42"/>
      <c r="AB100" s="42"/>
      <c r="AC100" s="42"/>
      <c r="AD100" s="42"/>
      <c r="AE100" s="42"/>
      <c r="AT100" s="20" t="s">
        <v>235</v>
      </c>
      <c r="AU100" s="20" t="s">
        <v>90</v>
      </c>
    </row>
    <row r="101" s="13" customFormat="1">
      <c r="A101" s="13"/>
      <c r="B101" s="236"/>
      <c r="C101" s="237"/>
      <c r="D101" s="231" t="s">
        <v>237</v>
      </c>
      <c r="E101" s="238" t="s">
        <v>39</v>
      </c>
      <c r="F101" s="239" t="s">
        <v>998</v>
      </c>
      <c r="G101" s="237"/>
      <c r="H101" s="240">
        <v>6</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237</v>
      </c>
      <c r="AU101" s="246" t="s">
        <v>90</v>
      </c>
      <c r="AV101" s="13" t="s">
        <v>90</v>
      </c>
      <c r="AW101" s="13" t="s">
        <v>41</v>
      </c>
      <c r="AX101" s="13" t="s">
        <v>80</v>
      </c>
      <c r="AY101" s="246" t="s">
        <v>225</v>
      </c>
    </row>
    <row r="102" s="14" customFormat="1">
      <c r="A102" s="14"/>
      <c r="B102" s="247"/>
      <c r="C102" s="248"/>
      <c r="D102" s="231" t="s">
        <v>237</v>
      </c>
      <c r="E102" s="249" t="s">
        <v>39</v>
      </c>
      <c r="F102" s="250" t="s">
        <v>239</v>
      </c>
      <c r="G102" s="248"/>
      <c r="H102" s="251">
        <v>6</v>
      </c>
      <c r="I102" s="252"/>
      <c r="J102" s="248"/>
      <c r="K102" s="248"/>
      <c r="L102" s="253"/>
      <c r="M102" s="254"/>
      <c r="N102" s="255"/>
      <c r="O102" s="255"/>
      <c r="P102" s="255"/>
      <c r="Q102" s="255"/>
      <c r="R102" s="255"/>
      <c r="S102" s="255"/>
      <c r="T102" s="256"/>
      <c r="U102" s="14"/>
      <c r="V102" s="14"/>
      <c r="W102" s="14"/>
      <c r="X102" s="14"/>
      <c r="Y102" s="14"/>
      <c r="Z102" s="14"/>
      <c r="AA102" s="14"/>
      <c r="AB102" s="14"/>
      <c r="AC102" s="14"/>
      <c r="AD102" s="14"/>
      <c r="AE102" s="14"/>
      <c r="AT102" s="257" t="s">
        <v>237</v>
      </c>
      <c r="AU102" s="257" t="s">
        <v>90</v>
      </c>
      <c r="AV102" s="14" t="s">
        <v>233</v>
      </c>
      <c r="AW102" s="14" t="s">
        <v>41</v>
      </c>
      <c r="AX102" s="14" t="s">
        <v>87</v>
      </c>
      <c r="AY102" s="257" t="s">
        <v>225</v>
      </c>
    </row>
    <row r="103" s="2" customFormat="1" ht="24.15" customHeight="1">
      <c r="A103" s="42"/>
      <c r="B103" s="43"/>
      <c r="C103" s="218" t="s">
        <v>226</v>
      </c>
      <c r="D103" s="218" t="s">
        <v>228</v>
      </c>
      <c r="E103" s="219" t="s">
        <v>1002</v>
      </c>
      <c r="F103" s="220" t="s">
        <v>1003</v>
      </c>
      <c r="G103" s="221" t="s">
        <v>188</v>
      </c>
      <c r="H103" s="222">
        <v>6</v>
      </c>
      <c r="I103" s="223"/>
      <c r="J103" s="224">
        <f>ROUND(I103*H103,2)</f>
        <v>0</v>
      </c>
      <c r="K103" s="220" t="s">
        <v>232</v>
      </c>
      <c r="L103" s="48"/>
      <c r="M103" s="225" t="s">
        <v>39</v>
      </c>
      <c r="N103" s="226" t="s">
        <v>53</v>
      </c>
      <c r="O103" s="89"/>
      <c r="P103" s="227">
        <f>O103*H103</f>
        <v>0</v>
      </c>
      <c r="Q103" s="227">
        <v>0</v>
      </c>
      <c r="R103" s="227">
        <f>Q103*H103</f>
        <v>0</v>
      </c>
      <c r="S103" s="227">
        <v>0</v>
      </c>
      <c r="T103" s="228">
        <f>S103*H103</f>
        <v>0</v>
      </c>
      <c r="U103" s="42"/>
      <c r="V103" s="42"/>
      <c r="W103" s="42"/>
      <c r="X103" s="42"/>
      <c r="Y103" s="42"/>
      <c r="Z103" s="42"/>
      <c r="AA103" s="42"/>
      <c r="AB103" s="42"/>
      <c r="AC103" s="42"/>
      <c r="AD103" s="42"/>
      <c r="AE103" s="42"/>
      <c r="AR103" s="229" t="s">
        <v>233</v>
      </c>
      <c r="AT103" s="229" t="s">
        <v>228</v>
      </c>
      <c r="AU103" s="229" t="s">
        <v>90</v>
      </c>
      <c r="AY103" s="20" t="s">
        <v>225</v>
      </c>
      <c r="BE103" s="230">
        <f>IF(N103="základní",J103,0)</f>
        <v>0</v>
      </c>
      <c r="BF103" s="230">
        <f>IF(N103="snížená",J103,0)</f>
        <v>0</v>
      </c>
      <c r="BG103" s="230">
        <f>IF(N103="zákl. přenesená",J103,0)</f>
        <v>0</v>
      </c>
      <c r="BH103" s="230">
        <f>IF(N103="sníž. přenesená",J103,0)</f>
        <v>0</v>
      </c>
      <c r="BI103" s="230">
        <f>IF(N103="nulová",J103,0)</f>
        <v>0</v>
      </c>
      <c r="BJ103" s="20" t="s">
        <v>233</v>
      </c>
      <c r="BK103" s="230">
        <f>ROUND(I103*H103,2)</f>
        <v>0</v>
      </c>
      <c r="BL103" s="20" t="s">
        <v>233</v>
      </c>
      <c r="BM103" s="229" t="s">
        <v>1004</v>
      </c>
    </row>
    <row r="104" s="2" customFormat="1">
      <c r="A104" s="42"/>
      <c r="B104" s="43"/>
      <c r="C104" s="44"/>
      <c r="D104" s="231" t="s">
        <v>235</v>
      </c>
      <c r="E104" s="44"/>
      <c r="F104" s="232" t="s">
        <v>786</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235</v>
      </c>
      <c r="AU104" s="20" t="s">
        <v>90</v>
      </c>
    </row>
    <row r="105" s="13" customFormat="1">
      <c r="A105" s="13"/>
      <c r="B105" s="236"/>
      <c r="C105" s="237"/>
      <c r="D105" s="231" t="s">
        <v>237</v>
      </c>
      <c r="E105" s="238" t="s">
        <v>39</v>
      </c>
      <c r="F105" s="239" t="s">
        <v>1005</v>
      </c>
      <c r="G105" s="237"/>
      <c r="H105" s="240">
        <v>6</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4" customFormat="1">
      <c r="A106" s="14"/>
      <c r="B106" s="247"/>
      <c r="C106" s="248"/>
      <c r="D106" s="231" t="s">
        <v>237</v>
      </c>
      <c r="E106" s="249" t="s">
        <v>39</v>
      </c>
      <c r="F106" s="250" t="s">
        <v>239</v>
      </c>
      <c r="G106" s="248"/>
      <c r="H106" s="251">
        <v>6</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237</v>
      </c>
      <c r="AU106" s="257" t="s">
        <v>90</v>
      </c>
      <c r="AV106" s="14" t="s">
        <v>233</v>
      </c>
      <c r="AW106" s="14" t="s">
        <v>41</v>
      </c>
      <c r="AX106" s="14" t="s">
        <v>87</v>
      </c>
      <c r="AY106" s="257" t="s">
        <v>225</v>
      </c>
    </row>
    <row r="107" s="2" customFormat="1" ht="33" customHeight="1">
      <c r="A107" s="42"/>
      <c r="B107" s="43"/>
      <c r="C107" s="218" t="s">
        <v>260</v>
      </c>
      <c r="D107" s="218" t="s">
        <v>228</v>
      </c>
      <c r="E107" s="219" t="s">
        <v>1006</v>
      </c>
      <c r="F107" s="220" t="s">
        <v>1007</v>
      </c>
      <c r="G107" s="221" t="s">
        <v>790</v>
      </c>
      <c r="H107" s="222">
        <v>5.4000000000000004</v>
      </c>
      <c r="I107" s="223"/>
      <c r="J107" s="224">
        <f>ROUND(I107*H107,2)</f>
        <v>0</v>
      </c>
      <c r="K107" s="220" t="s">
        <v>232</v>
      </c>
      <c r="L107" s="48"/>
      <c r="M107" s="225" t="s">
        <v>39</v>
      </c>
      <c r="N107" s="226" t="s">
        <v>53</v>
      </c>
      <c r="O107" s="89"/>
      <c r="P107" s="227">
        <f>O107*H107</f>
        <v>0</v>
      </c>
      <c r="Q107" s="227">
        <v>0</v>
      </c>
      <c r="R107" s="227">
        <f>Q107*H107</f>
        <v>0</v>
      </c>
      <c r="S107" s="227">
        <v>0</v>
      </c>
      <c r="T107" s="228">
        <f>S107*H107</f>
        <v>0</v>
      </c>
      <c r="U107" s="42"/>
      <c r="V107" s="42"/>
      <c r="W107" s="42"/>
      <c r="X107" s="42"/>
      <c r="Y107" s="42"/>
      <c r="Z107" s="42"/>
      <c r="AA107" s="42"/>
      <c r="AB107" s="42"/>
      <c r="AC107" s="42"/>
      <c r="AD107" s="42"/>
      <c r="AE107" s="42"/>
      <c r="AR107" s="229" t="s">
        <v>233</v>
      </c>
      <c r="AT107" s="229" t="s">
        <v>228</v>
      </c>
      <c r="AU107" s="229" t="s">
        <v>90</v>
      </c>
      <c r="AY107" s="20" t="s">
        <v>225</v>
      </c>
      <c r="BE107" s="230">
        <f>IF(N107="základní",J107,0)</f>
        <v>0</v>
      </c>
      <c r="BF107" s="230">
        <f>IF(N107="snížená",J107,0)</f>
        <v>0</v>
      </c>
      <c r="BG107" s="230">
        <f>IF(N107="zákl. přenesená",J107,0)</f>
        <v>0</v>
      </c>
      <c r="BH107" s="230">
        <f>IF(N107="sníž. přenesená",J107,0)</f>
        <v>0</v>
      </c>
      <c r="BI107" s="230">
        <f>IF(N107="nulová",J107,0)</f>
        <v>0</v>
      </c>
      <c r="BJ107" s="20" t="s">
        <v>233</v>
      </c>
      <c r="BK107" s="230">
        <f>ROUND(I107*H107,2)</f>
        <v>0</v>
      </c>
      <c r="BL107" s="20" t="s">
        <v>233</v>
      </c>
      <c r="BM107" s="229" t="s">
        <v>1008</v>
      </c>
    </row>
    <row r="108" s="2" customFormat="1">
      <c r="A108" s="42"/>
      <c r="B108" s="43"/>
      <c r="C108" s="44"/>
      <c r="D108" s="231" t="s">
        <v>235</v>
      </c>
      <c r="E108" s="44"/>
      <c r="F108" s="232" t="s">
        <v>792</v>
      </c>
      <c r="G108" s="44"/>
      <c r="H108" s="44"/>
      <c r="I108" s="233"/>
      <c r="J108" s="44"/>
      <c r="K108" s="44"/>
      <c r="L108" s="48"/>
      <c r="M108" s="234"/>
      <c r="N108" s="235"/>
      <c r="O108" s="89"/>
      <c r="P108" s="89"/>
      <c r="Q108" s="89"/>
      <c r="R108" s="89"/>
      <c r="S108" s="89"/>
      <c r="T108" s="90"/>
      <c r="U108" s="42"/>
      <c r="V108" s="42"/>
      <c r="W108" s="42"/>
      <c r="X108" s="42"/>
      <c r="Y108" s="42"/>
      <c r="Z108" s="42"/>
      <c r="AA108" s="42"/>
      <c r="AB108" s="42"/>
      <c r="AC108" s="42"/>
      <c r="AD108" s="42"/>
      <c r="AE108" s="42"/>
      <c r="AT108" s="20" t="s">
        <v>235</v>
      </c>
      <c r="AU108" s="20" t="s">
        <v>90</v>
      </c>
    </row>
    <row r="109" s="13" customFormat="1">
      <c r="A109" s="13"/>
      <c r="B109" s="236"/>
      <c r="C109" s="237"/>
      <c r="D109" s="231" t="s">
        <v>237</v>
      </c>
      <c r="E109" s="238" t="s">
        <v>39</v>
      </c>
      <c r="F109" s="239" t="s">
        <v>1009</v>
      </c>
      <c r="G109" s="237"/>
      <c r="H109" s="240">
        <v>5.4000000000000004</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4" customFormat="1">
      <c r="A110" s="14"/>
      <c r="B110" s="247"/>
      <c r="C110" s="248"/>
      <c r="D110" s="231" t="s">
        <v>237</v>
      </c>
      <c r="E110" s="249" t="s">
        <v>982</v>
      </c>
      <c r="F110" s="250" t="s">
        <v>239</v>
      </c>
      <c r="G110" s="248"/>
      <c r="H110" s="251">
        <v>5.4000000000000004</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90</v>
      </c>
      <c r="AV110" s="14" t="s">
        <v>233</v>
      </c>
      <c r="AW110" s="14" t="s">
        <v>41</v>
      </c>
      <c r="AX110" s="14" t="s">
        <v>87</v>
      </c>
      <c r="AY110" s="257" t="s">
        <v>225</v>
      </c>
    </row>
    <row r="111" s="2" customFormat="1" ht="49.05" customHeight="1">
      <c r="A111" s="42"/>
      <c r="B111" s="43"/>
      <c r="C111" s="218" t="s">
        <v>266</v>
      </c>
      <c r="D111" s="218" t="s">
        <v>228</v>
      </c>
      <c r="E111" s="219" t="s">
        <v>794</v>
      </c>
      <c r="F111" s="220" t="s">
        <v>795</v>
      </c>
      <c r="G111" s="221" t="s">
        <v>790</v>
      </c>
      <c r="H111" s="222">
        <v>5.4000000000000004</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90</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1010</v>
      </c>
    </row>
    <row r="112" s="2" customFormat="1">
      <c r="A112" s="42"/>
      <c r="B112" s="43"/>
      <c r="C112" s="44"/>
      <c r="D112" s="231" t="s">
        <v>235</v>
      </c>
      <c r="E112" s="44"/>
      <c r="F112" s="232" t="s">
        <v>797</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90</v>
      </c>
    </row>
    <row r="113" s="13" customFormat="1">
      <c r="A113" s="13"/>
      <c r="B113" s="236"/>
      <c r="C113" s="237"/>
      <c r="D113" s="231" t="s">
        <v>237</v>
      </c>
      <c r="E113" s="238" t="s">
        <v>39</v>
      </c>
      <c r="F113" s="239" t="s">
        <v>982</v>
      </c>
      <c r="G113" s="237"/>
      <c r="H113" s="240">
        <v>5.4000000000000004</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4" customFormat="1">
      <c r="A114" s="14"/>
      <c r="B114" s="247"/>
      <c r="C114" s="248"/>
      <c r="D114" s="231" t="s">
        <v>237</v>
      </c>
      <c r="E114" s="249" t="s">
        <v>39</v>
      </c>
      <c r="F114" s="250" t="s">
        <v>239</v>
      </c>
      <c r="G114" s="248"/>
      <c r="H114" s="251">
        <v>5.4000000000000004</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237</v>
      </c>
      <c r="AU114" s="257" t="s">
        <v>90</v>
      </c>
      <c r="AV114" s="14" t="s">
        <v>233</v>
      </c>
      <c r="AW114" s="14" t="s">
        <v>41</v>
      </c>
      <c r="AX114" s="14" t="s">
        <v>87</v>
      </c>
      <c r="AY114" s="257" t="s">
        <v>225</v>
      </c>
    </row>
    <row r="115" s="2" customFormat="1" ht="16.5" customHeight="1">
      <c r="A115" s="42"/>
      <c r="B115" s="43"/>
      <c r="C115" s="258" t="s">
        <v>272</v>
      </c>
      <c r="D115" s="258" t="s">
        <v>307</v>
      </c>
      <c r="E115" s="259" t="s">
        <v>802</v>
      </c>
      <c r="F115" s="260" t="s">
        <v>803</v>
      </c>
      <c r="G115" s="261" t="s">
        <v>184</v>
      </c>
      <c r="H115" s="262">
        <v>2.8079999999999998</v>
      </c>
      <c r="I115" s="263"/>
      <c r="J115" s="264">
        <f>ROUND(I115*H115,2)</f>
        <v>0</v>
      </c>
      <c r="K115" s="260" t="s">
        <v>232</v>
      </c>
      <c r="L115" s="265"/>
      <c r="M115" s="266" t="s">
        <v>39</v>
      </c>
      <c r="N115" s="267" t="s">
        <v>53</v>
      </c>
      <c r="O115" s="89"/>
      <c r="P115" s="227">
        <f>O115*H115</f>
        <v>0</v>
      </c>
      <c r="Q115" s="227">
        <v>1</v>
      </c>
      <c r="R115" s="227">
        <f>Q115*H115</f>
        <v>2.8079999999999998</v>
      </c>
      <c r="S115" s="227">
        <v>0</v>
      </c>
      <c r="T115" s="228">
        <f>S115*H115</f>
        <v>0</v>
      </c>
      <c r="U115" s="42"/>
      <c r="V115" s="42"/>
      <c r="W115" s="42"/>
      <c r="X115" s="42"/>
      <c r="Y115" s="42"/>
      <c r="Z115" s="42"/>
      <c r="AA115" s="42"/>
      <c r="AB115" s="42"/>
      <c r="AC115" s="42"/>
      <c r="AD115" s="42"/>
      <c r="AE115" s="42"/>
      <c r="AR115" s="229" t="s">
        <v>272</v>
      </c>
      <c r="AT115" s="229" t="s">
        <v>307</v>
      </c>
      <c r="AU115" s="229" t="s">
        <v>90</v>
      </c>
      <c r="AY115" s="20" t="s">
        <v>225</v>
      </c>
      <c r="BE115" s="230">
        <f>IF(N115="základní",J115,0)</f>
        <v>0</v>
      </c>
      <c r="BF115" s="230">
        <f>IF(N115="snížená",J115,0)</f>
        <v>0</v>
      </c>
      <c r="BG115" s="230">
        <f>IF(N115="zákl. přenesená",J115,0)</f>
        <v>0</v>
      </c>
      <c r="BH115" s="230">
        <f>IF(N115="sníž. přenesená",J115,0)</f>
        <v>0</v>
      </c>
      <c r="BI115" s="230">
        <f>IF(N115="nulová",J115,0)</f>
        <v>0</v>
      </c>
      <c r="BJ115" s="20" t="s">
        <v>233</v>
      </c>
      <c r="BK115" s="230">
        <f>ROUND(I115*H115,2)</f>
        <v>0</v>
      </c>
      <c r="BL115" s="20" t="s">
        <v>233</v>
      </c>
      <c r="BM115" s="229" t="s">
        <v>1011</v>
      </c>
    </row>
    <row r="116" s="13" customFormat="1">
      <c r="A116" s="13"/>
      <c r="B116" s="236"/>
      <c r="C116" s="237"/>
      <c r="D116" s="231" t="s">
        <v>237</v>
      </c>
      <c r="E116" s="238" t="s">
        <v>39</v>
      </c>
      <c r="F116" s="239" t="s">
        <v>1012</v>
      </c>
      <c r="G116" s="237"/>
      <c r="H116" s="240">
        <v>2.8079999999999998</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237</v>
      </c>
      <c r="AU116" s="246" t="s">
        <v>90</v>
      </c>
      <c r="AV116" s="13" t="s">
        <v>90</v>
      </c>
      <c r="AW116" s="13" t="s">
        <v>41</v>
      </c>
      <c r="AX116" s="13" t="s">
        <v>80</v>
      </c>
      <c r="AY116" s="246" t="s">
        <v>225</v>
      </c>
    </row>
    <row r="117" s="14" customFormat="1">
      <c r="A117" s="14"/>
      <c r="B117" s="247"/>
      <c r="C117" s="248"/>
      <c r="D117" s="231" t="s">
        <v>237</v>
      </c>
      <c r="E117" s="249" t="s">
        <v>39</v>
      </c>
      <c r="F117" s="250" t="s">
        <v>239</v>
      </c>
      <c r="G117" s="248"/>
      <c r="H117" s="251">
        <v>2.8079999999999998</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237</v>
      </c>
      <c r="AU117" s="257" t="s">
        <v>90</v>
      </c>
      <c r="AV117" s="14" t="s">
        <v>233</v>
      </c>
      <c r="AW117" s="14" t="s">
        <v>41</v>
      </c>
      <c r="AX117" s="14" t="s">
        <v>87</v>
      </c>
      <c r="AY117" s="257" t="s">
        <v>225</v>
      </c>
    </row>
    <row r="118" s="2" customFormat="1" ht="16.5" customHeight="1">
      <c r="A118" s="42"/>
      <c r="B118" s="43"/>
      <c r="C118" s="258" t="s">
        <v>277</v>
      </c>
      <c r="D118" s="258" t="s">
        <v>307</v>
      </c>
      <c r="E118" s="259" t="s">
        <v>806</v>
      </c>
      <c r="F118" s="260" t="s">
        <v>807</v>
      </c>
      <c r="G118" s="261" t="s">
        <v>184</v>
      </c>
      <c r="H118" s="262">
        <v>0.56200000000000006</v>
      </c>
      <c r="I118" s="263"/>
      <c r="J118" s="264">
        <f>ROUND(I118*H118,2)</f>
        <v>0</v>
      </c>
      <c r="K118" s="260" t="s">
        <v>232</v>
      </c>
      <c r="L118" s="265"/>
      <c r="M118" s="266" t="s">
        <v>39</v>
      </c>
      <c r="N118" s="267" t="s">
        <v>53</v>
      </c>
      <c r="O118" s="89"/>
      <c r="P118" s="227">
        <f>O118*H118</f>
        <v>0</v>
      </c>
      <c r="Q118" s="227">
        <v>1</v>
      </c>
      <c r="R118" s="227">
        <f>Q118*H118</f>
        <v>0.56200000000000006</v>
      </c>
      <c r="S118" s="227">
        <v>0</v>
      </c>
      <c r="T118" s="228">
        <f>S118*H118</f>
        <v>0</v>
      </c>
      <c r="U118" s="42"/>
      <c r="V118" s="42"/>
      <c r="W118" s="42"/>
      <c r="X118" s="42"/>
      <c r="Y118" s="42"/>
      <c r="Z118" s="42"/>
      <c r="AA118" s="42"/>
      <c r="AB118" s="42"/>
      <c r="AC118" s="42"/>
      <c r="AD118" s="42"/>
      <c r="AE118" s="42"/>
      <c r="AR118" s="229" t="s">
        <v>272</v>
      </c>
      <c r="AT118" s="229" t="s">
        <v>307</v>
      </c>
      <c r="AU118" s="229" t="s">
        <v>90</v>
      </c>
      <c r="AY118" s="20" t="s">
        <v>225</v>
      </c>
      <c r="BE118" s="230">
        <f>IF(N118="základní",J118,0)</f>
        <v>0</v>
      </c>
      <c r="BF118" s="230">
        <f>IF(N118="snížená",J118,0)</f>
        <v>0</v>
      </c>
      <c r="BG118" s="230">
        <f>IF(N118="zákl. přenesená",J118,0)</f>
        <v>0</v>
      </c>
      <c r="BH118" s="230">
        <f>IF(N118="sníž. přenesená",J118,0)</f>
        <v>0</v>
      </c>
      <c r="BI118" s="230">
        <f>IF(N118="nulová",J118,0)</f>
        <v>0</v>
      </c>
      <c r="BJ118" s="20" t="s">
        <v>233</v>
      </c>
      <c r="BK118" s="230">
        <f>ROUND(I118*H118,2)</f>
        <v>0</v>
      </c>
      <c r="BL118" s="20" t="s">
        <v>233</v>
      </c>
      <c r="BM118" s="229" t="s">
        <v>1013</v>
      </c>
    </row>
    <row r="119" s="13" customFormat="1">
      <c r="A119" s="13"/>
      <c r="B119" s="236"/>
      <c r="C119" s="237"/>
      <c r="D119" s="231" t="s">
        <v>237</v>
      </c>
      <c r="E119" s="238" t="s">
        <v>39</v>
      </c>
      <c r="F119" s="239" t="s">
        <v>1014</v>
      </c>
      <c r="G119" s="237"/>
      <c r="H119" s="240">
        <v>0.56200000000000006</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39</v>
      </c>
      <c r="F120" s="250" t="s">
        <v>239</v>
      </c>
      <c r="G120" s="248"/>
      <c r="H120" s="251">
        <v>0.56200000000000006</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12" customFormat="1" ht="25.92" customHeight="1">
      <c r="A121" s="12"/>
      <c r="B121" s="202"/>
      <c r="C121" s="203"/>
      <c r="D121" s="204" t="s">
        <v>79</v>
      </c>
      <c r="E121" s="205" t="s">
        <v>328</v>
      </c>
      <c r="F121" s="205" t="s">
        <v>329</v>
      </c>
      <c r="G121" s="203"/>
      <c r="H121" s="203"/>
      <c r="I121" s="206"/>
      <c r="J121" s="207">
        <f>BK121</f>
        <v>0</v>
      </c>
      <c r="K121" s="203"/>
      <c r="L121" s="208"/>
      <c r="M121" s="209"/>
      <c r="N121" s="210"/>
      <c r="O121" s="210"/>
      <c r="P121" s="211">
        <f>SUM(P122:P135)</f>
        <v>0</v>
      </c>
      <c r="Q121" s="210"/>
      <c r="R121" s="211">
        <f>SUM(R122:R135)</f>
        <v>0</v>
      </c>
      <c r="S121" s="210"/>
      <c r="T121" s="212">
        <f>SUM(T122:T135)</f>
        <v>0</v>
      </c>
      <c r="U121" s="12"/>
      <c r="V121" s="12"/>
      <c r="W121" s="12"/>
      <c r="X121" s="12"/>
      <c r="Y121" s="12"/>
      <c r="Z121" s="12"/>
      <c r="AA121" s="12"/>
      <c r="AB121" s="12"/>
      <c r="AC121" s="12"/>
      <c r="AD121" s="12"/>
      <c r="AE121" s="12"/>
      <c r="AR121" s="213" t="s">
        <v>233</v>
      </c>
      <c r="AT121" s="214" t="s">
        <v>79</v>
      </c>
      <c r="AU121" s="214" t="s">
        <v>80</v>
      </c>
      <c r="AY121" s="213" t="s">
        <v>225</v>
      </c>
      <c r="BK121" s="215">
        <f>SUM(BK122:BK135)</f>
        <v>0</v>
      </c>
    </row>
    <row r="122" s="2" customFormat="1" ht="55.5" customHeight="1">
      <c r="A122" s="42"/>
      <c r="B122" s="43"/>
      <c r="C122" s="218" t="s">
        <v>286</v>
      </c>
      <c r="D122" s="218" t="s">
        <v>228</v>
      </c>
      <c r="E122" s="219" t="s">
        <v>331</v>
      </c>
      <c r="F122" s="220" t="s">
        <v>332</v>
      </c>
      <c r="G122" s="221" t="s">
        <v>184</v>
      </c>
      <c r="H122" s="222">
        <v>3.3700000000000001</v>
      </c>
      <c r="I122" s="223"/>
      <c r="J122" s="224">
        <f>ROUND(I122*H122,2)</f>
        <v>0</v>
      </c>
      <c r="K122" s="220" t="s">
        <v>232</v>
      </c>
      <c r="L122" s="48"/>
      <c r="M122" s="225" t="s">
        <v>39</v>
      </c>
      <c r="N122" s="226" t="s">
        <v>53</v>
      </c>
      <c r="O122" s="89"/>
      <c r="P122" s="227">
        <f>O122*H122</f>
        <v>0</v>
      </c>
      <c r="Q122" s="227">
        <v>0</v>
      </c>
      <c r="R122" s="227">
        <f>Q122*H122</f>
        <v>0</v>
      </c>
      <c r="S122" s="227">
        <v>0</v>
      </c>
      <c r="T122" s="228">
        <f>S122*H122</f>
        <v>0</v>
      </c>
      <c r="U122" s="42"/>
      <c r="V122" s="42"/>
      <c r="W122" s="42"/>
      <c r="X122" s="42"/>
      <c r="Y122" s="42"/>
      <c r="Z122" s="42"/>
      <c r="AA122" s="42"/>
      <c r="AB122" s="42"/>
      <c r="AC122" s="42"/>
      <c r="AD122" s="42"/>
      <c r="AE122" s="42"/>
      <c r="AR122" s="229" t="s">
        <v>300</v>
      </c>
      <c r="AT122" s="229" t="s">
        <v>228</v>
      </c>
      <c r="AU122" s="229" t="s">
        <v>87</v>
      </c>
      <c r="AY122" s="20" t="s">
        <v>225</v>
      </c>
      <c r="BE122" s="230">
        <f>IF(N122="základní",J122,0)</f>
        <v>0</v>
      </c>
      <c r="BF122" s="230">
        <f>IF(N122="snížená",J122,0)</f>
        <v>0</v>
      </c>
      <c r="BG122" s="230">
        <f>IF(N122="zákl. přenesená",J122,0)</f>
        <v>0</v>
      </c>
      <c r="BH122" s="230">
        <f>IF(N122="sníž. přenesená",J122,0)</f>
        <v>0</v>
      </c>
      <c r="BI122" s="230">
        <f>IF(N122="nulová",J122,0)</f>
        <v>0</v>
      </c>
      <c r="BJ122" s="20" t="s">
        <v>233</v>
      </c>
      <c r="BK122" s="230">
        <f>ROUND(I122*H122,2)</f>
        <v>0</v>
      </c>
      <c r="BL122" s="20" t="s">
        <v>300</v>
      </c>
      <c r="BM122" s="229" t="s">
        <v>1015</v>
      </c>
    </row>
    <row r="123" s="2" customFormat="1">
      <c r="A123" s="42"/>
      <c r="B123" s="43"/>
      <c r="C123" s="44"/>
      <c r="D123" s="231" t="s">
        <v>235</v>
      </c>
      <c r="E123" s="44"/>
      <c r="F123" s="232" t="s">
        <v>334</v>
      </c>
      <c r="G123" s="44"/>
      <c r="H123" s="44"/>
      <c r="I123" s="233"/>
      <c r="J123" s="44"/>
      <c r="K123" s="44"/>
      <c r="L123" s="48"/>
      <c r="M123" s="234"/>
      <c r="N123" s="235"/>
      <c r="O123" s="89"/>
      <c r="P123" s="89"/>
      <c r="Q123" s="89"/>
      <c r="R123" s="89"/>
      <c r="S123" s="89"/>
      <c r="T123" s="90"/>
      <c r="U123" s="42"/>
      <c r="V123" s="42"/>
      <c r="W123" s="42"/>
      <c r="X123" s="42"/>
      <c r="Y123" s="42"/>
      <c r="Z123" s="42"/>
      <c r="AA123" s="42"/>
      <c r="AB123" s="42"/>
      <c r="AC123" s="42"/>
      <c r="AD123" s="42"/>
      <c r="AE123" s="42"/>
      <c r="AT123" s="20" t="s">
        <v>235</v>
      </c>
      <c r="AU123" s="20" t="s">
        <v>87</v>
      </c>
    </row>
    <row r="124" s="13" customFormat="1">
      <c r="A124" s="13"/>
      <c r="B124" s="236"/>
      <c r="C124" s="237"/>
      <c r="D124" s="231" t="s">
        <v>237</v>
      </c>
      <c r="E124" s="238" t="s">
        <v>39</v>
      </c>
      <c r="F124" s="239" t="s">
        <v>1016</v>
      </c>
      <c r="G124" s="237"/>
      <c r="H124" s="240">
        <v>3.3700000000000001</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237</v>
      </c>
      <c r="AU124" s="246" t="s">
        <v>87</v>
      </c>
      <c r="AV124" s="13" t="s">
        <v>90</v>
      </c>
      <c r="AW124" s="13" t="s">
        <v>41</v>
      </c>
      <c r="AX124" s="13" t="s">
        <v>80</v>
      </c>
      <c r="AY124" s="246" t="s">
        <v>225</v>
      </c>
    </row>
    <row r="125" s="14" customFormat="1">
      <c r="A125" s="14"/>
      <c r="B125" s="247"/>
      <c r="C125" s="248"/>
      <c r="D125" s="231" t="s">
        <v>237</v>
      </c>
      <c r="E125" s="249" t="s">
        <v>39</v>
      </c>
      <c r="F125" s="250" t="s">
        <v>239</v>
      </c>
      <c r="G125" s="248"/>
      <c r="H125" s="251">
        <v>3.3700000000000001</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237</v>
      </c>
      <c r="AU125" s="257" t="s">
        <v>87</v>
      </c>
      <c r="AV125" s="14" t="s">
        <v>233</v>
      </c>
      <c r="AW125" s="14" t="s">
        <v>41</v>
      </c>
      <c r="AX125" s="14" t="s">
        <v>87</v>
      </c>
      <c r="AY125" s="257" t="s">
        <v>225</v>
      </c>
    </row>
    <row r="126" s="2" customFormat="1" ht="55.5" customHeight="1">
      <c r="A126" s="42"/>
      <c r="B126" s="43"/>
      <c r="C126" s="218" t="s">
        <v>291</v>
      </c>
      <c r="D126" s="218" t="s">
        <v>228</v>
      </c>
      <c r="E126" s="219" t="s">
        <v>343</v>
      </c>
      <c r="F126" s="220" t="s">
        <v>344</v>
      </c>
      <c r="G126" s="221" t="s">
        <v>184</v>
      </c>
      <c r="H126" s="222">
        <v>3.3700000000000001</v>
      </c>
      <c r="I126" s="223"/>
      <c r="J126" s="224">
        <f>ROUND(I126*H126,2)</f>
        <v>0</v>
      </c>
      <c r="K126" s="220" t="s">
        <v>232</v>
      </c>
      <c r="L126" s="48"/>
      <c r="M126" s="225" t="s">
        <v>39</v>
      </c>
      <c r="N126" s="226" t="s">
        <v>53</v>
      </c>
      <c r="O126" s="89"/>
      <c r="P126" s="227">
        <f>O126*H126</f>
        <v>0</v>
      </c>
      <c r="Q126" s="227">
        <v>0</v>
      </c>
      <c r="R126" s="227">
        <f>Q126*H126</f>
        <v>0</v>
      </c>
      <c r="S126" s="227">
        <v>0</v>
      </c>
      <c r="T126" s="228">
        <f>S126*H126</f>
        <v>0</v>
      </c>
      <c r="U126" s="42"/>
      <c r="V126" s="42"/>
      <c r="W126" s="42"/>
      <c r="X126" s="42"/>
      <c r="Y126" s="42"/>
      <c r="Z126" s="42"/>
      <c r="AA126" s="42"/>
      <c r="AB126" s="42"/>
      <c r="AC126" s="42"/>
      <c r="AD126" s="42"/>
      <c r="AE126" s="42"/>
      <c r="AR126" s="229" t="s">
        <v>233</v>
      </c>
      <c r="AT126" s="229" t="s">
        <v>228</v>
      </c>
      <c r="AU126" s="229" t="s">
        <v>87</v>
      </c>
      <c r="AY126" s="20" t="s">
        <v>225</v>
      </c>
      <c r="BE126" s="230">
        <f>IF(N126="základní",J126,0)</f>
        <v>0</v>
      </c>
      <c r="BF126" s="230">
        <f>IF(N126="snížená",J126,0)</f>
        <v>0</v>
      </c>
      <c r="BG126" s="230">
        <f>IF(N126="zákl. přenesená",J126,0)</f>
        <v>0</v>
      </c>
      <c r="BH126" s="230">
        <f>IF(N126="sníž. přenesená",J126,0)</f>
        <v>0</v>
      </c>
      <c r="BI126" s="230">
        <f>IF(N126="nulová",J126,0)</f>
        <v>0</v>
      </c>
      <c r="BJ126" s="20" t="s">
        <v>233</v>
      </c>
      <c r="BK126" s="230">
        <f>ROUND(I126*H126,2)</f>
        <v>0</v>
      </c>
      <c r="BL126" s="20" t="s">
        <v>233</v>
      </c>
      <c r="BM126" s="229" t="s">
        <v>1017</v>
      </c>
    </row>
    <row r="127" s="2" customFormat="1">
      <c r="A127" s="42"/>
      <c r="B127" s="43"/>
      <c r="C127" s="44"/>
      <c r="D127" s="231" t="s">
        <v>235</v>
      </c>
      <c r="E127" s="44"/>
      <c r="F127" s="232" t="s">
        <v>334</v>
      </c>
      <c r="G127" s="44"/>
      <c r="H127" s="44"/>
      <c r="I127" s="233"/>
      <c r="J127" s="44"/>
      <c r="K127" s="44"/>
      <c r="L127" s="48"/>
      <c r="M127" s="234"/>
      <c r="N127" s="235"/>
      <c r="O127" s="89"/>
      <c r="P127" s="89"/>
      <c r="Q127" s="89"/>
      <c r="R127" s="89"/>
      <c r="S127" s="89"/>
      <c r="T127" s="90"/>
      <c r="U127" s="42"/>
      <c r="V127" s="42"/>
      <c r="W127" s="42"/>
      <c r="X127" s="42"/>
      <c r="Y127" s="42"/>
      <c r="Z127" s="42"/>
      <c r="AA127" s="42"/>
      <c r="AB127" s="42"/>
      <c r="AC127" s="42"/>
      <c r="AD127" s="42"/>
      <c r="AE127" s="42"/>
      <c r="AT127" s="20" t="s">
        <v>235</v>
      </c>
      <c r="AU127" s="20" t="s">
        <v>87</v>
      </c>
    </row>
    <row r="128" s="2" customFormat="1">
      <c r="A128" s="42"/>
      <c r="B128" s="43"/>
      <c r="C128" s="44"/>
      <c r="D128" s="231" t="s">
        <v>321</v>
      </c>
      <c r="E128" s="44"/>
      <c r="F128" s="232" t="s">
        <v>1018</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321</v>
      </c>
      <c r="AU128" s="20" t="s">
        <v>87</v>
      </c>
    </row>
    <row r="129" s="13" customFormat="1">
      <c r="A129" s="13"/>
      <c r="B129" s="236"/>
      <c r="C129" s="237"/>
      <c r="D129" s="231" t="s">
        <v>237</v>
      </c>
      <c r="E129" s="238" t="s">
        <v>39</v>
      </c>
      <c r="F129" s="239" t="s">
        <v>1019</v>
      </c>
      <c r="G129" s="237"/>
      <c r="H129" s="240">
        <v>3.3700000000000001</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237</v>
      </c>
      <c r="AU129" s="246" t="s">
        <v>87</v>
      </c>
      <c r="AV129" s="13" t="s">
        <v>90</v>
      </c>
      <c r="AW129" s="13" t="s">
        <v>41</v>
      </c>
      <c r="AX129" s="13" t="s">
        <v>80</v>
      </c>
      <c r="AY129" s="246" t="s">
        <v>225</v>
      </c>
    </row>
    <row r="130" s="14" customFormat="1">
      <c r="A130" s="14"/>
      <c r="B130" s="247"/>
      <c r="C130" s="248"/>
      <c r="D130" s="231" t="s">
        <v>237</v>
      </c>
      <c r="E130" s="249" t="s">
        <v>39</v>
      </c>
      <c r="F130" s="250" t="s">
        <v>239</v>
      </c>
      <c r="G130" s="248"/>
      <c r="H130" s="251">
        <v>3.3700000000000001</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237</v>
      </c>
      <c r="AU130" s="257" t="s">
        <v>87</v>
      </c>
      <c r="AV130" s="14" t="s">
        <v>233</v>
      </c>
      <c r="AW130" s="14" t="s">
        <v>41</v>
      </c>
      <c r="AX130" s="14" t="s">
        <v>87</v>
      </c>
      <c r="AY130" s="257" t="s">
        <v>225</v>
      </c>
    </row>
    <row r="131" s="2" customFormat="1" ht="49.05" customHeight="1">
      <c r="A131" s="42"/>
      <c r="B131" s="43"/>
      <c r="C131" s="218" t="s">
        <v>8</v>
      </c>
      <c r="D131" s="218" t="s">
        <v>228</v>
      </c>
      <c r="E131" s="219" t="s">
        <v>813</v>
      </c>
      <c r="F131" s="220" t="s">
        <v>814</v>
      </c>
      <c r="G131" s="221" t="s">
        <v>184</v>
      </c>
      <c r="H131" s="222">
        <v>3.3700000000000001</v>
      </c>
      <c r="I131" s="223"/>
      <c r="J131" s="224">
        <f>ROUND(I131*H131,2)</f>
        <v>0</v>
      </c>
      <c r="K131" s="220" t="s">
        <v>232</v>
      </c>
      <c r="L131" s="48"/>
      <c r="M131" s="225" t="s">
        <v>39</v>
      </c>
      <c r="N131" s="226" t="s">
        <v>53</v>
      </c>
      <c r="O131" s="89"/>
      <c r="P131" s="227">
        <f>O131*H131</f>
        <v>0</v>
      </c>
      <c r="Q131" s="227">
        <v>0</v>
      </c>
      <c r="R131" s="227">
        <f>Q131*H131</f>
        <v>0</v>
      </c>
      <c r="S131" s="227">
        <v>0</v>
      </c>
      <c r="T131" s="228">
        <f>S131*H131</f>
        <v>0</v>
      </c>
      <c r="U131" s="42"/>
      <c r="V131" s="42"/>
      <c r="W131" s="42"/>
      <c r="X131" s="42"/>
      <c r="Y131" s="42"/>
      <c r="Z131" s="42"/>
      <c r="AA131" s="42"/>
      <c r="AB131" s="42"/>
      <c r="AC131" s="42"/>
      <c r="AD131" s="42"/>
      <c r="AE131" s="42"/>
      <c r="AR131" s="229" t="s">
        <v>233</v>
      </c>
      <c r="AT131" s="229" t="s">
        <v>228</v>
      </c>
      <c r="AU131" s="229" t="s">
        <v>87</v>
      </c>
      <c r="AY131" s="20" t="s">
        <v>225</v>
      </c>
      <c r="BE131" s="230">
        <f>IF(N131="základní",J131,0)</f>
        <v>0</v>
      </c>
      <c r="BF131" s="230">
        <f>IF(N131="snížená",J131,0)</f>
        <v>0</v>
      </c>
      <c r="BG131" s="230">
        <f>IF(N131="zákl. přenesená",J131,0)</f>
        <v>0</v>
      </c>
      <c r="BH131" s="230">
        <f>IF(N131="sníž. přenesená",J131,0)</f>
        <v>0</v>
      </c>
      <c r="BI131" s="230">
        <f>IF(N131="nulová",J131,0)</f>
        <v>0</v>
      </c>
      <c r="BJ131" s="20" t="s">
        <v>233</v>
      </c>
      <c r="BK131" s="230">
        <f>ROUND(I131*H131,2)</f>
        <v>0</v>
      </c>
      <c r="BL131" s="20" t="s">
        <v>233</v>
      </c>
      <c r="BM131" s="229" t="s">
        <v>1020</v>
      </c>
    </row>
    <row r="132" s="2" customFormat="1">
      <c r="A132" s="42"/>
      <c r="B132" s="43"/>
      <c r="C132" s="44"/>
      <c r="D132" s="231" t="s">
        <v>235</v>
      </c>
      <c r="E132" s="44"/>
      <c r="F132" s="232" t="s">
        <v>371</v>
      </c>
      <c r="G132" s="44"/>
      <c r="H132" s="44"/>
      <c r="I132" s="233"/>
      <c r="J132" s="44"/>
      <c r="K132" s="44"/>
      <c r="L132" s="48"/>
      <c r="M132" s="234"/>
      <c r="N132" s="235"/>
      <c r="O132" s="89"/>
      <c r="P132" s="89"/>
      <c r="Q132" s="89"/>
      <c r="R132" s="89"/>
      <c r="S132" s="89"/>
      <c r="T132" s="90"/>
      <c r="U132" s="42"/>
      <c r="V132" s="42"/>
      <c r="W132" s="42"/>
      <c r="X132" s="42"/>
      <c r="Y132" s="42"/>
      <c r="Z132" s="42"/>
      <c r="AA132" s="42"/>
      <c r="AB132" s="42"/>
      <c r="AC132" s="42"/>
      <c r="AD132" s="42"/>
      <c r="AE132" s="42"/>
      <c r="AT132" s="20" t="s">
        <v>235</v>
      </c>
      <c r="AU132" s="20" t="s">
        <v>87</v>
      </c>
    </row>
    <row r="133" s="2" customFormat="1">
      <c r="A133" s="42"/>
      <c r="B133" s="43"/>
      <c r="C133" s="44"/>
      <c r="D133" s="231" t="s">
        <v>321</v>
      </c>
      <c r="E133" s="44"/>
      <c r="F133" s="232" t="s">
        <v>1021</v>
      </c>
      <c r="G133" s="44"/>
      <c r="H133" s="44"/>
      <c r="I133" s="233"/>
      <c r="J133" s="44"/>
      <c r="K133" s="44"/>
      <c r="L133" s="48"/>
      <c r="M133" s="234"/>
      <c r="N133" s="235"/>
      <c r="O133" s="89"/>
      <c r="P133" s="89"/>
      <c r="Q133" s="89"/>
      <c r="R133" s="89"/>
      <c r="S133" s="89"/>
      <c r="T133" s="90"/>
      <c r="U133" s="42"/>
      <c r="V133" s="42"/>
      <c r="W133" s="42"/>
      <c r="X133" s="42"/>
      <c r="Y133" s="42"/>
      <c r="Z133" s="42"/>
      <c r="AA133" s="42"/>
      <c r="AB133" s="42"/>
      <c r="AC133" s="42"/>
      <c r="AD133" s="42"/>
      <c r="AE133" s="42"/>
      <c r="AT133" s="20" t="s">
        <v>321</v>
      </c>
      <c r="AU133" s="20" t="s">
        <v>87</v>
      </c>
    </row>
    <row r="134" s="13" customFormat="1">
      <c r="A134" s="13"/>
      <c r="B134" s="236"/>
      <c r="C134" s="237"/>
      <c r="D134" s="231" t="s">
        <v>237</v>
      </c>
      <c r="E134" s="238" t="s">
        <v>39</v>
      </c>
      <c r="F134" s="239" t="s">
        <v>1022</v>
      </c>
      <c r="G134" s="237"/>
      <c r="H134" s="240">
        <v>3.3700000000000001</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237</v>
      </c>
      <c r="AU134" s="246" t="s">
        <v>87</v>
      </c>
      <c r="AV134" s="13" t="s">
        <v>90</v>
      </c>
      <c r="AW134" s="13" t="s">
        <v>41</v>
      </c>
      <c r="AX134" s="13" t="s">
        <v>80</v>
      </c>
      <c r="AY134" s="246" t="s">
        <v>225</v>
      </c>
    </row>
    <row r="135" s="14" customFormat="1">
      <c r="A135" s="14"/>
      <c r="B135" s="247"/>
      <c r="C135" s="248"/>
      <c r="D135" s="231" t="s">
        <v>237</v>
      </c>
      <c r="E135" s="249" t="s">
        <v>39</v>
      </c>
      <c r="F135" s="250" t="s">
        <v>239</v>
      </c>
      <c r="G135" s="248"/>
      <c r="H135" s="251">
        <v>3.3700000000000001</v>
      </c>
      <c r="I135" s="252"/>
      <c r="J135" s="248"/>
      <c r="K135" s="248"/>
      <c r="L135" s="253"/>
      <c r="M135" s="278"/>
      <c r="N135" s="279"/>
      <c r="O135" s="279"/>
      <c r="P135" s="279"/>
      <c r="Q135" s="279"/>
      <c r="R135" s="279"/>
      <c r="S135" s="279"/>
      <c r="T135" s="280"/>
      <c r="U135" s="14"/>
      <c r="V135" s="14"/>
      <c r="W135" s="14"/>
      <c r="X135" s="14"/>
      <c r="Y135" s="14"/>
      <c r="Z135" s="14"/>
      <c r="AA135" s="14"/>
      <c r="AB135" s="14"/>
      <c r="AC135" s="14"/>
      <c r="AD135" s="14"/>
      <c r="AE135" s="14"/>
      <c r="AT135" s="257" t="s">
        <v>237</v>
      </c>
      <c r="AU135" s="257" t="s">
        <v>87</v>
      </c>
      <c r="AV135" s="14" t="s">
        <v>233</v>
      </c>
      <c r="AW135" s="14" t="s">
        <v>41</v>
      </c>
      <c r="AX135" s="14" t="s">
        <v>87</v>
      </c>
      <c r="AY135" s="257" t="s">
        <v>225</v>
      </c>
    </row>
    <row r="136" s="2" customFormat="1" ht="6.96" customHeight="1">
      <c r="A136" s="42"/>
      <c r="B136" s="64"/>
      <c r="C136" s="65"/>
      <c r="D136" s="65"/>
      <c r="E136" s="65"/>
      <c r="F136" s="65"/>
      <c r="G136" s="65"/>
      <c r="H136" s="65"/>
      <c r="I136" s="65"/>
      <c r="J136" s="65"/>
      <c r="K136" s="65"/>
      <c r="L136" s="48"/>
      <c r="M136" s="42"/>
      <c r="O136" s="42"/>
      <c r="P136" s="42"/>
      <c r="Q136" s="42"/>
      <c r="R136" s="42"/>
      <c r="S136" s="42"/>
      <c r="T136" s="42"/>
      <c r="U136" s="42"/>
      <c r="V136" s="42"/>
      <c r="W136" s="42"/>
      <c r="X136" s="42"/>
      <c r="Y136" s="42"/>
      <c r="Z136" s="42"/>
      <c r="AA136" s="42"/>
      <c r="AB136" s="42"/>
      <c r="AC136" s="42"/>
      <c r="AD136" s="42"/>
      <c r="AE136" s="42"/>
    </row>
  </sheetData>
  <sheetProtection sheet="1" autoFilter="0" formatColumns="0" formatRows="0" objects="1" scenarios="1" spinCount="100000" saltValue="+CMOCD2La2ZUQKNSeh6fiEkx5dWhIjWYgCAbgx+lNbvmwz7AxSNB7l1y07swk7mMJxOjKMXZcE0UfJBk0JIDww==" hashValue="cKUe6ydkJSS1Z0kk2Bj5+uVPKMOgUqZ4fZbL+pWzrX/S/aVHDARqfSx9auRZOoTgNLLk03owvk0AcB7DeKxCMg==" algorithmName="SHA-512" password="CDD6"/>
  <autoFilter ref="C87:K13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138</v>
      </c>
      <c r="AZ2" s="143" t="s">
        <v>1023</v>
      </c>
      <c r="BA2" s="143" t="s">
        <v>183</v>
      </c>
      <c r="BB2" s="143" t="s">
        <v>184</v>
      </c>
      <c r="BC2" s="143" t="s">
        <v>1024</v>
      </c>
      <c r="BD2" s="143" t="s">
        <v>90</v>
      </c>
    </row>
    <row r="3" s="1" customFormat="1" ht="6.96" customHeight="1">
      <c r="B3" s="144"/>
      <c r="C3" s="145"/>
      <c r="D3" s="145"/>
      <c r="E3" s="145"/>
      <c r="F3" s="145"/>
      <c r="G3" s="145"/>
      <c r="H3" s="145"/>
      <c r="I3" s="145"/>
      <c r="J3" s="145"/>
      <c r="K3" s="145"/>
      <c r="L3" s="23"/>
      <c r="AT3" s="20" t="s">
        <v>90</v>
      </c>
      <c r="AZ3" s="143" t="s">
        <v>1025</v>
      </c>
      <c r="BA3" s="143" t="s">
        <v>506</v>
      </c>
      <c r="BB3" s="143" t="s">
        <v>175</v>
      </c>
      <c r="BC3" s="143" t="s">
        <v>1026</v>
      </c>
      <c r="BD3" s="143" t="s">
        <v>90</v>
      </c>
    </row>
    <row r="4" s="1" customFormat="1" ht="24.96" customHeight="1">
      <c r="B4" s="23"/>
      <c r="D4" s="146" t="s">
        <v>181</v>
      </c>
      <c r="L4" s="23"/>
      <c r="M4" s="147" t="s">
        <v>10</v>
      </c>
      <c r="AT4" s="20" t="s">
        <v>41</v>
      </c>
      <c r="AZ4" s="143" t="s">
        <v>1027</v>
      </c>
      <c r="BA4" s="143" t="s">
        <v>708</v>
      </c>
      <c r="BB4" s="143" t="s">
        <v>175</v>
      </c>
      <c r="BC4" s="143" t="s">
        <v>1028</v>
      </c>
      <c r="BD4" s="143" t="s">
        <v>90</v>
      </c>
    </row>
    <row r="5" s="1" customFormat="1" ht="6.96" customHeight="1">
      <c r="B5" s="23"/>
      <c r="L5" s="23"/>
      <c r="AZ5" s="143" t="s">
        <v>1029</v>
      </c>
      <c r="BA5" s="143" t="s">
        <v>191</v>
      </c>
      <c r="BB5" s="143" t="s">
        <v>184</v>
      </c>
      <c r="BC5" s="143" t="s">
        <v>1030</v>
      </c>
      <c r="BD5" s="143" t="s">
        <v>90</v>
      </c>
    </row>
    <row r="6" s="1" customFormat="1" ht="12" customHeight="1">
      <c r="B6" s="23"/>
      <c r="D6" s="148" t="s">
        <v>16</v>
      </c>
      <c r="L6" s="23"/>
      <c r="AZ6" s="143" t="s">
        <v>1031</v>
      </c>
      <c r="BA6" s="143" t="s">
        <v>198</v>
      </c>
      <c r="BB6" s="143" t="s">
        <v>199</v>
      </c>
      <c r="BC6" s="143" t="s">
        <v>260</v>
      </c>
      <c r="BD6" s="143" t="s">
        <v>90</v>
      </c>
    </row>
    <row r="7" s="1" customFormat="1" ht="16.5" customHeight="1">
      <c r="B7" s="23"/>
      <c r="E7" s="149" t="str">
        <f>'Rekapitulace stavby'!K6</f>
        <v>Souvislá výměna kolejnic v obvodu Správy tratí Most pro rok 2024 opr. č. 1 (1-4)</v>
      </c>
      <c r="F7" s="148"/>
      <c r="G7" s="148"/>
      <c r="H7" s="148"/>
      <c r="L7" s="23"/>
      <c r="AZ7" s="143" t="s">
        <v>1032</v>
      </c>
      <c r="BA7" s="143" t="s">
        <v>828</v>
      </c>
      <c r="BB7" s="143" t="s">
        <v>175</v>
      </c>
      <c r="BC7" s="143" t="s">
        <v>1033</v>
      </c>
      <c r="BD7" s="143" t="s">
        <v>90</v>
      </c>
    </row>
    <row r="8" s="1" customFormat="1" ht="12" customHeight="1">
      <c r="B8" s="23"/>
      <c r="D8" s="148" t="s">
        <v>196</v>
      </c>
      <c r="L8" s="23"/>
    </row>
    <row r="9" s="2" customFormat="1" ht="16.5" customHeight="1">
      <c r="A9" s="42"/>
      <c r="B9" s="48"/>
      <c r="C9" s="42"/>
      <c r="D9" s="42"/>
      <c r="E9" s="149" t="s">
        <v>1034</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1035</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39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ROUND((SUM(BE88:BE232)),  2)</f>
        <v>0</v>
      </c>
      <c r="G35" s="42"/>
      <c r="H35" s="42"/>
      <c r="I35" s="163">
        <v>0.20999999999999999</v>
      </c>
      <c r="J35" s="162">
        <f>ROUND(((SUM(BE88:BE232))*I35),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ROUND((SUM(BF88:BF232)),  2)</f>
        <v>0</v>
      </c>
      <c r="G36" s="42"/>
      <c r="H36" s="42"/>
      <c r="I36" s="163">
        <v>0.12</v>
      </c>
      <c r="J36" s="162">
        <f>ROUND(((SUM(BF88:BF232))*I36),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ROUND((SUM(BG88:BG232)),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ROUND((SUM(BH88:BH232)),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ROUND((SUM(BI88:BI232)),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1034</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Č31 - TK Žatec - Lišany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J202</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1034</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Č31 - TK Žatec - Lišany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P89+P202</f>
        <v>0</v>
      </c>
      <c r="Q88" s="101"/>
      <c r="R88" s="199">
        <f>R89+R202</f>
        <v>74.344155599999993</v>
      </c>
      <c r="S88" s="101"/>
      <c r="T88" s="200">
        <f>T89+T202</f>
        <v>0</v>
      </c>
      <c r="U88" s="42"/>
      <c r="V88" s="42"/>
      <c r="W88" s="42"/>
      <c r="X88" s="42"/>
      <c r="Y88" s="42"/>
      <c r="Z88" s="42"/>
      <c r="AA88" s="42"/>
      <c r="AB88" s="42"/>
      <c r="AC88" s="42"/>
      <c r="AD88" s="42"/>
      <c r="AE88" s="42"/>
      <c r="AT88" s="20" t="s">
        <v>79</v>
      </c>
      <c r="AU88" s="20" t="s">
        <v>206</v>
      </c>
      <c r="BK88" s="201">
        <f>BK89+BK202</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74.344155599999993</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SUM(P91:P201)</f>
        <v>0</v>
      </c>
      <c r="Q90" s="210"/>
      <c r="R90" s="211">
        <f>SUM(R91:R201)</f>
        <v>74.344155599999993</v>
      </c>
      <c r="S90" s="210"/>
      <c r="T90" s="212">
        <f>SUM(T91:T201)</f>
        <v>0</v>
      </c>
      <c r="U90" s="12"/>
      <c r="V90" s="12"/>
      <c r="W90" s="12"/>
      <c r="X90" s="12"/>
      <c r="Y90" s="12"/>
      <c r="Z90" s="12"/>
      <c r="AA90" s="12"/>
      <c r="AB90" s="12"/>
      <c r="AC90" s="12"/>
      <c r="AD90" s="12"/>
      <c r="AE90" s="12"/>
      <c r="AR90" s="213" t="s">
        <v>87</v>
      </c>
      <c r="AT90" s="214" t="s">
        <v>79</v>
      </c>
      <c r="AU90" s="214" t="s">
        <v>87</v>
      </c>
      <c r="AY90" s="213" t="s">
        <v>225</v>
      </c>
      <c r="BK90" s="215">
        <f>SUM(BK91:BK201)</f>
        <v>0</v>
      </c>
    </row>
    <row r="91" s="2" customFormat="1" ht="62.7" customHeight="1">
      <c r="A91" s="42"/>
      <c r="B91" s="43"/>
      <c r="C91" s="218" t="s">
        <v>87</v>
      </c>
      <c r="D91" s="218" t="s">
        <v>228</v>
      </c>
      <c r="E91" s="219" t="s">
        <v>1036</v>
      </c>
      <c r="F91" s="220" t="s">
        <v>1037</v>
      </c>
      <c r="G91" s="221" t="s">
        <v>188</v>
      </c>
      <c r="H91" s="222">
        <v>17</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1038</v>
      </c>
    </row>
    <row r="92" s="2" customFormat="1">
      <c r="A92" s="42"/>
      <c r="B92" s="43"/>
      <c r="C92" s="44"/>
      <c r="D92" s="231" t="s">
        <v>235</v>
      </c>
      <c r="E92" s="44"/>
      <c r="F92" s="232" t="s">
        <v>1039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2" customFormat="1">
      <c r="A93" s="42"/>
      <c r="B93" s="43"/>
      <c r="C93" s="44"/>
      <c r="D93" s="231" t="s">
        <v>321</v>
      </c>
      <c r="E93" s="44"/>
      <c r="F93" s="232" t="s">
        <v>1040</v>
      </c>
      <c r="G93" s="44"/>
      <c r="H93" s="44"/>
      <c r="I93" s="233"/>
      <c r="J93" s="44"/>
      <c r="K93" s="44"/>
      <c r="L93" s="48"/>
      <c r="M93" s="234"/>
      <c r="N93" s="235"/>
      <c r="O93" s="89"/>
      <c r="P93" s="89"/>
      <c r="Q93" s="89"/>
      <c r="R93" s="89"/>
      <c r="S93" s="89"/>
      <c r="T93" s="90"/>
      <c r="U93" s="42"/>
      <c r="V93" s="42"/>
      <c r="W93" s="42"/>
      <c r="X93" s="42"/>
      <c r="Y93" s="42"/>
      <c r="Z93" s="42"/>
      <c r="AA93" s="42"/>
      <c r="AB93" s="42"/>
      <c r="AC93" s="42"/>
      <c r="AD93" s="42"/>
      <c r="AE93" s="42"/>
      <c r="AT93" s="20" t="s">
        <v>321</v>
      </c>
      <c r="AU93" s="20" t="s">
        <v>90</v>
      </c>
    </row>
    <row r="94" s="13" customFormat="1">
      <c r="A94" s="13"/>
      <c r="B94" s="236"/>
      <c r="C94" s="237"/>
      <c r="D94" s="231" t="s">
        <v>237</v>
      </c>
      <c r="E94" s="238" t="s">
        <v>39</v>
      </c>
      <c r="F94" s="239" t="s">
        <v>1041</v>
      </c>
      <c r="G94" s="237"/>
      <c r="H94" s="240">
        <v>3</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1042</v>
      </c>
      <c r="G95" s="237"/>
      <c r="H95" s="240">
        <v>14</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4" customFormat="1">
      <c r="A96" s="14"/>
      <c r="B96" s="247"/>
      <c r="C96" s="248"/>
      <c r="D96" s="231" t="s">
        <v>237</v>
      </c>
      <c r="E96" s="249" t="s">
        <v>39</v>
      </c>
      <c r="F96" s="250" t="s">
        <v>239</v>
      </c>
      <c r="G96" s="248"/>
      <c r="H96" s="251">
        <v>17</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90</v>
      </c>
      <c r="AV96" s="14" t="s">
        <v>233</v>
      </c>
      <c r="AW96" s="14" t="s">
        <v>41</v>
      </c>
      <c r="AX96" s="14" t="s">
        <v>87</v>
      </c>
      <c r="AY96" s="257" t="s">
        <v>225</v>
      </c>
    </row>
    <row r="97" s="2" customFormat="1" ht="55.5" customHeight="1">
      <c r="A97" s="42"/>
      <c r="B97" s="43"/>
      <c r="C97" s="218" t="s">
        <v>90</v>
      </c>
      <c r="D97" s="218" t="s">
        <v>228</v>
      </c>
      <c r="E97" s="219" t="s">
        <v>663</v>
      </c>
      <c r="F97" s="220" t="s">
        <v>664</v>
      </c>
      <c r="G97" s="221" t="s">
        <v>188</v>
      </c>
      <c r="H97" s="222">
        <v>360</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1043</v>
      </c>
    </row>
    <row r="98" s="2" customFormat="1">
      <c r="A98" s="42"/>
      <c r="B98" s="43"/>
      <c r="C98" s="44"/>
      <c r="D98" s="231" t="s">
        <v>235</v>
      </c>
      <c r="E98" s="44"/>
      <c r="F98" s="232" t="s">
        <v>249</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2" customFormat="1">
      <c r="A99" s="42"/>
      <c r="B99" s="43"/>
      <c r="C99" s="44"/>
      <c r="D99" s="231" t="s">
        <v>321</v>
      </c>
      <c r="E99" s="44"/>
      <c r="F99" s="232" t="s">
        <v>1044</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321</v>
      </c>
      <c r="AU99" s="20" t="s">
        <v>90</v>
      </c>
    </row>
    <row r="100" s="13" customFormat="1">
      <c r="A100" s="13"/>
      <c r="B100" s="236"/>
      <c r="C100" s="237"/>
      <c r="D100" s="231" t="s">
        <v>237</v>
      </c>
      <c r="E100" s="238" t="s">
        <v>39</v>
      </c>
      <c r="F100" s="239" t="s">
        <v>1045</v>
      </c>
      <c r="G100" s="237"/>
      <c r="H100" s="240">
        <v>360</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4" customFormat="1">
      <c r="A101" s="14"/>
      <c r="B101" s="247"/>
      <c r="C101" s="248"/>
      <c r="D101" s="231" t="s">
        <v>237</v>
      </c>
      <c r="E101" s="249" t="s">
        <v>39</v>
      </c>
      <c r="F101" s="250" t="s">
        <v>239</v>
      </c>
      <c r="G101" s="248"/>
      <c r="H101" s="251">
        <v>360</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237</v>
      </c>
      <c r="AU101" s="257" t="s">
        <v>90</v>
      </c>
      <c r="AV101" s="14" t="s">
        <v>233</v>
      </c>
      <c r="AW101" s="14" t="s">
        <v>41</v>
      </c>
      <c r="AX101" s="14" t="s">
        <v>87</v>
      </c>
      <c r="AY101" s="257" t="s">
        <v>225</v>
      </c>
    </row>
    <row r="102" s="2" customFormat="1" ht="62.7" customHeight="1">
      <c r="A102" s="42"/>
      <c r="B102" s="43"/>
      <c r="C102" s="218" t="s">
        <v>245</v>
      </c>
      <c r="D102" s="218" t="s">
        <v>228</v>
      </c>
      <c r="E102" s="219" t="s">
        <v>832</v>
      </c>
      <c r="F102" s="220" t="s">
        <v>833</v>
      </c>
      <c r="G102" s="221" t="s">
        <v>188</v>
      </c>
      <c r="H102" s="222">
        <v>1033</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90</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1046</v>
      </c>
    </row>
    <row r="103" s="2" customFormat="1">
      <c r="A103" s="42"/>
      <c r="B103" s="43"/>
      <c r="C103" s="44"/>
      <c r="D103" s="231" t="s">
        <v>235</v>
      </c>
      <c r="E103" s="44"/>
      <c r="F103" s="232" t="s">
        <v>249</v>
      </c>
      <c r="G103" s="44"/>
      <c r="H103" s="44"/>
      <c r="I103" s="233"/>
      <c r="J103" s="44"/>
      <c r="K103" s="44"/>
      <c r="L103" s="48"/>
      <c r="M103" s="234"/>
      <c r="N103" s="235"/>
      <c r="O103" s="89"/>
      <c r="P103" s="89"/>
      <c r="Q103" s="89"/>
      <c r="R103" s="89"/>
      <c r="S103" s="89"/>
      <c r="T103" s="90"/>
      <c r="U103" s="42"/>
      <c r="V103" s="42"/>
      <c r="W103" s="42"/>
      <c r="X103" s="42"/>
      <c r="Y103" s="42"/>
      <c r="Z103" s="42"/>
      <c r="AA103" s="42"/>
      <c r="AB103" s="42"/>
      <c r="AC103" s="42"/>
      <c r="AD103" s="42"/>
      <c r="AE103" s="42"/>
      <c r="AT103" s="20" t="s">
        <v>235</v>
      </c>
      <c r="AU103" s="20" t="s">
        <v>90</v>
      </c>
    </row>
    <row r="104" s="2" customFormat="1">
      <c r="A104" s="42"/>
      <c r="B104" s="43"/>
      <c r="C104" s="44"/>
      <c r="D104" s="231" t="s">
        <v>321</v>
      </c>
      <c r="E104" s="44"/>
      <c r="F104" s="232" t="s">
        <v>1047</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321</v>
      </c>
      <c r="AU104" s="20" t="s">
        <v>90</v>
      </c>
    </row>
    <row r="105" s="13" customFormat="1">
      <c r="A105" s="13"/>
      <c r="B105" s="236"/>
      <c r="C105" s="237"/>
      <c r="D105" s="231" t="s">
        <v>237</v>
      </c>
      <c r="E105" s="238" t="s">
        <v>39</v>
      </c>
      <c r="F105" s="239" t="s">
        <v>1048</v>
      </c>
      <c r="G105" s="237"/>
      <c r="H105" s="240">
        <v>468</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3" customFormat="1">
      <c r="A106" s="13"/>
      <c r="B106" s="236"/>
      <c r="C106" s="237"/>
      <c r="D106" s="231" t="s">
        <v>237</v>
      </c>
      <c r="E106" s="238" t="s">
        <v>39</v>
      </c>
      <c r="F106" s="239" t="s">
        <v>1049</v>
      </c>
      <c r="G106" s="237"/>
      <c r="H106" s="240">
        <v>482</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1050</v>
      </c>
      <c r="G107" s="237"/>
      <c r="H107" s="240">
        <v>83</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4" customFormat="1">
      <c r="A108" s="14"/>
      <c r="B108" s="247"/>
      <c r="C108" s="248"/>
      <c r="D108" s="231" t="s">
        <v>237</v>
      </c>
      <c r="E108" s="249" t="s">
        <v>39</v>
      </c>
      <c r="F108" s="250" t="s">
        <v>239</v>
      </c>
      <c r="G108" s="248"/>
      <c r="H108" s="251">
        <v>1033</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237</v>
      </c>
      <c r="AU108" s="257" t="s">
        <v>90</v>
      </c>
      <c r="AV108" s="14" t="s">
        <v>233</v>
      </c>
      <c r="AW108" s="14" t="s">
        <v>41</v>
      </c>
      <c r="AX108" s="14" t="s">
        <v>87</v>
      </c>
      <c r="AY108" s="257" t="s">
        <v>225</v>
      </c>
    </row>
    <row r="109" s="2" customFormat="1" ht="24.15" customHeight="1">
      <c r="A109" s="42"/>
      <c r="B109" s="43"/>
      <c r="C109" s="218" t="s">
        <v>233</v>
      </c>
      <c r="D109" s="218" t="s">
        <v>228</v>
      </c>
      <c r="E109" s="219" t="s">
        <v>251</v>
      </c>
      <c r="F109" s="220" t="s">
        <v>252</v>
      </c>
      <c r="G109" s="221" t="s">
        <v>175</v>
      </c>
      <c r="H109" s="222">
        <v>8</v>
      </c>
      <c r="I109" s="223"/>
      <c r="J109" s="224">
        <f>ROUND(I109*H109,2)</f>
        <v>0</v>
      </c>
      <c r="K109" s="220" t="s">
        <v>232</v>
      </c>
      <c r="L109" s="48"/>
      <c r="M109" s="225" t="s">
        <v>39</v>
      </c>
      <c r="N109" s="226" t="s">
        <v>53</v>
      </c>
      <c r="O109" s="89"/>
      <c r="P109" s="227">
        <f>O109*H109</f>
        <v>0</v>
      </c>
      <c r="Q109" s="227">
        <v>0</v>
      </c>
      <c r="R109" s="227">
        <f>Q109*H109</f>
        <v>0</v>
      </c>
      <c r="S109" s="227">
        <v>0</v>
      </c>
      <c r="T109" s="228">
        <f>S109*H109</f>
        <v>0</v>
      </c>
      <c r="U109" s="42"/>
      <c r="V109" s="42"/>
      <c r="W109" s="42"/>
      <c r="X109" s="42"/>
      <c r="Y109" s="42"/>
      <c r="Z109" s="42"/>
      <c r="AA109" s="42"/>
      <c r="AB109" s="42"/>
      <c r="AC109" s="42"/>
      <c r="AD109" s="42"/>
      <c r="AE109" s="42"/>
      <c r="AR109" s="229" t="s">
        <v>233</v>
      </c>
      <c r="AT109" s="229" t="s">
        <v>228</v>
      </c>
      <c r="AU109" s="229" t="s">
        <v>90</v>
      </c>
      <c r="AY109" s="20" t="s">
        <v>225</v>
      </c>
      <c r="BE109" s="230">
        <f>IF(N109="základní",J109,0)</f>
        <v>0</v>
      </c>
      <c r="BF109" s="230">
        <f>IF(N109="snížená",J109,0)</f>
        <v>0</v>
      </c>
      <c r="BG109" s="230">
        <f>IF(N109="zákl. přenesená",J109,0)</f>
        <v>0</v>
      </c>
      <c r="BH109" s="230">
        <f>IF(N109="sníž. přenesená",J109,0)</f>
        <v>0</v>
      </c>
      <c r="BI109" s="230">
        <f>IF(N109="nulová",J109,0)</f>
        <v>0</v>
      </c>
      <c r="BJ109" s="20" t="s">
        <v>233</v>
      </c>
      <c r="BK109" s="230">
        <f>ROUND(I109*H109,2)</f>
        <v>0</v>
      </c>
      <c r="BL109" s="20" t="s">
        <v>233</v>
      </c>
      <c r="BM109" s="229" t="s">
        <v>1051</v>
      </c>
    </row>
    <row r="110" s="2" customFormat="1">
      <c r="A110" s="42"/>
      <c r="B110" s="43"/>
      <c r="C110" s="44"/>
      <c r="D110" s="231" t="s">
        <v>235</v>
      </c>
      <c r="E110" s="44"/>
      <c r="F110" s="232" t="s">
        <v>257</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235</v>
      </c>
      <c r="AU110" s="20" t="s">
        <v>90</v>
      </c>
    </row>
    <row r="111" s="2" customFormat="1">
      <c r="A111" s="42"/>
      <c r="B111" s="43"/>
      <c r="C111" s="44"/>
      <c r="D111" s="231" t="s">
        <v>321</v>
      </c>
      <c r="E111" s="44"/>
      <c r="F111" s="232" t="s">
        <v>1052</v>
      </c>
      <c r="G111" s="44"/>
      <c r="H111" s="44"/>
      <c r="I111" s="233"/>
      <c r="J111" s="44"/>
      <c r="K111" s="44"/>
      <c r="L111" s="48"/>
      <c r="M111" s="234"/>
      <c r="N111" s="235"/>
      <c r="O111" s="89"/>
      <c r="P111" s="89"/>
      <c r="Q111" s="89"/>
      <c r="R111" s="89"/>
      <c r="S111" s="89"/>
      <c r="T111" s="90"/>
      <c r="U111" s="42"/>
      <c r="V111" s="42"/>
      <c r="W111" s="42"/>
      <c r="X111" s="42"/>
      <c r="Y111" s="42"/>
      <c r="Z111" s="42"/>
      <c r="AA111" s="42"/>
      <c r="AB111" s="42"/>
      <c r="AC111" s="42"/>
      <c r="AD111" s="42"/>
      <c r="AE111" s="42"/>
      <c r="AT111" s="20" t="s">
        <v>321</v>
      </c>
      <c r="AU111" s="20" t="s">
        <v>90</v>
      </c>
    </row>
    <row r="112" s="13" customFormat="1">
      <c r="A112" s="13"/>
      <c r="B112" s="236"/>
      <c r="C112" s="237"/>
      <c r="D112" s="231" t="s">
        <v>237</v>
      </c>
      <c r="E112" s="238" t="s">
        <v>39</v>
      </c>
      <c r="F112" s="239" t="s">
        <v>1053</v>
      </c>
      <c r="G112" s="237"/>
      <c r="H112" s="240">
        <v>3</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237</v>
      </c>
      <c r="AU112" s="246" t="s">
        <v>90</v>
      </c>
      <c r="AV112" s="13" t="s">
        <v>90</v>
      </c>
      <c r="AW112" s="13" t="s">
        <v>41</v>
      </c>
      <c r="AX112" s="13" t="s">
        <v>80</v>
      </c>
      <c r="AY112" s="246" t="s">
        <v>225</v>
      </c>
    </row>
    <row r="113" s="13" customFormat="1">
      <c r="A113" s="13"/>
      <c r="B113" s="236"/>
      <c r="C113" s="237"/>
      <c r="D113" s="231" t="s">
        <v>237</v>
      </c>
      <c r="E113" s="238" t="s">
        <v>39</v>
      </c>
      <c r="F113" s="239" t="s">
        <v>1054</v>
      </c>
      <c r="G113" s="237"/>
      <c r="H113" s="240">
        <v>5</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4" customFormat="1">
      <c r="A114" s="14"/>
      <c r="B114" s="247"/>
      <c r="C114" s="248"/>
      <c r="D114" s="231" t="s">
        <v>237</v>
      </c>
      <c r="E114" s="249" t="s">
        <v>39</v>
      </c>
      <c r="F114" s="250" t="s">
        <v>239</v>
      </c>
      <c r="G114" s="248"/>
      <c r="H114" s="251">
        <v>8</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237</v>
      </c>
      <c r="AU114" s="257" t="s">
        <v>90</v>
      </c>
      <c r="AV114" s="14" t="s">
        <v>233</v>
      </c>
      <c r="AW114" s="14" t="s">
        <v>41</v>
      </c>
      <c r="AX114" s="14" t="s">
        <v>87</v>
      </c>
      <c r="AY114" s="257" t="s">
        <v>225</v>
      </c>
    </row>
    <row r="115" s="2" customFormat="1" ht="24.15" customHeight="1">
      <c r="A115" s="42"/>
      <c r="B115" s="43"/>
      <c r="C115" s="218" t="s">
        <v>226</v>
      </c>
      <c r="D115" s="218" t="s">
        <v>228</v>
      </c>
      <c r="E115" s="219" t="s">
        <v>254</v>
      </c>
      <c r="F115" s="220" t="s">
        <v>255</v>
      </c>
      <c r="G115" s="221" t="s">
        <v>175</v>
      </c>
      <c r="H115" s="222">
        <v>235</v>
      </c>
      <c r="I115" s="223"/>
      <c r="J115" s="224">
        <f>ROUND(I115*H115,2)</f>
        <v>0</v>
      </c>
      <c r="K115" s="220" t="s">
        <v>232</v>
      </c>
      <c r="L115" s="48"/>
      <c r="M115" s="225" t="s">
        <v>39</v>
      </c>
      <c r="N115" s="226" t="s">
        <v>53</v>
      </c>
      <c r="O115" s="89"/>
      <c r="P115" s="227">
        <f>O115*H115</f>
        <v>0</v>
      </c>
      <c r="Q115" s="227">
        <v>0</v>
      </c>
      <c r="R115" s="227">
        <f>Q115*H115</f>
        <v>0</v>
      </c>
      <c r="S115" s="227">
        <v>0</v>
      </c>
      <c r="T115" s="228">
        <f>S115*H115</f>
        <v>0</v>
      </c>
      <c r="U115" s="42"/>
      <c r="V115" s="42"/>
      <c r="W115" s="42"/>
      <c r="X115" s="42"/>
      <c r="Y115" s="42"/>
      <c r="Z115" s="42"/>
      <c r="AA115" s="42"/>
      <c r="AB115" s="42"/>
      <c r="AC115" s="42"/>
      <c r="AD115" s="42"/>
      <c r="AE115" s="42"/>
      <c r="AR115" s="229" t="s">
        <v>233</v>
      </c>
      <c r="AT115" s="229" t="s">
        <v>228</v>
      </c>
      <c r="AU115" s="229" t="s">
        <v>90</v>
      </c>
      <c r="AY115" s="20" t="s">
        <v>225</v>
      </c>
      <c r="BE115" s="230">
        <f>IF(N115="základní",J115,0)</f>
        <v>0</v>
      </c>
      <c r="BF115" s="230">
        <f>IF(N115="snížená",J115,0)</f>
        <v>0</v>
      </c>
      <c r="BG115" s="230">
        <f>IF(N115="zákl. přenesená",J115,0)</f>
        <v>0</v>
      </c>
      <c r="BH115" s="230">
        <f>IF(N115="sníž. přenesená",J115,0)</f>
        <v>0</v>
      </c>
      <c r="BI115" s="230">
        <f>IF(N115="nulová",J115,0)</f>
        <v>0</v>
      </c>
      <c r="BJ115" s="20" t="s">
        <v>233</v>
      </c>
      <c r="BK115" s="230">
        <f>ROUND(I115*H115,2)</f>
        <v>0</v>
      </c>
      <c r="BL115" s="20" t="s">
        <v>233</v>
      </c>
      <c r="BM115" s="229" t="s">
        <v>1055</v>
      </c>
    </row>
    <row r="116" s="2" customFormat="1">
      <c r="A116" s="42"/>
      <c r="B116" s="43"/>
      <c r="C116" s="44"/>
      <c r="D116" s="231" t="s">
        <v>235</v>
      </c>
      <c r="E116" s="44"/>
      <c r="F116" s="232" t="s">
        <v>257</v>
      </c>
      <c r="G116" s="44"/>
      <c r="H116" s="44"/>
      <c r="I116" s="233"/>
      <c r="J116" s="44"/>
      <c r="K116" s="44"/>
      <c r="L116" s="48"/>
      <c r="M116" s="234"/>
      <c r="N116" s="235"/>
      <c r="O116" s="89"/>
      <c r="P116" s="89"/>
      <c r="Q116" s="89"/>
      <c r="R116" s="89"/>
      <c r="S116" s="89"/>
      <c r="T116" s="90"/>
      <c r="U116" s="42"/>
      <c r="V116" s="42"/>
      <c r="W116" s="42"/>
      <c r="X116" s="42"/>
      <c r="Y116" s="42"/>
      <c r="Z116" s="42"/>
      <c r="AA116" s="42"/>
      <c r="AB116" s="42"/>
      <c r="AC116" s="42"/>
      <c r="AD116" s="42"/>
      <c r="AE116" s="42"/>
      <c r="AT116" s="20" t="s">
        <v>235</v>
      </c>
      <c r="AU116" s="20" t="s">
        <v>90</v>
      </c>
    </row>
    <row r="117" s="2" customFormat="1">
      <c r="A117" s="42"/>
      <c r="B117" s="43"/>
      <c r="C117" s="44"/>
      <c r="D117" s="231" t="s">
        <v>321</v>
      </c>
      <c r="E117" s="44"/>
      <c r="F117" s="232" t="s">
        <v>1056</v>
      </c>
      <c r="G117" s="44"/>
      <c r="H117" s="44"/>
      <c r="I117" s="233"/>
      <c r="J117" s="44"/>
      <c r="K117" s="44"/>
      <c r="L117" s="48"/>
      <c r="M117" s="234"/>
      <c r="N117" s="235"/>
      <c r="O117" s="89"/>
      <c r="P117" s="89"/>
      <c r="Q117" s="89"/>
      <c r="R117" s="89"/>
      <c r="S117" s="89"/>
      <c r="T117" s="90"/>
      <c r="U117" s="42"/>
      <c r="V117" s="42"/>
      <c r="W117" s="42"/>
      <c r="X117" s="42"/>
      <c r="Y117" s="42"/>
      <c r="Z117" s="42"/>
      <c r="AA117" s="42"/>
      <c r="AB117" s="42"/>
      <c r="AC117" s="42"/>
      <c r="AD117" s="42"/>
      <c r="AE117" s="42"/>
      <c r="AT117" s="20" t="s">
        <v>321</v>
      </c>
      <c r="AU117" s="20" t="s">
        <v>90</v>
      </c>
    </row>
    <row r="118" s="13" customFormat="1">
      <c r="A118" s="13"/>
      <c r="B118" s="236"/>
      <c r="C118" s="237"/>
      <c r="D118" s="231" t="s">
        <v>237</v>
      </c>
      <c r="E118" s="238" t="s">
        <v>39</v>
      </c>
      <c r="F118" s="239" t="s">
        <v>1057</v>
      </c>
      <c r="G118" s="237"/>
      <c r="H118" s="240">
        <v>235</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4" customFormat="1">
      <c r="A119" s="14"/>
      <c r="B119" s="247"/>
      <c r="C119" s="248"/>
      <c r="D119" s="231" t="s">
        <v>237</v>
      </c>
      <c r="E119" s="249" t="s">
        <v>39</v>
      </c>
      <c r="F119" s="250" t="s">
        <v>239</v>
      </c>
      <c r="G119" s="248"/>
      <c r="H119" s="251">
        <v>235</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237</v>
      </c>
      <c r="AU119" s="257" t="s">
        <v>90</v>
      </c>
      <c r="AV119" s="14" t="s">
        <v>233</v>
      </c>
      <c r="AW119" s="14" t="s">
        <v>41</v>
      </c>
      <c r="AX119" s="14" t="s">
        <v>87</v>
      </c>
      <c r="AY119" s="257" t="s">
        <v>225</v>
      </c>
    </row>
    <row r="120" s="2" customFormat="1" ht="24.15" customHeight="1">
      <c r="A120" s="42"/>
      <c r="B120" s="43"/>
      <c r="C120" s="218" t="s">
        <v>260</v>
      </c>
      <c r="D120" s="218" t="s">
        <v>228</v>
      </c>
      <c r="E120" s="219" t="s">
        <v>1058</v>
      </c>
      <c r="F120" s="220" t="s">
        <v>1059</v>
      </c>
      <c r="G120" s="221" t="s">
        <v>175</v>
      </c>
      <c r="H120" s="222">
        <v>3</v>
      </c>
      <c r="I120" s="223"/>
      <c r="J120" s="224">
        <f>ROUND(I120*H120,2)</f>
        <v>0</v>
      </c>
      <c r="K120" s="220" t="s">
        <v>232</v>
      </c>
      <c r="L120" s="48"/>
      <c r="M120" s="225" t="s">
        <v>39</v>
      </c>
      <c r="N120" s="226" t="s">
        <v>53</v>
      </c>
      <c r="O120" s="89"/>
      <c r="P120" s="227">
        <f>O120*H120</f>
        <v>0</v>
      </c>
      <c r="Q120" s="227">
        <v>0</v>
      </c>
      <c r="R120" s="227">
        <f>Q120*H120</f>
        <v>0</v>
      </c>
      <c r="S120" s="227">
        <v>0</v>
      </c>
      <c r="T120" s="228">
        <f>S120*H120</f>
        <v>0</v>
      </c>
      <c r="U120" s="42"/>
      <c r="V120" s="42"/>
      <c r="W120" s="42"/>
      <c r="X120" s="42"/>
      <c r="Y120" s="42"/>
      <c r="Z120" s="42"/>
      <c r="AA120" s="42"/>
      <c r="AB120" s="42"/>
      <c r="AC120" s="42"/>
      <c r="AD120" s="42"/>
      <c r="AE120" s="42"/>
      <c r="AR120" s="229" t="s">
        <v>233</v>
      </c>
      <c r="AT120" s="229" t="s">
        <v>228</v>
      </c>
      <c r="AU120" s="229" t="s">
        <v>90</v>
      </c>
      <c r="AY120" s="20" t="s">
        <v>225</v>
      </c>
      <c r="BE120" s="230">
        <f>IF(N120="základní",J120,0)</f>
        <v>0</v>
      </c>
      <c r="BF120" s="230">
        <f>IF(N120="snížená",J120,0)</f>
        <v>0</v>
      </c>
      <c r="BG120" s="230">
        <f>IF(N120="zákl. přenesená",J120,0)</f>
        <v>0</v>
      </c>
      <c r="BH120" s="230">
        <f>IF(N120="sníž. přenesená",J120,0)</f>
        <v>0</v>
      </c>
      <c r="BI120" s="230">
        <f>IF(N120="nulová",J120,0)</f>
        <v>0</v>
      </c>
      <c r="BJ120" s="20" t="s">
        <v>233</v>
      </c>
      <c r="BK120" s="230">
        <f>ROUND(I120*H120,2)</f>
        <v>0</v>
      </c>
      <c r="BL120" s="20" t="s">
        <v>233</v>
      </c>
      <c r="BM120" s="229" t="s">
        <v>1060</v>
      </c>
    </row>
    <row r="121" s="2" customFormat="1">
      <c r="A121" s="42"/>
      <c r="B121" s="43"/>
      <c r="C121" s="44"/>
      <c r="D121" s="231" t="s">
        <v>235</v>
      </c>
      <c r="E121" s="44"/>
      <c r="F121" s="232" t="s">
        <v>1061</v>
      </c>
      <c r="G121" s="44"/>
      <c r="H121" s="44"/>
      <c r="I121" s="233"/>
      <c r="J121" s="44"/>
      <c r="K121" s="44"/>
      <c r="L121" s="48"/>
      <c r="M121" s="234"/>
      <c r="N121" s="235"/>
      <c r="O121" s="89"/>
      <c r="P121" s="89"/>
      <c r="Q121" s="89"/>
      <c r="R121" s="89"/>
      <c r="S121" s="89"/>
      <c r="T121" s="90"/>
      <c r="U121" s="42"/>
      <c r="V121" s="42"/>
      <c r="W121" s="42"/>
      <c r="X121" s="42"/>
      <c r="Y121" s="42"/>
      <c r="Z121" s="42"/>
      <c r="AA121" s="42"/>
      <c r="AB121" s="42"/>
      <c r="AC121" s="42"/>
      <c r="AD121" s="42"/>
      <c r="AE121" s="42"/>
      <c r="AT121" s="20" t="s">
        <v>235</v>
      </c>
      <c r="AU121" s="20" t="s">
        <v>90</v>
      </c>
    </row>
    <row r="122" s="2" customFormat="1">
      <c r="A122" s="42"/>
      <c r="B122" s="43"/>
      <c r="C122" s="44"/>
      <c r="D122" s="231" t="s">
        <v>321</v>
      </c>
      <c r="E122" s="44"/>
      <c r="F122" s="232" t="s">
        <v>1062</v>
      </c>
      <c r="G122" s="44"/>
      <c r="H122" s="44"/>
      <c r="I122" s="233"/>
      <c r="J122" s="44"/>
      <c r="K122" s="44"/>
      <c r="L122" s="48"/>
      <c r="M122" s="234"/>
      <c r="N122" s="235"/>
      <c r="O122" s="89"/>
      <c r="P122" s="89"/>
      <c r="Q122" s="89"/>
      <c r="R122" s="89"/>
      <c r="S122" s="89"/>
      <c r="T122" s="90"/>
      <c r="U122" s="42"/>
      <c r="V122" s="42"/>
      <c r="W122" s="42"/>
      <c r="X122" s="42"/>
      <c r="Y122" s="42"/>
      <c r="Z122" s="42"/>
      <c r="AA122" s="42"/>
      <c r="AB122" s="42"/>
      <c r="AC122" s="42"/>
      <c r="AD122" s="42"/>
      <c r="AE122" s="42"/>
      <c r="AT122" s="20" t="s">
        <v>321</v>
      </c>
      <c r="AU122" s="20" t="s">
        <v>90</v>
      </c>
    </row>
    <row r="123" s="13" customFormat="1">
      <c r="A123" s="13"/>
      <c r="B123" s="236"/>
      <c r="C123" s="237"/>
      <c r="D123" s="231" t="s">
        <v>237</v>
      </c>
      <c r="E123" s="238" t="s">
        <v>39</v>
      </c>
      <c r="F123" s="239" t="s">
        <v>1063</v>
      </c>
      <c r="G123" s="237"/>
      <c r="H123" s="240">
        <v>3</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237</v>
      </c>
      <c r="AU123" s="246" t="s">
        <v>90</v>
      </c>
      <c r="AV123" s="13" t="s">
        <v>90</v>
      </c>
      <c r="AW123" s="13" t="s">
        <v>41</v>
      </c>
      <c r="AX123" s="13" t="s">
        <v>80</v>
      </c>
      <c r="AY123" s="246" t="s">
        <v>225</v>
      </c>
    </row>
    <row r="124" s="14" customFormat="1">
      <c r="A124" s="14"/>
      <c r="B124" s="247"/>
      <c r="C124" s="248"/>
      <c r="D124" s="231" t="s">
        <v>237</v>
      </c>
      <c r="E124" s="249" t="s">
        <v>39</v>
      </c>
      <c r="F124" s="250" t="s">
        <v>239</v>
      </c>
      <c r="G124" s="248"/>
      <c r="H124" s="251">
        <v>3</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237</v>
      </c>
      <c r="AU124" s="257" t="s">
        <v>90</v>
      </c>
      <c r="AV124" s="14" t="s">
        <v>233</v>
      </c>
      <c r="AW124" s="14" t="s">
        <v>41</v>
      </c>
      <c r="AX124" s="14" t="s">
        <v>87</v>
      </c>
      <c r="AY124" s="257" t="s">
        <v>225</v>
      </c>
    </row>
    <row r="125" s="2" customFormat="1" ht="44.25" customHeight="1">
      <c r="A125" s="42"/>
      <c r="B125" s="43"/>
      <c r="C125" s="218" t="s">
        <v>266</v>
      </c>
      <c r="D125" s="218" t="s">
        <v>228</v>
      </c>
      <c r="E125" s="219" t="s">
        <v>1064</v>
      </c>
      <c r="F125" s="220" t="s">
        <v>1065</v>
      </c>
      <c r="G125" s="221" t="s">
        <v>769</v>
      </c>
      <c r="H125" s="222">
        <v>1995</v>
      </c>
      <c r="I125" s="223"/>
      <c r="J125" s="224">
        <f>ROUND(I125*H125,2)</f>
        <v>0</v>
      </c>
      <c r="K125" s="220" t="s">
        <v>232</v>
      </c>
      <c r="L125" s="48"/>
      <c r="M125" s="225" t="s">
        <v>39</v>
      </c>
      <c r="N125" s="226" t="s">
        <v>53</v>
      </c>
      <c r="O125" s="89"/>
      <c r="P125" s="227">
        <f>O125*H125</f>
        <v>0</v>
      </c>
      <c r="Q125" s="227">
        <v>0</v>
      </c>
      <c r="R125" s="227">
        <f>Q125*H125</f>
        <v>0</v>
      </c>
      <c r="S125" s="227">
        <v>0</v>
      </c>
      <c r="T125" s="228">
        <f>S125*H125</f>
        <v>0</v>
      </c>
      <c r="U125" s="42"/>
      <c r="V125" s="42"/>
      <c r="W125" s="42"/>
      <c r="X125" s="42"/>
      <c r="Y125" s="42"/>
      <c r="Z125" s="42"/>
      <c r="AA125" s="42"/>
      <c r="AB125" s="42"/>
      <c r="AC125" s="42"/>
      <c r="AD125" s="42"/>
      <c r="AE125" s="42"/>
      <c r="AR125" s="229" t="s">
        <v>233</v>
      </c>
      <c r="AT125" s="229" t="s">
        <v>228</v>
      </c>
      <c r="AU125" s="229" t="s">
        <v>90</v>
      </c>
      <c r="AY125" s="20" t="s">
        <v>225</v>
      </c>
      <c r="BE125" s="230">
        <f>IF(N125="základní",J125,0)</f>
        <v>0</v>
      </c>
      <c r="BF125" s="230">
        <f>IF(N125="snížená",J125,0)</f>
        <v>0</v>
      </c>
      <c r="BG125" s="230">
        <f>IF(N125="zákl. přenesená",J125,0)</f>
        <v>0</v>
      </c>
      <c r="BH125" s="230">
        <f>IF(N125="sníž. přenesená",J125,0)</f>
        <v>0</v>
      </c>
      <c r="BI125" s="230">
        <f>IF(N125="nulová",J125,0)</f>
        <v>0</v>
      </c>
      <c r="BJ125" s="20" t="s">
        <v>233</v>
      </c>
      <c r="BK125" s="230">
        <f>ROUND(I125*H125,2)</f>
        <v>0</v>
      </c>
      <c r="BL125" s="20" t="s">
        <v>233</v>
      </c>
      <c r="BM125" s="229" t="s">
        <v>1066</v>
      </c>
    </row>
    <row r="126" s="2" customFormat="1">
      <c r="A126" s="42"/>
      <c r="B126" s="43"/>
      <c r="C126" s="44"/>
      <c r="D126" s="231" t="s">
        <v>235</v>
      </c>
      <c r="E126" s="44"/>
      <c r="F126" s="232" t="s">
        <v>771</v>
      </c>
      <c r="G126" s="44"/>
      <c r="H126" s="44"/>
      <c r="I126" s="233"/>
      <c r="J126" s="44"/>
      <c r="K126" s="44"/>
      <c r="L126" s="48"/>
      <c r="M126" s="234"/>
      <c r="N126" s="235"/>
      <c r="O126" s="89"/>
      <c r="P126" s="89"/>
      <c r="Q126" s="89"/>
      <c r="R126" s="89"/>
      <c r="S126" s="89"/>
      <c r="T126" s="90"/>
      <c r="U126" s="42"/>
      <c r="V126" s="42"/>
      <c r="W126" s="42"/>
      <c r="X126" s="42"/>
      <c r="Y126" s="42"/>
      <c r="Z126" s="42"/>
      <c r="AA126" s="42"/>
      <c r="AB126" s="42"/>
      <c r="AC126" s="42"/>
      <c r="AD126" s="42"/>
      <c r="AE126" s="42"/>
      <c r="AT126" s="20" t="s">
        <v>235</v>
      </c>
      <c r="AU126" s="20" t="s">
        <v>90</v>
      </c>
    </row>
    <row r="127" s="2" customFormat="1">
      <c r="A127" s="42"/>
      <c r="B127" s="43"/>
      <c r="C127" s="44"/>
      <c r="D127" s="231" t="s">
        <v>321</v>
      </c>
      <c r="E127" s="44"/>
      <c r="F127" s="232" t="s">
        <v>1067</v>
      </c>
      <c r="G127" s="44"/>
      <c r="H127" s="44"/>
      <c r="I127" s="233"/>
      <c r="J127" s="44"/>
      <c r="K127" s="44"/>
      <c r="L127" s="48"/>
      <c r="M127" s="234"/>
      <c r="N127" s="235"/>
      <c r="O127" s="89"/>
      <c r="P127" s="89"/>
      <c r="Q127" s="89"/>
      <c r="R127" s="89"/>
      <c r="S127" s="89"/>
      <c r="T127" s="90"/>
      <c r="U127" s="42"/>
      <c r="V127" s="42"/>
      <c r="W127" s="42"/>
      <c r="X127" s="42"/>
      <c r="Y127" s="42"/>
      <c r="Z127" s="42"/>
      <c r="AA127" s="42"/>
      <c r="AB127" s="42"/>
      <c r="AC127" s="42"/>
      <c r="AD127" s="42"/>
      <c r="AE127" s="42"/>
      <c r="AT127" s="20" t="s">
        <v>321</v>
      </c>
      <c r="AU127" s="20" t="s">
        <v>90</v>
      </c>
    </row>
    <row r="128" s="15" customFormat="1">
      <c r="A128" s="15"/>
      <c r="B128" s="268"/>
      <c r="C128" s="269"/>
      <c r="D128" s="231" t="s">
        <v>237</v>
      </c>
      <c r="E128" s="270" t="s">
        <v>39</v>
      </c>
      <c r="F128" s="271" t="s">
        <v>1068</v>
      </c>
      <c r="G128" s="269"/>
      <c r="H128" s="270" t="s">
        <v>39</v>
      </c>
      <c r="I128" s="272"/>
      <c r="J128" s="269"/>
      <c r="K128" s="269"/>
      <c r="L128" s="273"/>
      <c r="M128" s="274"/>
      <c r="N128" s="275"/>
      <c r="O128" s="275"/>
      <c r="P128" s="275"/>
      <c r="Q128" s="275"/>
      <c r="R128" s="275"/>
      <c r="S128" s="275"/>
      <c r="T128" s="276"/>
      <c r="U128" s="15"/>
      <c r="V128" s="15"/>
      <c r="W128" s="15"/>
      <c r="X128" s="15"/>
      <c r="Y128" s="15"/>
      <c r="Z128" s="15"/>
      <c r="AA128" s="15"/>
      <c r="AB128" s="15"/>
      <c r="AC128" s="15"/>
      <c r="AD128" s="15"/>
      <c r="AE128" s="15"/>
      <c r="AT128" s="277" t="s">
        <v>237</v>
      </c>
      <c r="AU128" s="277" t="s">
        <v>90</v>
      </c>
      <c r="AV128" s="15" t="s">
        <v>87</v>
      </c>
      <c r="AW128" s="15" t="s">
        <v>41</v>
      </c>
      <c r="AX128" s="15" t="s">
        <v>80</v>
      </c>
      <c r="AY128" s="277" t="s">
        <v>225</v>
      </c>
    </row>
    <row r="129" s="13" customFormat="1">
      <c r="A129" s="13"/>
      <c r="B129" s="236"/>
      <c r="C129" s="237"/>
      <c r="D129" s="231" t="s">
        <v>237</v>
      </c>
      <c r="E129" s="238" t="s">
        <v>39</v>
      </c>
      <c r="F129" s="239" t="s">
        <v>1069</v>
      </c>
      <c r="G129" s="237"/>
      <c r="H129" s="240">
        <v>877</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237</v>
      </c>
      <c r="AU129" s="246" t="s">
        <v>90</v>
      </c>
      <c r="AV129" s="13" t="s">
        <v>90</v>
      </c>
      <c r="AW129" s="13" t="s">
        <v>41</v>
      </c>
      <c r="AX129" s="13" t="s">
        <v>80</v>
      </c>
      <c r="AY129" s="246" t="s">
        <v>225</v>
      </c>
    </row>
    <row r="130" s="13" customFormat="1">
      <c r="A130" s="13"/>
      <c r="B130" s="236"/>
      <c r="C130" s="237"/>
      <c r="D130" s="231" t="s">
        <v>237</v>
      </c>
      <c r="E130" s="238" t="s">
        <v>39</v>
      </c>
      <c r="F130" s="239" t="s">
        <v>1070</v>
      </c>
      <c r="G130" s="237"/>
      <c r="H130" s="240">
        <v>164</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237</v>
      </c>
      <c r="AU130" s="246" t="s">
        <v>90</v>
      </c>
      <c r="AV130" s="13" t="s">
        <v>90</v>
      </c>
      <c r="AW130" s="13" t="s">
        <v>41</v>
      </c>
      <c r="AX130" s="13" t="s">
        <v>80</v>
      </c>
      <c r="AY130" s="246" t="s">
        <v>225</v>
      </c>
    </row>
    <row r="131" s="16" customFormat="1">
      <c r="A131" s="16"/>
      <c r="B131" s="281"/>
      <c r="C131" s="282"/>
      <c r="D131" s="231" t="s">
        <v>237</v>
      </c>
      <c r="E131" s="283" t="s">
        <v>39</v>
      </c>
      <c r="F131" s="284" t="s">
        <v>390</v>
      </c>
      <c r="G131" s="282"/>
      <c r="H131" s="285">
        <v>1041</v>
      </c>
      <c r="I131" s="286"/>
      <c r="J131" s="282"/>
      <c r="K131" s="282"/>
      <c r="L131" s="287"/>
      <c r="M131" s="288"/>
      <c r="N131" s="289"/>
      <c r="O131" s="289"/>
      <c r="P131" s="289"/>
      <c r="Q131" s="289"/>
      <c r="R131" s="289"/>
      <c r="S131" s="289"/>
      <c r="T131" s="290"/>
      <c r="U131" s="16"/>
      <c r="V131" s="16"/>
      <c r="W131" s="16"/>
      <c r="X131" s="16"/>
      <c r="Y131" s="16"/>
      <c r="Z131" s="16"/>
      <c r="AA131" s="16"/>
      <c r="AB131" s="16"/>
      <c r="AC131" s="16"/>
      <c r="AD131" s="16"/>
      <c r="AE131" s="16"/>
      <c r="AT131" s="291" t="s">
        <v>237</v>
      </c>
      <c r="AU131" s="291" t="s">
        <v>90</v>
      </c>
      <c r="AV131" s="16" t="s">
        <v>245</v>
      </c>
      <c r="AW131" s="16" t="s">
        <v>41</v>
      </c>
      <c r="AX131" s="16" t="s">
        <v>80</v>
      </c>
      <c r="AY131" s="291" t="s">
        <v>225</v>
      </c>
    </row>
    <row r="132" s="13" customFormat="1">
      <c r="A132" s="13"/>
      <c r="B132" s="236"/>
      <c r="C132" s="237"/>
      <c r="D132" s="231" t="s">
        <v>237</v>
      </c>
      <c r="E132" s="238" t="s">
        <v>39</v>
      </c>
      <c r="F132" s="239" t="s">
        <v>1071</v>
      </c>
      <c r="G132" s="237"/>
      <c r="H132" s="240">
        <v>790</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3" customFormat="1">
      <c r="A133" s="13"/>
      <c r="B133" s="236"/>
      <c r="C133" s="237"/>
      <c r="D133" s="231" t="s">
        <v>237</v>
      </c>
      <c r="E133" s="238" t="s">
        <v>39</v>
      </c>
      <c r="F133" s="239" t="s">
        <v>1072</v>
      </c>
      <c r="G133" s="237"/>
      <c r="H133" s="240">
        <v>164</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90</v>
      </c>
      <c r="AV133" s="13" t="s">
        <v>90</v>
      </c>
      <c r="AW133" s="13" t="s">
        <v>41</v>
      </c>
      <c r="AX133" s="13" t="s">
        <v>80</v>
      </c>
      <c r="AY133" s="246" t="s">
        <v>225</v>
      </c>
    </row>
    <row r="134" s="16" customFormat="1">
      <c r="A134" s="16"/>
      <c r="B134" s="281"/>
      <c r="C134" s="282"/>
      <c r="D134" s="231" t="s">
        <v>237</v>
      </c>
      <c r="E134" s="283" t="s">
        <v>39</v>
      </c>
      <c r="F134" s="284" t="s">
        <v>390</v>
      </c>
      <c r="G134" s="282"/>
      <c r="H134" s="285">
        <v>954</v>
      </c>
      <c r="I134" s="286"/>
      <c r="J134" s="282"/>
      <c r="K134" s="282"/>
      <c r="L134" s="287"/>
      <c r="M134" s="288"/>
      <c r="N134" s="289"/>
      <c r="O134" s="289"/>
      <c r="P134" s="289"/>
      <c r="Q134" s="289"/>
      <c r="R134" s="289"/>
      <c r="S134" s="289"/>
      <c r="T134" s="290"/>
      <c r="U134" s="16"/>
      <c r="V134" s="16"/>
      <c r="W134" s="16"/>
      <c r="X134" s="16"/>
      <c r="Y134" s="16"/>
      <c r="Z134" s="16"/>
      <c r="AA134" s="16"/>
      <c r="AB134" s="16"/>
      <c r="AC134" s="16"/>
      <c r="AD134" s="16"/>
      <c r="AE134" s="16"/>
      <c r="AT134" s="291" t="s">
        <v>237</v>
      </c>
      <c r="AU134" s="291" t="s">
        <v>90</v>
      </c>
      <c r="AV134" s="16" t="s">
        <v>245</v>
      </c>
      <c r="AW134" s="16" t="s">
        <v>41</v>
      </c>
      <c r="AX134" s="16" t="s">
        <v>80</v>
      </c>
      <c r="AY134" s="291" t="s">
        <v>225</v>
      </c>
    </row>
    <row r="135" s="14" customFormat="1">
      <c r="A135" s="14"/>
      <c r="B135" s="247"/>
      <c r="C135" s="248"/>
      <c r="D135" s="231" t="s">
        <v>237</v>
      </c>
      <c r="E135" s="249" t="s">
        <v>39</v>
      </c>
      <c r="F135" s="250" t="s">
        <v>239</v>
      </c>
      <c r="G135" s="248"/>
      <c r="H135" s="251">
        <v>1995</v>
      </c>
      <c r="I135" s="252"/>
      <c r="J135" s="248"/>
      <c r="K135" s="248"/>
      <c r="L135" s="253"/>
      <c r="M135" s="254"/>
      <c r="N135" s="255"/>
      <c r="O135" s="255"/>
      <c r="P135" s="255"/>
      <c r="Q135" s="255"/>
      <c r="R135" s="255"/>
      <c r="S135" s="255"/>
      <c r="T135" s="256"/>
      <c r="U135" s="14"/>
      <c r="V135" s="14"/>
      <c r="W135" s="14"/>
      <c r="X135" s="14"/>
      <c r="Y135" s="14"/>
      <c r="Z135" s="14"/>
      <c r="AA135" s="14"/>
      <c r="AB135" s="14"/>
      <c r="AC135" s="14"/>
      <c r="AD135" s="14"/>
      <c r="AE135" s="14"/>
      <c r="AT135" s="257" t="s">
        <v>237</v>
      </c>
      <c r="AU135" s="257" t="s">
        <v>90</v>
      </c>
      <c r="AV135" s="14" t="s">
        <v>233</v>
      </c>
      <c r="AW135" s="14" t="s">
        <v>41</v>
      </c>
      <c r="AX135" s="14" t="s">
        <v>87</v>
      </c>
      <c r="AY135" s="257" t="s">
        <v>225</v>
      </c>
    </row>
    <row r="136" s="2" customFormat="1" ht="55.5" customHeight="1">
      <c r="A136" s="42"/>
      <c r="B136" s="43"/>
      <c r="C136" s="218" t="s">
        <v>272</v>
      </c>
      <c r="D136" s="218" t="s">
        <v>228</v>
      </c>
      <c r="E136" s="219" t="s">
        <v>1073</v>
      </c>
      <c r="F136" s="220" t="s">
        <v>1074</v>
      </c>
      <c r="G136" s="221" t="s">
        <v>280</v>
      </c>
      <c r="H136" s="222">
        <v>6</v>
      </c>
      <c r="I136" s="223"/>
      <c r="J136" s="224">
        <f>ROUND(I136*H136,2)</f>
        <v>0</v>
      </c>
      <c r="K136" s="220" t="s">
        <v>232</v>
      </c>
      <c r="L136" s="48"/>
      <c r="M136" s="225" t="s">
        <v>39</v>
      </c>
      <c r="N136" s="226" t="s">
        <v>53</v>
      </c>
      <c r="O136" s="89"/>
      <c r="P136" s="227">
        <f>O136*H136</f>
        <v>0</v>
      </c>
      <c r="Q136" s="227">
        <v>0</v>
      </c>
      <c r="R136" s="227">
        <f>Q136*H136</f>
        <v>0</v>
      </c>
      <c r="S136" s="227">
        <v>0</v>
      </c>
      <c r="T136" s="228">
        <f>S136*H136</f>
        <v>0</v>
      </c>
      <c r="U136" s="42"/>
      <c r="V136" s="42"/>
      <c r="W136" s="42"/>
      <c r="X136" s="42"/>
      <c r="Y136" s="42"/>
      <c r="Z136" s="42"/>
      <c r="AA136" s="42"/>
      <c r="AB136" s="42"/>
      <c r="AC136" s="42"/>
      <c r="AD136" s="42"/>
      <c r="AE136" s="42"/>
      <c r="AR136" s="229" t="s">
        <v>233</v>
      </c>
      <c r="AT136" s="229" t="s">
        <v>228</v>
      </c>
      <c r="AU136" s="229" t="s">
        <v>90</v>
      </c>
      <c r="AY136" s="20" t="s">
        <v>225</v>
      </c>
      <c r="BE136" s="230">
        <f>IF(N136="základní",J136,0)</f>
        <v>0</v>
      </c>
      <c r="BF136" s="230">
        <f>IF(N136="snížená",J136,0)</f>
        <v>0</v>
      </c>
      <c r="BG136" s="230">
        <f>IF(N136="zákl. přenesená",J136,0)</f>
        <v>0</v>
      </c>
      <c r="BH136" s="230">
        <f>IF(N136="sníž. přenesená",J136,0)</f>
        <v>0</v>
      </c>
      <c r="BI136" s="230">
        <f>IF(N136="nulová",J136,0)</f>
        <v>0</v>
      </c>
      <c r="BJ136" s="20" t="s">
        <v>233</v>
      </c>
      <c r="BK136" s="230">
        <f>ROUND(I136*H136,2)</f>
        <v>0</v>
      </c>
      <c r="BL136" s="20" t="s">
        <v>233</v>
      </c>
      <c r="BM136" s="229" t="s">
        <v>1075</v>
      </c>
    </row>
    <row r="137" s="2" customFormat="1">
      <c r="A137" s="42"/>
      <c r="B137" s="43"/>
      <c r="C137" s="44"/>
      <c r="D137" s="231" t="s">
        <v>235</v>
      </c>
      <c r="E137" s="44"/>
      <c r="F137" s="232" t="s">
        <v>282</v>
      </c>
      <c r="G137" s="44"/>
      <c r="H137" s="44"/>
      <c r="I137" s="233"/>
      <c r="J137" s="44"/>
      <c r="K137" s="44"/>
      <c r="L137" s="48"/>
      <c r="M137" s="234"/>
      <c r="N137" s="235"/>
      <c r="O137" s="89"/>
      <c r="P137" s="89"/>
      <c r="Q137" s="89"/>
      <c r="R137" s="89"/>
      <c r="S137" s="89"/>
      <c r="T137" s="90"/>
      <c r="U137" s="42"/>
      <c r="V137" s="42"/>
      <c r="W137" s="42"/>
      <c r="X137" s="42"/>
      <c r="Y137" s="42"/>
      <c r="Z137" s="42"/>
      <c r="AA137" s="42"/>
      <c r="AB137" s="42"/>
      <c r="AC137" s="42"/>
      <c r="AD137" s="42"/>
      <c r="AE137" s="42"/>
      <c r="AT137" s="20" t="s">
        <v>235</v>
      </c>
      <c r="AU137" s="20" t="s">
        <v>90</v>
      </c>
    </row>
    <row r="138" s="2" customFormat="1">
      <c r="A138" s="42"/>
      <c r="B138" s="43"/>
      <c r="C138" s="44"/>
      <c r="D138" s="231" t="s">
        <v>321</v>
      </c>
      <c r="E138" s="44"/>
      <c r="F138" s="232" t="s">
        <v>1076</v>
      </c>
      <c r="G138" s="44"/>
      <c r="H138" s="44"/>
      <c r="I138" s="233"/>
      <c r="J138" s="44"/>
      <c r="K138" s="44"/>
      <c r="L138" s="48"/>
      <c r="M138" s="234"/>
      <c r="N138" s="235"/>
      <c r="O138" s="89"/>
      <c r="P138" s="89"/>
      <c r="Q138" s="89"/>
      <c r="R138" s="89"/>
      <c r="S138" s="89"/>
      <c r="T138" s="90"/>
      <c r="U138" s="42"/>
      <c r="V138" s="42"/>
      <c r="W138" s="42"/>
      <c r="X138" s="42"/>
      <c r="Y138" s="42"/>
      <c r="Z138" s="42"/>
      <c r="AA138" s="42"/>
      <c r="AB138" s="42"/>
      <c r="AC138" s="42"/>
      <c r="AD138" s="42"/>
      <c r="AE138" s="42"/>
      <c r="AT138" s="20" t="s">
        <v>321</v>
      </c>
      <c r="AU138" s="20" t="s">
        <v>90</v>
      </c>
    </row>
    <row r="139" s="13" customFormat="1">
      <c r="A139" s="13"/>
      <c r="B139" s="236"/>
      <c r="C139" s="237"/>
      <c r="D139" s="231" t="s">
        <v>237</v>
      </c>
      <c r="E139" s="238" t="s">
        <v>39</v>
      </c>
      <c r="F139" s="239" t="s">
        <v>1077</v>
      </c>
      <c r="G139" s="237"/>
      <c r="H139" s="240">
        <v>3</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90</v>
      </c>
      <c r="AV139" s="13" t="s">
        <v>90</v>
      </c>
      <c r="AW139" s="13" t="s">
        <v>41</v>
      </c>
      <c r="AX139" s="13" t="s">
        <v>80</v>
      </c>
      <c r="AY139" s="246" t="s">
        <v>225</v>
      </c>
    </row>
    <row r="140" s="13" customFormat="1">
      <c r="A140" s="13"/>
      <c r="B140" s="236"/>
      <c r="C140" s="237"/>
      <c r="D140" s="231" t="s">
        <v>237</v>
      </c>
      <c r="E140" s="238" t="s">
        <v>39</v>
      </c>
      <c r="F140" s="239" t="s">
        <v>1078</v>
      </c>
      <c r="G140" s="237"/>
      <c r="H140" s="240">
        <v>2</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237</v>
      </c>
      <c r="AU140" s="246" t="s">
        <v>90</v>
      </c>
      <c r="AV140" s="13" t="s">
        <v>90</v>
      </c>
      <c r="AW140" s="13" t="s">
        <v>41</v>
      </c>
      <c r="AX140" s="13" t="s">
        <v>80</v>
      </c>
      <c r="AY140" s="246" t="s">
        <v>225</v>
      </c>
    </row>
    <row r="141" s="13" customFormat="1">
      <c r="A141" s="13"/>
      <c r="B141" s="236"/>
      <c r="C141" s="237"/>
      <c r="D141" s="231" t="s">
        <v>237</v>
      </c>
      <c r="E141" s="238" t="s">
        <v>39</v>
      </c>
      <c r="F141" s="239" t="s">
        <v>1079</v>
      </c>
      <c r="G141" s="237"/>
      <c r="H141" s="240">
        <v>1</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237</v>
      </c>
      <c r="AU141" s="246" t="s">
        <v>90</v>
      </c>
      <c r="AV141" s="13" t="s">
        <v>90</v>
      </c>
      <c r="AW141" s="13" t="s">
        <v>41</v>
      </c>
      <c r="AX141" s="13" t="s">
        <v>80</v>
      </c>
      <c r="AY141" s="246" t="s">
        <v>225</v>
      </c>
    </row>
    <row r="142" s="14" customFormat="1">
      <c r="A142" s="14"/>
      <c r="B142" s="247"/>
      <c r="C142" s="248"/>
      <c r="D142" s="231" t="s">
        <v>237</v>
      </c>
      <c r="E142" s="249" t="s">
        <v>39</v>
      </c>
      <c r="F142" s="250" t="s">
        <v>239</v>
      </c>
      <c r="G142" s="248"/>
      <c r="H142" s="251">
        <v>6</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237</v>
      </c>
      <c r="AU142" s="257" t="s">
        <v>90</v>
      </c>
      <c r="AV142" s="14" t="s">
        <v>233</v>
      </c>
      <c r="AW142" s="14" t="s">
        <v>41</v>
      </c>
      <c r="AX142" s="14" t="s">
        <v>87</v>
      </c>
      <c r="AY142" s="257" t="s">
        <v>225</v>
      </c>
    </row>
    <row r="143" s="2" customFormat="1" ht="55.5" customHeight="1">
      <c r="A143" s="42"/>
      <c r="B143" s="43"/>
      <c r="C143" s="218" t="s">
        <v>277</v>
      </c>
      <c r="D143" s="218" t="s">
        <v>228</v>
      </c>
      <c r="E143" s="219" t="s">
        <v>1080</v>
      </c>
      <c r="F143" s="220" t="s">
        <v>1081</v>
      </c>
      <c r="G143" s="221" t="s">
        <v>280</v>
      </c>
      <c r="H143" s="222">
        <v>8</v>
      </c>
      <c r="I143" s="223"/>
      <c r="J143" s="224">
        <f>ROUND(I143*H143,2)</f>
        <v>0</v>
      </c>
      <c r="K143" s="220" t="s">
        <v>232</v>
      </c>
      <c r="L143" s="48"/>
      <c r="M143" s="225" t="s">
        <v>39</v>
      </c>
      <c r="N143" s="226" t="s">
        <v>53</v>
      </c>
      <c r="O143" s="89"/>
      <c r="P143" s="227">
        <f>O143*H143</f>
        <v>0</v>
      </c>
      <c r="Q143" s="227">
        <v>0</v>
      </c>
      <c r="R143" s="227">
        <f>Q143*H143</f>
        <v>0</v>
      </c>
      <c r="S143" s="227">
        <v>0</v>
      </c>
      <c r="T143" s="228">
        <f>S143*H143</f>
        <v>0</v>
      </c>
      <c r="U143" s="42"/>
      <c r="V143" s="42"/>
      <c r="W143" s="42"/>
      <c r="X143" s="42"/>
      <c r="Y143" s="42"/>
      <c r="Z143" s="42"/>
      <c r="AA143" s="42"/>
      <c r="AB143" s="42"/>
      <c r="AC143" s="42"/>
      <c r="AD143" s="42"/>
      <c r="AE143" s="42"/>
      <c r="AR143" s="229" t="s">
        <v>233</v>
      </c>
      <c r="AT143" s="229" t="s">
        <v>228</v>
      </c>
      <c r="AU143" s="229" t="s">
        <v>90</v>
      </c>
      <c r="AY143" s="20" t="s">
        <v>225</v>
      </c>
      <c r="BE143" s="230">
        <f>IF(N143="základní",J143,0)</f>
        <v>0</v>
      </c>
      <c r="BF143" s="230">
        <f>IF(N143="snížená",J143,0)</f>
        <v>0</v>
      </c>
      <c r="BG143" s="230">
        <f>IF(N143="zákl. přenesená",J143,0)</f>
        <v>0</v>
      </c>
      <c r="BH143" s="230">
        <f>IF(N143="sníž. přenesená",J143,0)</f>
        <v>0</v>
      </c>
      <c r="BI143" s="230">
        <f>IF(N143="nulová",J143,0)</f>
        <v>0</v>
      </c>
      <c r="BJ143" s="20" t="s">
        <v>233</v>
      </c>
      <c r="BK143" s="230">
        <f>ROUND(I143*H143,2)</f>
        <v>0</v>
      </c>
      <c r="BL143" s="20" t="s">
        <v>233</v>
      </c>
      <c r="BM143" s="229" t="s">
        <v>1082</v>
      </c>
    </row>
    <row r="144" s="2" customFormat="1">
      <c r="A144" s="42"/>
      <c r="B144" s="43"/>
      <c r="C144" s="44"/>
      <c r="D144" s="231" t="s">
        <v>235</v>
      </c>
      <c r="E144" s="44"/>
      <c r="F144" s="232" t="s">
        <v>282</v>
      </c>
      <c r="G144" s="44"/>
      <c r="H144" s="44"/>
      <c r="I144" s="233"/>
      <c r="J144" s="44"/>
      <c r="K144" s="44"/>
      <c r="L144" s="48"/>
      <c r="M144" s="234"/>
      <c r="N144" s="235"/>
      <c r="O144" s="89"/>
      <c r="P144" s="89"/>
      <c r="Q144" s="89"/>
      <c r="R144" s="89"/>
      <c r="S144" s="89"/>
      <c r="T144" s="90"/>
      <c r="U144" s="42"/>
      <c r="V144" s="42"/>
      <c r="W144" s="42"/>
      <c r="X144" s="42"/>
      <c r="Y144" s="42"/>
      <c r="Z144" s="42"/>
      <c r="AA144" s="42"/>
      <c r="AB144" s="42"/>
      <c r="AC144" s="42"/>
      <c r="AD144" s="42"/>
      <c r="AE144" s="42"/>
      <c r="AT144" s="20" t="s">
        <v>235</v>
      </c>
      <c r="AU144" s="20" t="s">
        <v>90</v>
      </c>
    </row>
    <row r="145" s="2" customFormat="1">
      <c r="A145" s="42"/>
      <c r="B145" s="43"/>
      <c r="C145" s="44"/>
      <c r="D145" s="231" t="s">
        <v>321</v>
      </c>
      <c r="E145" s="44"/>
      <c r="F145" s="232" t="s">
        <v>1083</v>
      </c>
      <c r="G145" s="44"/>
      <c r="H145" s="44"/>
      <c r="I145" s="233"/>
      <c r="J145" s="44"/>
      <c r="K145" s="44"/>
      <c r="L145" s="48"/>
      <c r="M145" s="234"/>
      <c r="N145" s="235"/>
      <c r="O145" s="89"/>
      <c r="P145" s="89"/>
      <c r="Q145" s="89"/>
      <c r="R145" s="89"/>
      <c r="S145" s="89"/>
      <c r="T145" s="90"/>
      <c r="U145" s="42"/>
      <c r="V145" s="42"/>
      <c r="W145" s="42"/>
      <c r="X145" s="42"/>
      <c r="Y145" s="42"/>
      <c r="Z145" s="42"/>
      <c r="AA145" s="42"/>
      <c r="AB145" s="42"/>
      <c r="AC145" s="42"/>
      <c r="AD145" s="42"/>
      <c r="AE145" s="42"/>
      <c r="AT145" s="20" t="s">
        <v>321</v>
      </c>
      <c r="AU145" s="20" t="s">
        <v>90</v>
      </c>
    </row>
    <row r="146" s="13" customFormat="1">
      <c r="A146" s="13"/>
      <c r="B146" s="236"/>
      <c r="C146" s="237"/>
      <c r="D146" s="231" t="s">
        <v>237</v>
      </c>
      <c r="E146" s="238" t="s">
        <v>39</v>
      </c>
      <c r="F146" s="239" t="s">
        <v>1077</v>
      </c>
      <c r="G146" s="237"/>
      <c r="H146" s="240">
        <v>3</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90</v>
      </c>
      <c r="AV146" s="13" t="s">
        <v>90</v>
      </c>
      <c r="AW146" s="13" t="s">
        <v>41</v>
      </c>
      <c r="AX146" s="13" t="s">
        <v>80</v>
      </c>
      <c r="AY146" s="246" t="s">
        <v>225</v>
      </c>
    </row>
    <row r="147" s="13" customFormat="1">
      <c r="A147" s="13"/>
      <c r="B147" s="236"/>
      <c r="C147" s="237"/>
      <c r="D147" s="231" t="s">
        <v>237</v>
      </c>
      <c r="E147" s="238" t="s">
        <v>39</v>
      </c>
      <c r="F147" s="239" t="s">
        <v>1078</v>
      </c>
      <c r="G147" s="237"/>
      <c r="H147" s="240">
        <v>2</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237</v>
      </c>
      <c r="AU147" s="246" t="s">
        <v>90</v>
      </c>
      <c r="AV147" s="13" t="s">
        <v>90</v>
      </c>
      <c r="AW147" s="13" t="s">
        <v>41</v>
      </c>
      <c r="AX147" s="13" t="s">
        <v>80</v>
      </c>
      <c r="AY147" s="246" t="s">
        <v>225</v>
      </c>
    </row>
    <row r="148" s="13" customFormat="1">
      <c r="A148" s="13"/>
      <c r="B148" s="236"/>
      <c r="C148" s="237"/>
      <c r="D148" s="231" t="s">
        <v>237</v>
      </c>
      <c r="E148" s="238" t="s">
        <v>39</v>
      </c>
      <c r="F148" s="239" t="s">
        <v>1084</v>
      </c>
      <c r="G148" s="237"/>
      <c r="H148" s="240">
        <v>2</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237</v>
      </c>
      <c r="AU148" s="246" t="s">
        <v>90</v>
      </c>
      <c r="AV148" s="13" t="s">
        <v>90</v>
      </c>
      <c r="AW148" s="13" t="s">
        <v>41</v>
      </c>
      <c r="AX148" s="13" t="s">
        <v>80</v>
      </c>
      <c r="AY148" s="246" t="s">
        <v>225</v>
      </c>
    </row>
    <row r="149" s="13" customFormat="1">
      <c r="A149" s="13"/>
      <c r="B149" s="236"/>
      <c r="C149" s="237"/>
      <c r="D149" s="231" t="s">
        <v>237</v>
      </c>
      <c r="E149" s="238" t="s">
        <v>39</v>
      </c>
      <c r="F149" s="239" t="s">
        <v>1085</v>
      </c>
      <c r="G149" s="237"/>
      <c r="H149" s="240">
        <v>1</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237</v>
      </c>
      <c r="AU149" s="246" t="s">
        <v>90</v>
      </c>
      <c r="AV149" s="13" t="s">
        <v>90</v>
      </c>
      <c r="AW149" s="13" t="s">
        <v>41</v>
      </c>
      <c r="AX149" s="13" t="s">
        <v>80</v>
      </c>
      <c r="AY149" s="246" t="s">
        <v>225</v>
      </c>
    </row>
    <row r="150" s="14" customFormat="1">
      <c r="A150" s="14"/>
      <c r="B150" s="247"/>
      <c r="C150" s="248"/>
      <c r="D150" s="231" t="s">
        <v>237</v>
      </c>
      <c r="E150" s="249" t="s">
        <v>39</v>
      </c>
      <c r="F150" s="250" t="s">
        <v>239</v>
      </c>
      <c r="G150" s="248"/>
      <c r="H150" s="251">
        <v>8</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237</v>
      </c>
      <c r="AU150" s="257" t="s">
        <v>90</v>
      </c>
      <c r="AV150" s="14" t="s">
        <v>233</v>
      </c>
      <c r="AW150" s="14" t="s">
        <v>41</v>
      </c>
      <c r="AX150" s="14" t="s">
        <v>87</v>
      </c>
      <c r="AY150" s="257" t="s">
        <v>225</v>
      </c>
    </row>
    <row r="151" s="2" customFormat="1" ht="62.7" customHeight="1">
      <c r="A151" s="42"/>
      <c r="B151" s="43"/>
      <c r="C151" s="218" t="s">
        <v>286</v>
      </c>
      <c r="D151" s="218" t="s">
        <v>228</v>
      </c>
      <c r="E151" s="219" t="s">
        <v>278</v>
      </c>
      <c r="F151" s="220" t="s">
        <v>279</v>
      </c>
      <c r="G151" s="221" t="s">
        <v>280</v>
      </c>
      <c r="H151" s="222">
        <v>15</v>
      </c>
      <c r="I151" s="223"/>
      <c r="J151" s="224">
        <f>ROUND(I151*H151,2)</f>
        <v>0</v>
      </c>
      <c r="K151" s="220" t="s">
        <v>232</v>
      </c>
      <c r="L151" s="48"/>
      <c r="M151" s="225" t="s">
        <v>39</v>
      </c>
      <c r="N151" s="226" t="s">
        <v>53</v>
      </c>
      <c r="O151" s="89"/>
      <c r="P151" s="227">
        <f>O151*H151</f>
        <v>0</v>
      </c>
      <c r="Q151" s="227">
        <v>0</v>
      </c>
      <c r="R151" s="227">
        <f>Q151*H151</f>
        <v>0</v>
      </c>
      <c r="S151" s="227">
        <v>0</v>
      </c>
      <c r="T151" s="228">
        <f>S151*H151</f>
        <v>0</v>
      </c>
      <c r="U151" s="42"/>
      <c r="V151" s="42"/>
      <c r="W151" s="42"/>
      <c r="X151" s="42"/>
      <c r="Y151" s="42"/>
      <c r="Z151" s="42"/>
      <c r="AA151" s="42"/>
      <c r="AB151" s="42"/>
      <c r="AC151" s="42"/>
      <c r="AD151" s="42"/>
      <c r="AE151" s="42"/>
      <c r="AR151" s="229" t="s">
        <v>233</v>
      </c>
      <c r="AT151" s="229" t="s">
        <v>228</v>
      </c>
      <c r="AU151" s="229" t="s">
        <v>90</v>
      </c>
      <c r="AY151" s="20" t="s">
        <v>225</v>
      </c>
      <c r="BE151" s="230">
        <f>IF(N151="základní",J151,0)</f>
        <v>0</v>
      </c>
      <c r="BF151" s="230">
        <f>IF(N151="snížená",J151,0)</f>
        <v>0</v>
      </c>
      <c r="BG151" s="230">
        <f>IF(N151="zákl. přenesená",J151,0)</f>
        <v>0</v>
      </c>
      <c r="BH151" s="230">
        <f>IF(N151="sníž. přenesená",J151,0)</f>
        <v>0</v>
      </c>
      <c r="BI151" s="230">
        <f>IF(N151="nulová",J151,0)</f>
        <v>0</v>
      </c>
      <c r="BJ151" s="20" t="s">
        <v>233</v>
      </c>
      <c r="BK151" s="230">
        <f>ROUND(I151*H151,2)</f>
        <v>0</v>
      </c>
      <c r="BL151" s="20" t="s">
        <v>233</v>
      </c>
      <c r="BM151" s="229" t="s">
        <v>1086</v>
      </c>
    </row>
    <row r="152" s="2" customFormat="1">
      <c r="A152" s="42"/>
      <c r="B152" s="43"/>
      <c r="C152" s="44"/>
      <c r="D152" s="231" t="s">
        <v>235</v>
      </c>
      <c r="E152" s="44"/>
      <c r="F152" s="232" t="s">
        <v>282</v>
      </c>
      <c r="G152" s="44"/>
      <c r="H152" s="44"/>
      <c r="I152" s="233"/>
      <c r="J152" s="44"/>
      <c r="K152" s="44"/>
      <c r="L152" s="48"/>
      <c r="M152" s="234"/>
      <c r="N152" s="235"/>
      <c r="O152" s="89"/>
      <c r="P152" s="89"/>
      <c r="Q152" s="89"/>
      <c r="R152" s="89"/>
      <c r="S152" s="89"/>
      <c r="T152" s="90"/>
      <c r="U152" s="42"/>
      <c r="V152" s="42"/>
      <c r="W152" s="42"/>
      <c r="X152" s="42"/>
      <c r="Y152" s="42"/>
      <c r="Z152" s="42"/>
      <c r="AA152" s="42"/>
      <c r="AB152" s="42"/>
      <c r="AC152" s="42"/>
      <c r="AD152" s="42"/>
      <c r="AE152" s="42"/>
      <c r="AT152" s="20" t="s">
        <v>235</v>
      </c>
      <c r="AU152" s="20" t="s">
        <v>90</v>
      </c>
    </row>
    <row r="153" s="2" customFormat="1">
      <c r="A153" s="42"/>
      <c r="B153" s="43"/>
      <c r="C153" s="44"/>
      <c r="D153" s="231" t="s">
        <v>321</v>
      </c>
      <c r="E153" s="44"/>
      <c r="F153" s="232" t="s">
        <v>1087</v>
      </c>
      <c r="G153" s="44"/>
      <c r="H153" s="44"/>
      <c r="I153" s="233"/>
      <c r="J153" s="44"/>
      <c r="K153" s="44"/>
      <c r="L153" s="48"/>
      <c r="M153" s="234"/>
      <c r="N153" s="235"/>
      <c r="O153" s="89"/>
      <c r="P153" s="89"/>
      <c r="Q153" s="89"/>
      <c r="R153" s="89"/>
      <c r="S153" s="89"/>
      <c r="T153" s="90"/>
      <c r="U153" s="42"/>
      <c r="V153" s="42"/>
      <c r="W153" s="42"/>
      <c r="X153" s="42"/>
      <c r="Y153" s="42"/>
      <c r="Z153" s="42"/>
      <c r="AA153" s="42"/>
      <c r="AB153" s="42"/>
      <c r="AC153" s="42"/>
      <c r="AD153" s="42"/>
      <c r="AE153" s="42"/>
      <c r="AT153" s="20" t="s">
        <v>321</v>
      </c>
      <c r="AU153" s="20" t="s">
        <v>90</v>
      </c>
    </row>
    <row r="154" s="13" customFormat="1">
      <c r="A154" s="13"/>
      <c r="B154" s="236"/>
      <c r="C154" s="237"/>
      <c r="D154" s="231" t="s">
        <v>237</v>
      </c>
      <c r="E154" s="238" t="s">
        <v>39</v>
      </c>
      <c r="F154" s="239" t="s">
        <v>1088</v>
      </c>
      <c r="G154" s="237"/>
      <c r="H154" s="240">
        <v>4</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237</v>
      </c>
      <c r="AU154" s="246" t="s">
        <v>90</v>
      </c>
      <c r="AV154" s="13" t="s">
        <v>90</v>
      </c>
      <c r="AW154" s="13" t="s">
        <v>41</v>
      </c>
      <c r="AX154" s="13" t="s">
        <v>80</v>
      </c>
      <c r="AY154" s="246" t="s">
        <v>225</v>
      </c>
    </row>
    <row r="155" s="13" customFormat="1">
      <c r="A155" s="13"/>
      <c r="B155" s="236"/>
      <c r="C155" s="237"/>
      <c r="D155" s="231" t="s">
        <v>237</v>
      </c>
      <c r="E155" s="238" t="s">
        <v>39</v>
      </c>
      <c r="F155" s="239" t="s">
        <v>1089</v>
      </c>
      <c r="G155" s="237"/>
      <c r="H155" s="240">
        <v>5</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90</v>
      </c>
      <c r="AV155" s="13" t="s">
        <v>90</v>
      </c>
      <c r="AW155" s="13" t="s">
        <v>41</v>
      </c>
      <c r="AX155" s="13" t="s">
        <v>80</v>
      </c>
      <c r="AY155" s="246" t="s">
        <v>225</v>
      </c>
    </row>
    <row r="156" s="13" customFormat="1">
      <c r="A156" s="13"/>
      <c r="B156" s="236"/>
      <c r="C156" s="237"/>
      <c r="D156" s="231" t="s">
        <v>237</v>
      </c>
      <c r="E156" s="238" t="s">
        <v>39</v>
      </c>
      <c r="F156" s="239" t="s">
        <v>1090</v>
      </c>
      <c r="G156" s="237"/>
      <c r="H156" s="240">
        <v>6</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237</v>
      </c>
      <c r="AU156" s="246" t="s">
        <v>90</v>
      </c>
      <c r="AV156" s="13" t="s">
        <v>90</v>
      </c>
      <c r="AW156" s="13" t="s">
        <v>41</v>
      </c>
      <c r="AX156" s="13" t="s">
        <v>80</v>
      </c>
      <c r="AY156" s="246" t="s">
        <v>225</v>
      </c>
    </row>
    <row r="157" s="14" customFormat="1">
      <c r="A157" s="14"/>
      <c r="B157" s="247"/>
      <c r="C157" s="248"/>
      <c r="D157" s="231" t="s">
        <v>237</v>
      </c>
      <c r="E157" s="249" t="s">
        <v>39</v>
      </c>
      <c r="F157" s="250" t="s">
        <v>239</v>
      </c>
      <c r="G157" s="248"/>
      <c r="H157" s="251">
        <v>15</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237</v>
      </c>
      <c r="AU157" s="257" t="s">
        <v>90</v>
      </c>
      <c r="AV157" s="14" t="s">
        <v>233</v>
      </c>
      <c r="AW157" s="14" t="s">
        <v>41</v>
      </c>
      <c r="AX157" s="14" t="s">
        <v>87</v>
      </c>
      <c r="AY157" s="257" t="s">
        <v>225</v>
      </c>
    </row>
    <row r="158" s="2" customFormat="1" ht="49.05" customHeight="1">
      <c r="A158" s="42"/>
      <c r="B158" s="43"/>
      <c r="C158" s="218" t="s">
        <v>291</v>
      </c>
      <c r="D158" s="218" t="s">
        <v>228</v>
      </c>
      <c r="E158" s="219" t="s">
        <v>287</v>
      </c>
      <c r="F158" s="220" t="s">
        <v>288</v>
      </c>
      <c r="G158" s="221" t="s">
        <v>280</v>
      </c>
      <c r="H158" s="222">
        <v>12</v>
      </c>
      <c r="I158" s="223"/>
      <c r="J158" s="224">
        <f>ROUND(I158*H158,2)</f>
        <v>0</v>
      </c>
      <c r="K158" s="220" t="s">
        <v>232</v>
      </c>
      <c r="L158" s="48"/>
      <c r="M158" s="225" t="s">
        <v>39</v>
      </c>
      <c r="N158" s="226" t="s">
        <v>53</v>
      </c>
      <c r="O158" s="89"/>
      <c r="P158" s="227">
        <f>O158*H158</f>
        <v>0</v>
      </c>
      <c r="Q158" s="227">
        <v>0</v>
      </c>
      <c r="R158" s="227">
        <f>Q158*H158</f>
        <v>0</v>
      </c>
      <c r="S158" s="227">
        <v>0</v>
      </c>
      <c r="T158" s="228">
        <f>S158*H158</f>
        <v>0</v>
      </c>
      <c r="U158" s="42"/>
      <c r="V158" s="42"/>
      <c r="W158" s="42"/>
      <c r="X158" s="42"/>
      <c r="Y158" s="42"/>
      <c r="Z158" s="42"/>
      <c r="AA158" s="42"/>
      <c r="AB158" s="42"/>
      <c r="AC158" s="42"/>
      <c r="AD158" s="42"/>
      <c r="AE158" s="42"/>
      <c r="AR158" s="229" t="s">
        <v>233</v>
      </c>
      <c r="AT158" s="229" t="s">
        <v>228</v>
      </c>
      <c r="AU158" s="229" t="s">
        <v>90</v>
      </c>
      <c r="AY158" s="20" t="s">
        <v>225</v>
      </c>
      <c r="BE158" s="230">
        <f>IF(N158="základní",J158,0)</f>
        <v>0</v>
      </c>
      <c r="BF158" s="230">
        <f>IF(N158="snížená",J158,0)</f>
        <v>0</v>
      </c>
      <c r="BG158" s="230">
        <f>IF(N158="zákl. přenesená",J158,0)</f>
        <v>0</v>
      </c>
      <c r="BH158" s="230">
        <f>IF(N158="sníž. přenesená",J158,0)</f>
        <v>0</v>
      </c>
      <c r="BI158" s="230">
        <f>IF(N158="nulová",J158,0)</f>
        <v>0</v>
      </c>
      <c r="BJ158" s="20" t="s">
        <v>233</v>
      </c>
      <c r="BK158" s="230">
        <f>ROUND(I158*H158,2)</f>
        <v>0</v>
      </c>
      <c r="BL158" s="20" t="s">
        <v>233</v>
      </c>
      <c r="BM158" s="229" t="s">
        <v>1091</v>
      </c>
    </row>
    <row r="159" s="2" customFormat="1">
      <c r="A159" s="42"/>
      <c r="B159" s="43"/>
      <c r="C159" s="44"/>
      <c r="D159" s="231" t="s">
        <v>235</v>
      </c>
      <c r="E159" s="44"/>
      <c r="F159" s="232" t="s">
        <v>290</v>
      </c>
      <c r="G159" s="44"/>
      <c r="H159" s="44"/>
      <c r="I159" s="233"/>
      <c r="J159" s="44"/>
      <c r="K159" s="44"/>
      <c r="L159" s="48"/>
      <c r="M159" s="234"/>
      <c r="N159" s="235"/>
      <c r="O159" s="89"/>
      <c r="P159" s="89"/>
      <c r="Q159" s="89"/>
      <c r="R159" s="89"/>
      <c r="S159" s="89"/>
      <c r="T159" s="90"/>
      <c r="U159" s="42"/>
      <c r="V159" s="42"/>
      <c r="W159" s="42"/>
      <c r="X159" s="42"/>
      <c r="Y159" s="42"/>
      <c r="Z159" s="42"/>
      <c r="AA159" s="42"/>
      <c r="AB159" s="42"/>
      <c r="AC159" s="42"/>
      <c r="AD159" s="42"/>
      <c r="AE159" s="42"/>
      <c r="AT159" s="20" t="s">
        <v>235</v>
      </c>
      <c r="AU159" s="20" t="s">
        <v>90</v>
      </c>
    </row>
    <row r="160" s="2" customFormat="1">
      <c r="A160" s="42"/>
      <c r="B160" s="43"/>
      <c r="C160" s="44"/>
      <c r="D160" s="231" t="s">
        <v>321</v>
      </c>
      <c r="E160" s="44"/>
      <c r="F160" s="232" t="s">
        <v>1092</v>
      </c>
      <c r="G160" s="44"/>
      <c r="H160" s="44"/>
      <c r="I160" s="233"/>
      <c r="J160" s="44"/>
      <c r="K160" s="44"/>
      <c r="L160" s="48"/>
      <c r="M160" s="234"/>
      <c r="N160" s="235"/>
      <c r="O160" s="89"/>
      <c r="P160" s="89"/>
      <c r="Q160" s="89"/>
      <c r="R160" s="89"/>
      <c r="S160" s="89"/>
      <c r="T160" s="90"/>
      <c r="U160" s="42"/>
      <c r="V160" s="42"/>
      <c r="W160" s="42"/>
      <c r="X160" s="42"/>
      <c r="Y160" s="42"/>
      <c r="Z160" s="42"/>
      <c r="AA160" s="42"/>
      <c r="AB160" s="42"/>
      <c r="AC160" s="42"/>
      <c r="AD160" s="42"/>
      <c r="AE160" s="42"/>
      <c r="AT160" s="20" t="s">
        <v>321</v>
      </c>
      <c r="AU160" s="20" t="s">
        <v>90</v>
      </c>
    </row>
    <row r="161" s="13" customFormat="1">
      <c r="A161" s="13"/>
      <c r="B161" s="236"/>
      <c r="C161" s="237"/>
      <c r="D161" s="231" t="s">
        <v>237</v>
      </c>
      <c r="E161" s="238" t="s">
        <v>39</v>
      </c>
      <c r="F161" s="239" t="s">
        <v>1093</v>
      </c>
      <c r="G161" s="237"/>
      <c r="H161" s="240">
        <v>2</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237</v>
      </c>
      <c r="AU161" s="246" t="s">
        <v>90</v>
      </c>
      <c r="AV161" s="13" t="s">
        <v>90</v>
      </c>
      <c r="AW161" s="13" t="s">
        <v>41</v>
      </c>
      <c r="AX161" s="13" t="s">
        <v>80</v>
      </c>
      <c r="AY161" s="246" t="s">
        <v>225</v>
      </c>
    </row>
    <row r="162" s="13" customFormat="1">
      <c r="A162" s="13"/>
      <c r="B162" s="236"/>
      <c r="C162" s="237"/>
      <c r="D162" s="231" t="s">
        <v>237</v>
      </c>
      <c r="E162" s="238" t="s">
        <v>39</v>
      </c>
      <c r="F162" s="239" t="s">
        <v>1094</v>
      </c>
      <c r="G162" s="237"/>
      <c r="H162" s="240">
        <v>3</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237</v>
      </c>
      <c r="AU162" s="246" t="s">
        <v>90</v>
      </c>
      <c r="AV162" s="13" t="s">
        <v>90</v>
      </c>
      <c r="AW162" s="13" t="s">
        <v>41</v>
      </c>
      <c r="AX162" s="13" t="s">
        <v>80</v>
      </c>
      <c r="AY162" s="246" t="s">
        <v>225</v>
      </c>
    </row>
    <row r="163" s="13" customFormat="1">
      <c r="A163" s="13"/>
      <c r="B163" s="236"/>
      <c r="C163" s="237"/>
      <c r="D163" s="231" t="s">
        <v>237</v>
      </c>
      <c r="E163" s="238" t="s">
        <v>39</v>
      </c>
      <c r="F163" s="239" t="s">
        <v>1095</v>
      </c>
      <c r="G163" s="237"/>
      <c r="H163" s="240">
        <v>1</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237</v>
      </c>
      <c r="AU163" s="246" t="s">
        <v>90</v>
      </c>
      <c r="AV163" s="13" t="s">
        <v>90</v>
      </c>
      <c r="AW163" s="13" t="s">
        <v>41</v>
      </c>
      <c r="AX163" s="13" t="s">
        <v>80</v>
      </c>
      <c r="AY163" s="246" t="s">
        <v>225</v>
      </c>
    </row>
    <row r="164" s="13" customFormat="1">
      <c r="A164" s="13"/>
      <c r="B164" s="236"/>
      <c r="C164" s="237"/>
      <c r="D164" s="231" t="s">
        <v>237</v>
      </c>
      <c r="E164" s="238" t="s">
        <v>39</v>
      </c>
      <c r="F164" s="239" t="s">
        <v>1096</v>
      </c>
      <c r="G164" s="237"/>
      <c r="H164" s="240">
        <v>1</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237</v>
      </c>
      <c r="AU164" s="246" t="s">
        <v>90</v>
      </c>
      <c r="AV164" s="13" t="s">
        <v>90</v>
      </c>
      <c r="AW164" s="13" t="s">
        <v>41</v>
      </c>
      <c r="AX164" s="13" t="s">
        <v>80</v>
      </c>
      <c r="AY164" s="246" t="s">
        <v>225</v>
      </c>
    </row>
    <row r="165" s="13" customFormat="1">
      <c r="A165" s="13"/>
      <c r="B165" s="236"/>
      <c r="C165" s="237"/>
      <c r="D165" s="231" t="s">
        <v>237</v>
      </c>
      <c r="E165" s="238" t="s">
        <v>39</v>
      </c>
      <c r="F165" s="239" t="s">
        <v>1097</v>
      </c>
      <c r="G165" s="237"/>
      <c r="H165" s="240">
        <v>2</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237</v>
      </c>
      <c r="AU165" s="246" t="s">
        <v>90</v>
      </c>
      <c r="AV165" s="13" t="s">
        <v>90</v>
      </c>
      <c r="AW165" s="13" t="s">
        <v>41</v>
      </c>
      <c r="AX165" s="13" t="s">
        <v>80</v>
      </c>
      <c r="AY165" s="246" t="s">
        <v>225</v>
      </c>
    </row>
    <row r="166" s="13" customFormat="1">
      <c r="A166" s="13"/>
      <c r="B166" s="236"/>
      <c r="C166" s="237"/>
      <c r="D166" s="231" t="s">
        <v>237</v>
      </c>
      <c r="E166" s="238" t="s">
        <v>39</v>
      </c>
      <c r="F166" s="239" t="s">
        <v>1098</v>
      </c>
      <c r="G166" s="237"/>
      <c r="H166" s="240">
        <v>3</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237</v>
      </c>
      <c r="AU166" s="246" t="s">
        <v>90</v>
      </c>
      <c r="AV166" s="13" t="s">
        <v>90</v>
      </c>
      <c r="AW166" s="13" t="s">
        <v>41</v>
      </c>
      <c r="AX166" s="13" t="s">
        <v>80</v>
      </c>
      <c r="AY166" s="246" t="s">
        <v>225</v>
      </c>
    </row>
    <row r="167" s="14" customFormat="1">
      <c r="A167" s="14"/>
      <c r="B167" s="247"/>
      <c r="C167" s="248"/>
      <c r="D167" s="231" t="s">
        <v>237</v>
      </c>
      <c r="E167" s="249" t="s">
        <v>39</v>
      </c>
      <c r="F167" s="250" t="s">
        <v>239</v>
      </c>
      <c r="G167" s="248"/>
      <c r="H167" s="251">
        <v>12</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237</v>
      </c>
      <c r="AU167" s="257" t="s">
        <v>90</v>
      </c>
      <c r="AV167" s="14" t="s">
        <v>233</v>
      </c>
      <c r="AW167" s="14" t="s">
        <v>41</v>
      </c>
      <c r="AX167" s="14" t="s">
        <v>87</v>
      </c>
      <c r="AY167" s="257" t="s">
        <v>225</v>
      </c>
    </row>
    <row r="168" s="2" customFormat="1" ht="49.05" customHeight="1">
      <c r="A168" s="42"/>
      <c r="B168" s="43"/>
      <c r="C168" s="218" t="s">
        <v>8</v>
      </c>
      <c r="D168" s="218" t="s">
        <v>228</v>
      </c>
      <c r="E168" s="219" t="s">
        <v>292</v>
      </c>
      <c r="F168" s="220" t="s">
        <v>293</v>
      </c>
      <c r="G168" s="221" t="s">
        <v>188</v>
      </c>
      <c r="H168" s="222">
        <v>2710</v>
      </c>
      <c r="I168" s="223"/>
      <c r="J168" s="224">
        <f>ROUND(I168*H168,2)</f>
        <v>0</v>
      </c>
      <c r="K168" s="220" t="s">
        <v>232</v>
      </c>
      <c r="L168" s="48"/>
      <c r="M168" s="225" t="s">
        <v>39</v>
      </c>
      <c r="N168" s="226" t="s">
        <v>53</v>
      </c>
      <c r="O168" s="89"/>
      <c r="P168" s="227">
        <f>O168*H168</f>
        <v>0</v>
      </c>
      <c r="Q168" s="227">
        <v>0</v>
      </c>
      <c r="R168" s="227">
        <f>Q168*H168</f>
        <v>0</v>
      </c>
      <c r="S168" s="227">
        <v>0</v>
      </c>
      <c r="T168" s="228">
        <f>S168*H168</f>
        <v>0</v>
      </c>
      <c r="U168" s="42"/>
      <c r="V168" s="42"/>
      <c r="W168" s="42"/>
      <c r="X168" s="42"/>
      <c r="Y168" s="42"/>
      <c r="Z168" s="42"/>
      <c r="AA168" s="42"/>
      <c r="AB168" s="42"/>
      <c r="AC168" s="42"/>
      <c r="AD168" s="42"/>
      <c r="AE168" s="42"/>
      <c r="AR168" s="229" t="s">
        <v>233</v>
      </c>
      <c r="AT168" s="229" t="s">
        <v>228</v>
      </c>
      <c r="AU168" s="229" t="s">
        <v>90</v>
      </c>
      <c r="AY168" s="20" t="s">
        <v>225</v>
      </c>
      <c r="BE168" s="230">
        <f>IF(N168="základní",J168,0)</f>
        <v>0</v>
      </c>
      <c r="BF168" s="230">
        <f>IF(N168="snížená",J168,0)</f>
        <v>0</v>
      </c>
      <c r="BG168" s="230">
        <f>IF(N168="zákl. přenesená",J168,0)</f>
        <v>0</v>
      </c>
      <c r="BH168" s="230">
        <f>IF(N168="sníž. přenesená",J168,0)</f>
        <v>0</v>
      </c>
      <c r="BI168" s="230">
        <f>IF(N168="nulová",J168,0)</f>
        <v>0</v>
      </c>
      <c r="BJ168" s="20" t="s">
        <v>233</v>
      </c>
      <c r="BK168" s="230">
        <f>ROUND(I168*H168,2)</f>
        <v>0</v>
      </c>
      <c r="BL168" s="20" t="s">
        <v>233</v>
      </c>
      <c r="BM168" s="229" t="s">
        <v>1099</v>
      </c>
    </row>
    <row r="169" s="2" customFormat="1">
      <c r="A169" s="42"/>
      <c r="B169" s="43"/>
      <c r="C169" s="44"/>
      <c r="D169" s="231" t="s">
        <v>235</v>
      </c>
      <c r="E169" s="44"/>
      <c r="F169" s="232" t="s">
        <v>295</v>
      </c>
      <c r="G169" s="44"/>
      <c r="H169" s="44"/>
      <c r="I169" s="233"/>
      <c r="J169" s="44"/>
      <c r="K169" s="44"/>
      <c r="L169" s="48"/>
      <c r="M169" s="234"/>
      <c r="N169" s="235"/>
      <c r="O169" s="89"/>
      <c r="P169" s="89"/>
      <c r="Q169" s="89"/>
      <c r="R169" s="89"/>
      <c r="S169" s="89"/>
      <c r="T169" s="90"/>
      <c r="U169" s="42"/>
      <c r="V169" s="42"/>
      <c r="W169" s="42"/>
      <c r="X169" s="42"/>
      <c r="Y169" s="42"/>
      <c r="Z169" s="42"/>
      <c r="AA169" s="42"/>
      <c r="AB169" s="42"/>
      <c r="AC169" s="42"/>
      <c r="AD169" s="42"/>
      <c r="AE169" s="42"/>
      <c r="AT169" s="20" t="s">
        <v>235</v>
      </c>
      <c r="AU169" s="20" t="s">
        <v>90</v>
      </c>
    </row>
    <row r="170" s="2" customFormat="1">
      <c r="A170" s="42"/>
      <c r="B170" s="43"/>
      <c r="C170" s="44"/>
      <c r="D170" s="231" t="s">
        <v>321</v>
      </c>
      <c r="E170" s="44"/>
      <c r="F170" s="232" t="s">
        <v>1100</v>
      </c>
      <c r="G170" s="44"/>
      <c r="H170" s="44"/>
      <c r="I170" s="233"/>
      <c r="J170" s="44"/>
      <c r="K170" s="44"/>
      <c r="L170" s="48"/>
      <c r="M170" s="234"/>
      <c r="N170" s="235"/>
      <c r="O170" s="89"/>
      <c r="P170" s="89"/>
      <c r="Q170" s="89"/>
      <c r="R170" s="89"/>
      <c r="S170" s="89"/>
      <c r="T170" s="90"/>
      <c r="U170" s="42"/>
      <c r="V170" s="42"/>
      <c r="W170" s="42"/>
      <c r="X170" s="42"/>
      <c r="Y170" s="42"/>
      <c r="Z170" s="42"/>
      <c r="AA170" s="42"/>
      <c r="AB170" s="42"/>
      <c r="AC170" s="42"/>
      <c r="AD170" s="42"/>
      <c r="AE170" s="42"/>
      <c r="AT170" s="20" t="s">
        <v>321</v>
      </c>
      <c r="AU170" s="20" t="s">
        <v>90</v>
      </c>
    </row>
    <row r="171" s="13" customFormat="1">
      <c r="A171" s="13"/>
      <c r="B171" s="236"/>
      <c r="C171" s="237"/>
      <c r="D171" s="231" t="s">
        <v>237</v>
      </c>
      <c r="E171" s="238" t="s">
        <v>39</v>
      </c>
      <c r="F171" s="239" t="s">
        <v>1101</v>
      </c>
      <c r="G171" s="237"/>
      <c r="H171" s="240">
        <v>410</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237</v>
      </c>
      <c r="AU171" s="246" t="s">
        <v>90</v>
      </c>
      <c r="AV171" s="13" t="s">
        <v>90</v>
      </c>
      <c r="AW171" s="13" t="s">
        <v>41</v>
      </c>
      <c r="AX171" s="13" t="s">
        <v>80</v>
      </c>
      <c r="AY171" s="246" t="s">
        <v>225</v>
      </c>
    </row>
    <row r="172" s="13" customFormat="1">
      <c r="A172" s="13"/>
      <c r="B172" s="236"/>
      <c r="C172" s="237"/>
      <c r="D172" s="231" t="s">
        <v>237</v>
      </c>
      <c r="E172" s="238" t="s">
        <v>39</v>
      </c>
      <c r="F172" s="239" t="s">
        <v>1102</v>
      </c>
      <c r="G172" s="237"/>
      <c r="H172" s="240">
        <v>1136</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237</v>
      </c>
      <c r="AU172" s="246" t="s">
        <v>90</v>
      </c>
      <c r="AV172" s="13" t="s">
        <v>90</v>
      </c>
      <c r="AW172" s="13" t="s">
        <v>41</v>
      </c>
      <c r="AX172" s="13" t="s">
        <v>80</v>
      </c>
      <c r="AY172" s="246" t="s">
        <v>225</v>
      </c>
    </row>
    <row r="173" s="13" customFormat="1">
      <c r="A173" s="13"/>
      <c r="B173" s="236"/>
      <c r="C173" s="237"/>
      <c r="D173" s="231" t="s">
        <v>237</v>
      </c>
      <c r="E173" s="238" t="s">
        <v>39</v>
      </c>
      <c r="F173" s="239" t="s">
        <v>1103</v>
      </c>
      <c r="G173" s="237"/>
      <c r="H173" s="240">
        <v>582</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237</v>
      </c>
      <c r="AU173" s="246" t="s">
        <v>90</v>
      </c>
      <c r="AV173" s="13" t="s">
        <v>90</v>
      </c>
      <c r="AW173" s="13" t="s">
        <v>41</v>
      </c>
      <c r="AX173" s="13" t="s">
        <v>80</v>
      </c>
      <c r="AY173" s="246" t="s">
        <v>225</v>
      </c>
    </row>
    <row r="174" s="13" customFormat="1">
      <c r="A174" s="13"/>
      <c r="B174" s="236"/>
      <c r="C174" s="237"/>
      <c r="D174" s="231" t="s">
        <v>237</v>
      </c>
      <c r="E174" s="238" t="s">
        <v>39</v>
      </c>
      <c r="F174" s="239" t="s">
        <v>1104</v>
      </c>
      <c r="G174" s="237"/>
      <c r="H174" s="240">
        <v>582</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237</v>
      </c>
      <c r="AU174" s="246" t="s">
        <v>90</v>
      </c>
      <c r="AV174" s="13" t="s">
        <v>90</v>
      </c>
      <c r="AW174" s="13" t="s">
        <v>41</v>
      </c>
      <c r="AX174" s="13" t="s">
        <v>80</v>
      </c>
      <c r="AY174" s="246" t="s">
        <v>225</v>
      </c>
    </row>
    <row r="175" s="14" customFormat="1">
      <c r="A175" s="14"/>
      <c r="B175" s="247"/>
      <c r="C175" s="248"/>
      <c r="D175" s="231" t="s">
        <v>237</v>
      </c>
      <c r="E175" s="249" t="s">
        <v>1105</v>
      </c>
      <c r="F175" s="250" t="s">
        <v>239</v>
      </c>
      <c r="G175" s="248"/>
      <c r="H175" s="251">
        <v>2710</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237</v>
      </c>
      <c r="AU175" s="257" t="s">
        <v>90</v>
      </c>
      <c r="AV175" s="14" t="s">
        <v>233</v>
      </c>
      <c r="AW175" s="14" t="s">
        <v>41</v>
      </c>
      <c r="AX175" s="14" t="s">
        <v>87</v>
      </c>
      <c r="AY175" s="257" t="s">
        <v>225</v>
      </c>
    </row>
    <row r="176" s="2" customFormat="1" ht="16.5" customHeight="1">
      <c r="A176" s="42"/>
      <c r="B176" s="43"/>
      <c r="C176" s="258" t="s">
        <v>302</v>
      </c>
      <c r="D176" s="258" t="s">
        <v>307</v>
      </c>
      <c r="E176" s="259" t="s">
        <v>845</v>
      </c>
      <c r="F176" s="260" t="s">
        <v>828</v>
      </c>
      <c r="G176" s="261" t="s">
        <v>175</v>
      </c>
      <c r="H176" s="262">
        <v>7304</v>
      </c>
      <c r="I176" s="263"/>
      <c r="J176" s="264">
        <f>ROUND(I176*H176,2)</f>
        <v>0</v>
      </c>
      <c r="K176" s="260" t="s">
        <v>232</v>
      </c>
      <c r="L176" s="265"/>
      <c r="M176" s="266" t="s">
        <v>39</v>
      </c>
      <c r="N176" s="267" t="s">
        <v>53</v>
      </c>
      <c r="O176" s="89"/>
      <c r="P176" s="227">
        <f>O176*H176</f>
        <v>0</v>
      </c>
      <c r="Q176" s="227">
        <v>0.00123</v>
      </c>
      <c r="R176" s="227">
        <f>Q176*H176</f>
        <v>8.9839199999999995</v>
      </c>
      <c r="S176" s="227">
        <v>0</v>
      </c>
      <c r="T176" s="228">
        <f>S176*H176</f>
        <v>0</v>
      </c>
      <c r="U176" s="42"/>
      <c r="V176" s="42"/>
      <c r="W176" s="42"/>
      <c r="X176" s="42"/>
      <c r="Y176" s="42"/>
      <c r="Z176" s="42"/>
      <c r="AA176" s="42"/>
      <c r="AB176" s="42"/>
      <c r="AC176" s="42"/>
      <c r="AD176" s="42"/>
      <c r="AE176" s="42"/>
      <c r="AR176" s="229" t="s">
        <v>300</v>
      </c>
      <c r="AT176" s="229" t="s">
        <v>307</v>
      </c>
      <c r="AU176" s="229" t="s">
        <v>90</v>
      </c>
      <c r="AY176" s="20" t="s">
        <v>225</v>
      </c>
      <c r="BE176" s="230">
        <f>IF(N176="základní",J176,0)</f>
        <v>0</v>
      </c>
      <c r="BF176" s="230">
        <f>IF(N176="snížená",J176,0)</f>
        <v>0</v>
      </c>
      <c r="BG176" s="230">
        <f>IF(N176="zákl. přenesená",J176,0)</f>
        <v>0</v>
      </c>
      <c r="BH176" s="230">
        <f>IF(N176="sníž. přenesená",J176,0)</f>
        <v>0</v>
      </c>
      <c r="BI176" s="230">
        <f>IF(N176="nulová",J176,0)</f>
        <v>0</v>
      </c>
      <c r="BJ176" s="20" t="s">
        <v>233</v>
      </c>
      <c r="BK176" s="230">
        <f>ROUND(I176*H176,2)</f>
        <v>0</v>
      </c>
      <c r="BL176" s="20" t="s">
        <v>300</v>
      </c>
      <c r="BM176" s="229" t="s">
        <v>1106</v>
      </c>
    </row>
    <row r="177" s="13" customFormat="1">
      <c r="A177" s="13"/>
      <c r="B177" s="236"/>
      <c r="C177" s="237"/>
      <c r="D177" s="231" t="s">
        <v>237</v>
      </c>
      <c r="E177" s="238" t="s">
        <v>39</v>
      </c>
      <c r="F177" s="239" t="s">
        <v>1107</v>
      </c>
      <c r="G177" s="237"/>
      <c r="H177" s="240">
        <v>3508</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237</v>
      </c>
      <c r="AU177" s="246" t="s">
        <v>90</v>
      </c>
      <c r="AV177" s="13" t="s">
        <v>90</v>
      </c>
      <c r="AW177" s="13" t="s">
        <v>41</v>
      </c>
      <c r="AX177" s="13" t="s">
        <v>80</v>
      </c>
      <c r="AY177" s="246" t="s">
        <v>225</v>
      </c>
    </row>
    <row r="178" s="13" customFormat="1">
      <c r="A178" s="13"/>
      <c r="B178" s="236"/>
      <c r="C178" s="237"/>
      <c r="D178" s="231" t="s">
        <v>237</v>
      </c>
      <c r="E178" s="238" t="s">
        <v>39</v>
      </c>
      <c r="F178" s="239" t="s">
        <v>1108</v>
      </c>
      <c r="G178" s="237"/>
      <c r="H178" s="240">
        <v>3796</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237</v>
      </c>
      <c r="AU178" s="246" t="s">
        <v>90</v>
      </c>
      <c r="AV178" s="13" t="s">
        <v>90</v>
      </c>
      <c r="AW178" s="13" t="s">
        <v>41</v>
      </c>
      <c r="AX178" s="13" t="s">
        <v>80</v>
      </c>
      <c r="AY178" s="246" t="s">
        <v>225</v>
      </c>
    </row>
    <row r="179" s="14" customFormat="1">
      <c r="A179" s="14"/>
      <c r="B179" s="247"/>
      <c r="C179" s="248"/>
      <c r="D179" s="231" t="s">
        <v>237</v>
      </c>
      <c r="E179" s="249" t="s">
        <v>1032</v>
      </c>
      <c r="F179" s="250" t="s">
        <v>239</v>
      </c>
      <c r="G179" s="248"/>
      <c r="H179" s="251">
        <v>7304</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237</v>
      </c>
      <c r="AU179" s="257" t="s">
        <v>90</v>
      </c>
      <c r="AV179" s="14" t="s">
        <v>233</v>
      </c>
      <c r="AW179" s="14" t="s">
        <v>41</v>
      </c>
      <c r="AX179" s="14" t="s">
        <v>87</v>
      </c>
      <c r="AY179" s="257" t="s">
        <v>225</v>
      </c>
    </row>
    <row r="180" s="2" customFormat="1" ht="16.5" customHeight="1">
      <c r="A180" s="42"/>
      <c r="B180" s="43"/>
      <c r="C180" s="258" t="s">
        <v>306</v>
      </c>
      <c r="D180" s="258" t="s">
        <v>307</v>
      </c>
      <c r="E180" s="259" t="s">
        <v>308</v>
      </c>
      <c r="F180" s="260" t="s">
        <v>506</v>
      </c>
      <c r="G180" s="261" t="s">
        <v>175</v>
      </c>
      <c r="H180" s="262">
        <v>3652</v>
      </c>
      <c r="I180" s="263"/>
      <c r="J180" s="264">
        <f>ROUND(I180*H180,2)</f>
        <v>0</v>
      </c>
      <c r="K180" s="260" t="s">
        <v>232</v>
      </c>
      <c r="L180" s="265"/>
      <c r="M180" s="266" t="s">
        <v>39</v>
      </c>
      <c r="N180" s="267" t="s">
        <v>53</v>
      </c>
      <c r="O180" s="89"/>
      <c r="P180" s="227">
        <f>O180*H180</f>
        <v>0</v>
      </c>
      <c r="Q180" s="227">
        <v>0.00018000000000000001</v>
      </c>
      <c r="R180" s="227">
        <f>Q180*H180</f>
        <v>0.65736000000000006</v>
      </c>
      <c r="S180" s="227">
        <v>0</v>
      </c>
      <c r="T180" s="228">
        <f>S180*H180</f>
        <v>0</v>
      </c>
      <c r="U180" s="42"/>
      <c r="V180" s="42"/>
      <c r="W180" s="42"/>
      <c r="X180" s="42"/>
      <c r="Y180" s="42"/>
      <c r="Z180" s="42"/>
      <c r="AA180" s="42"/>
      <c r="AB180" s="42"/>
      <c r="AC180" s="42"/>
      <c r="AD180" s="42"/>
      <c r="AE180" s="42"/>
      <c r="AR180" s="229" t="s">
        <v>300</v>
      </c>
      <c r="AT180" s="229" t="s">
        <v>307</v>
      </c>
      <c r="AU180" s="229" t="s">
        <v>90</v>
      </c>
      <c r="AY180" s="20" t="s">
        <v>225</v>
      </c>
      <c r="BE180" s="230">
        <f>IF(N180="základní",J180,0)</f>
        <v>0</v>
      </c>
      <c r="BF180" s="230">
        <f>IF(N180="snížená",J180,0)</f>
        <v>0</v>
      </c>
      <c r="BG180" s="230">
        <f>IF(N180="zákl. přenesená",J180,0)</f>
        <v>0</v>
      </c>
      <c r="BH180" s="230">
        <f>IF(N180="sníž. přenesená",J180,0)</f>
        <v>0</v>
      </c>
      <c r="BI180" s="230">
        <f>IF(N180="nulová",J180,0)</f>
        <v>0</v>
      </c>
      <c r="BJ180" s="20" t="s">
        <v>233</v>
      </c>
      <c r="BK180" s="230">
        <f>ROUND(I180*H180,2)</f>
        <v>0</v>
      </c>
      <c r="BL180" s="20" t="s">
        <v>300</v>
      </c>
      <c r="BM180" s="229" t="s">
        <v>1109</v>
      </c>
    </row>
    <row r="181" s="13" customFormat="1">
      <c r="A181" s="13"/>
      <c r="B181" s="236"/>
      <c r="C181" s="237"/>
      <c r="D181" s="231" t="s">
        <v>237</v>
      </c>
      <c r="E181" s="238" t="s">
        <v>39</v>
      </c>
      <c r="F181" s="239" t="s">
        <v>1110</v>
      </c>
      <c r="G181" s="237"/>
      <c r="H181" s="240">
        <v>1754</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237</v>
      </c>
      <c r="AU181" s="246" t="s">
        <v>90</v>
      </c>
      <c r="AV181" s="13" t="s">
        <v>90</v>
      </c>
      <c r="AW181" s="13" t="s">
        <v>41</v>
      </c>
      <c r="AX181" s="13" t="s">
        <v>80</v>
      </c>
      <c r="AY181" s="246" t="s">
        <v>225</v>
      </c>
    </row>
    <row r="182" s="13" customFormat="1">
      <c r="A182" s="13"/>
      <c r="B182" s="236"/>
      <c r="C182" s="237"/>
      <c r="D182" s="231" t="s">
        <v>237</v>
      </c>
      <c r="E182" s="238" t="s">
        <v>39</v>
      </c>
      <c r="F182" s="239" t="s">
        <v>1111</v>
      </c>
      <c r="G182" s="237"/>
      <c r="H182" s="240">
        <v>1898</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237</v>
      </c>
      <c r="AU182" s="246" t="s">
        <v>90</v>
      </c>
      <c r="AV182" s="13" t="s">
        <v>90</v>
      </c>
      <c r="AW182" s="13" t="s">
        <v>41</v>
      </c>
      <c r="AX182" s="13" t="s">
        <v>80</v>
      </c>
      <c r="AY182" s="246" t="s">
        <v>225</v>
      </c>
    </row>
    <row r="183" s="14" customFormat="1">
      <c r="A183" s="14"/>
      <c r="B183" s="247"/>
      <c r="C183" s="248"/>
      <c r="D183" s="231" t="s">
        <v>237</v>
      </c>
      <c r="E183" s="249" t="s">
        <v>1025</v>
      </c>
      <c r="F183" s="250" t="s">
        <v>239</v>
      </c>
      <c r="G183" s="248"/>
      <c r="H183" s="251">
        <v>3652</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237</v>
      </c>
      <c r="AU183" s="257" t="s">
        <v>90</v>
      </c>
      <c r="AV183" s="14" t="s">
        <v>233</v>
      </c>
      <c r="AW183" s="14" t="s">
        <v>41</v>
      </c>
      <c r="AX183" s="14" t="s">
        <v>87</v>
      </c>
      <c r="AY183" s="257" t="s">
        <v>225</v>
      </c>
    </row>
    <row r="184" s="2" customFormat="1" ht="16.5" customHeight="1">
      <c r="A184" s="42"/>
      <c r="B184" s="43"/>
      <c r="C184" s="258" t="s">
        <v>312</v>
      </c>
      <c r="D184" s="258" t="s">
        <v>307</v>
      </c>
      <c r="E184" s="259" t="s">
        <v>318</v>
      </c>
      <c r="F184" s="260" t="s">
        <v>319</v>
      </c>
      <c r="G184" s="261" t="s">
        <v>175</v>
      </c>
      <c r="H184" s="262">
        <v>10.917</v>
      </c>
      <c r="I184" s="263"/>
      <c r="J184" s="264">
        <f>ROUND(I184*H184,2)</f>
        <v>0</v>
      </c>
      <c r="K184" s="260" t="s">
        <v>232</v>
      </c>
      <c r="L184" s="265"/>
      <c r="M184" s="266" t="s">
        <v>39</v>
      </c>
      <c r="N184" s="267" t="s">
        <v>53</v>
      </c>
      <c r="O184" s="89"/>
      <c r="P184" s="227">
        <f>O184*H184</f>
        <v>0</v>
      </c>
      <c r="Q184" s="227">
        <v>5.9268000000000001</v>
      </c>
      <c r="R184" s="227">
        <f>Q184*H184</f>
        <v>64.702875599999999</v>
      </c>
      <c r="S184" s="227">
        <v>0</v>
      </c>
      <c r="T184" s="228">
        <f>S184*H184</f>
        <v>0</v>
      </c>
      <c r="U184" s="42"/>
      <c r="V184" s="42"/>
      <c r="W184" s="42"/>
      <c r="X184" s="42"/>
      <c r="Y184" s="42"/>
      <c r="Z184" s="42"/>
      <c r="AA184" s="42"/>
      <c r="AB184" s="42"/>
      <c r="AC184" s="42"/>
      <c r="AD184" s="42"/>
      <c r="AE184" s="42"/>
      <c r="AR184" s="229" t="s">
        <v>300</v>
      </c>
      <c r="AT184" s="229" t="s">
        <v>307</v>
      </c>
      <c r="AU184" s="229" t="s">
        <v>90</v>
      </c>
      <c r="AY184" s="20" t="s">
        <v>225</v>
      </c>
      <c r="BE184" s="230">
        <f>IF(N184="základní",J184,0)</f>
        <v>0</v>
      </c>
      <c r="BF184" s="230">
        <f>IF(N184="snížená",J184,0)</f>
        <v>0</v>
      </c>
      <c r="BG184" s="230">
        <f>IF(N184="zákl. přenesená",J184,0)</f>
        <v>0</v>
      </c>
      <c r="BH184" s="230">
        <f>IF(N184="sníž. přenesená",J184,0)</f>
        <v>0</v>
      </c>
      <c r="BI184" s="230">
        <f>IF(N184="nulová",J184,0)</f>
        <v>0</v>
      </c>
      <c r="BJ184" s="20" t="s">
        <v>233</v>
      </c>
      <c r="BK184" s="230">
        <f>ROUND(I184*H184,2)</f>
        <v>0</v>
      </c>
      <c r="BL184" s="20" t="s">
        <v>300</v>
      </c>
      <c r="BM184" s="229" t="s">
        <v>1112</v>
      </c>
    </row>
    <row r="185" s="2" customFormat="1">
      <c r="A185" s="42"/>
      <c r="B185" s="43"/>
      <c r="C185" s="44"/>
      <c r="D185" s="231" t="s">
        <v>321</v>
      </c>
      <c r="E185" s="44"/>
      <c r="F185" s="232" t="s">
        <v>322</v>
      </c>
      <c r="G185" s="44"/>
      <c r="H185" s="44"/>
      <c r="I185" s="233"/>
      <c r="J185" s="44"/>
      <c r="K185" s="44"/>
      <c r="L185" s="48"/>
      <c r="M185" s="234"/>
      <c r="N185" s="235"/>
      <c r="O185" s="89"/>
      <c r="P185" s="89"/>
      <c r="Q185" s="89"/>
      <c r="R185" s="89"/>
      <c r="S185" s="89"/>
      <c r="T185" s="90"/>
      <c r="U185" s="42"/>
      <c r="V185" s="42"/>
      <c r="W185" s="42"/>
      <c r="X185" s="42"/>
      <c r="Y185" s="42"/>
      <c r="Z185" s="42"/>
      <c r="AA185" s="42"/>
      <c r="AB185" s="42"/>
      <c r="AC185" s="42"/>
      <c r="AD185" s="42"/>
      <c r="AE185" s="42"/>
      <c r="AT185" s="20" t="s">
        <v>321</v>
      </c>
      <c r="AU185" s="20" t="s">
        <v>90</v>
      </c>
    </row>
    <row r="186" s="13" customFormat="1">
      <c r="A186" s="13"/>
      <c r="B186" s="236"/>
      <c r="C186" s="237"/>
      <c r="D186" s="231" t="s">
        <v>237</v>
      </c>
      <c r="E186" s="238" t="s">
        <v>39</v>
      </c>
      <c r="F186" s="239" t="s">
        <v>1113</v>
      </c>
      <c r="G186" s="237"/>
      <c r="H186" s="240">
        <v>3</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237</v>
      </c>
      <c r="AU186" s="246" t="s">
        <v>90</v>
      </c>
      <c r="AV186" s="13" t="s">
        <v>90</v>
      </c>
      <c r="AW186" s="13" t="s">
        <v>41</v>
      </c>
      <c r="AX186" s="13" t="s">
        <v>80</v>
      </c>
      <c r="AY186" s="246" t="s">
        <v>225</v>
      </c>
    </row>
    <row r="187" s="13" customFormat="1">
      <c r="A187" s="13"/>
      <c r="B187" s="236"/>
      <c r="C187" s="237"/>
      <c r="D187" s="231" t="s">
        <v>237</v>
      </c>
      <c r="E187" s="238" t="s">
        <v>39</v>
      </c>
      <c r="F187" s="239" t="s">
        <v>1114</v>
      </c>
      <c r="G187" s="237"/>
      <c r="H187" s="240">
        <v>3.8999999999999999</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237</v>
      </c>
      <c r="AU187" s="246" t="s">
        <v>90</v>
      </c>
      <c r="AV187" s="13" t="s">
        <v>90</v>
      </c>
      <c r="AW187" s="13" t="s">
        <v>41</v>
      </c>
      <c r="AX187" s="13" t="s">
        <v>80</v>
      </c>
      <c r="AY187" s="246" t="s">
        <v>225</v>
      </c>
    </row>
    <row r="188" s="13" customFormat="1">
      <c r="A188" s="13"/>
      <c r="B188" s="236"/>
      <c r="C188" s="237"/>
      <c r="D188" s="231" t="s">
        <v>237</v>
      </c>
      <c r="E188" s="238" t="s">
        <v>39</v>
      </c>
      <c r="F188" s="239" t="s">
        <v>1115</v>
      </c>
      <c r="G188" s="237"/>
      <c r="H188" s="240">
        <v>4.0170000000000003</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237</v>
      </c>
      <c r="AU188" s="246" t="s">
        <v>90</v>
      </c>
      <c r="AV188" s="13" t="s">
        <v>90</v>
      </c>
      <c r="AW188" s="13" t="s">
        <v>41</v>
      </c>
      <c r="AX188" s="13" t="s">
        <v>80</v>
      </c>
      <c r="AY188" s="246" t="s">
        <v>225</v>
      </c>
    </row>
    <row r="189" s="14" customFormat="1">
      <c r="A189" s="14"/>
      <c r="B189" s="247"/>
      <c r="C189" s="248"/>
      <c r="D189" s="231" t="s">
        <v>237</v>
      </c>
      <c r="E189" s="249" t="s">
        <v>1027</v>
      </c>
      <c r="F189" s="250" t="s">
        <v>239</v>
      </c>
      <c r="G189" s="248"/>
      <c r="H189" s="251">
        <v>10.917</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237</v>
      </c>
      <c r="AU189" s="257" t="s">
        <v>90</v>
      </c>
      <c r="AV189" s="14" t="s">
        <v>233</v>
      </c>
      <c r="AW189" s="14" t="s">
        <v>41</v>
      </c>
      <c r="AX189" s="14" t="s">
        <v>87</v>
      </c>
      <c r="AY189" s="257" t="s">
        <v>225</v>
      </c>
    </row>
    <row r="190" s="2" customFormat="1" ht="16.5" customHeight="1">
      <c r="A190" s="42"/>
      <c r="B190" s="43"/>
      <c r="C190" s="258" t="s">
        <v>317</v>
      </c>
      <c r="D190" s="258" t="s">
        <v>307</v>
      </c>
      <c r="E190" s="259" t="s">
        <v>920</v>
      </c>
      <c r="F190" s="260" t="s">
        <v>921</v>
      </c>
      <c r="G190" s="261" t="s">
        <v>188</v>
      </c>
      <c r="H190" s="262">
        <v>100</v>
      </c>
      <c r="I190" s="263"/>
      <c r="J190" s="264">
        <f>ROUND(I190*H190,2)</f>
        <v>0</v>
      </c>
      <c r="K190" s="260" t="s">
        <v>232</v>
      </c>
      <c r="L190" s="265"/>
      <c r="M190" s="266" t="s">
        <v>39</v>
      </c>
      <c r="N190" s="267" t="s">
        <v>53</v>
      </c>
      <c r="O190" s="89"/>
      <c r="P190" s="227">
        <f>O190*H190</f>
        <v>0</v>
      </c>
      <c r="Q190" s="227">
        <v>0</v>
      </c>
      <c r="R190" s="227">
        <f>Q190*H190</f>
        <v>0</v>
      </c>
      <c r="S190" s="227">
        <v>0</v>
      </c>
      <c r="T190" s="228">
        <f>S190*H190</f>
        <v>0</v>
      </c>
      <c r="U190" s="42"/>
      <c r="V190" s="42"/>
      <c r="W190" s="42"/>
      <c r="X190" s="42"/>
      <c r="Y190" s="42"/>
      <c r="Z190" s="42"/>
      <c r="AA190" s="42"/>
      <c r="AB190" s="42"/>
      <c r="AC190" s="42"/>
      <c r="AD190" s="42"/>
      <c r="AE190" s="42"/>
      <c r="AR190" s="229" t="s">
        <v>300</v>
      </c>
      <c r="AT190" s="229" t="s">
        <v>307</v>
      </c>
      <c r="AU190" s="229" t="s">
        <v>90</v>
      </c>
      <c r="AY190" s="20" t="s">
        <v>225</v>
      </c>
      <c r="BE190" s="230">
        <f>IF(N190="základní",J190,0)</f>
        <v>0</v>
      </c>
      <c r="BF190" s="230">
        <f>IF(N190="snížená",J190,0)</f>
        <v>0</v>
      </c>
      <c r="BG190" s="230">
        <f>IF(N190="zákl. přenesená",J190,0)</f>
        <v>0</v>
      </c>
      <c r="BH190" s="230">
        <f>IF(N190="sníž. přenesená",J190,0)</f>
        <v>0</v>
      </c>
      <c r="BI190" s="230">
        <f>IF(N190="nulová",J190,0)</f>
        <v>0</v>
      </c>
      <c r="BJ190" s="20" t="s">
        <v>233</v>
      </c>
      <c r="BK190" s="230">
        <f>ROUND(I190*H190,2)</f>
        <v>0</v>
      </c>
      <c r="BL190" s="20" t="s">
        <v>300</v>
      </c>
      <c r="BM190" s="229" t="s">
        <v>1116</v>
      </c>
    </row>
    <row r="191" s="2" customFormat="1">
      <c r="A191" s="42"/>
      <c r="B191" s="43"/>
      <c r="C191" s="44"/>
      <c r="D191" s="231" t="s">
        <v>321</v>
      </c>
      <c r="E191" s="44"/>
      <c r="F191" s="232" t="s">
        <v>322</v>
      </c>
      <c r="G191" s="44"/>
      <c r="H191" s="44"/>
      <c r="I191" s="233"/>
      <c r="J191" s="44"/>
      <c r="K191" s="44"/>
      <c r="L191" s="48"/>
      <c r="M191" s="234"/>
      <c r="N191" s="235"/>
      <c r="O191" s="89"/>
      <c r="P191" s="89"/>
      <c r="Q191" s="89"/>
      <c r="R191" s="89"/>
      <c r="S191" s="89"/>
      <c r="T191" s="90"/>
      <c r="U191" s="42"/>
      <c r="V191" s="42"/>
      <c r="W191" s="42"/>
      <c r="X191" s="42"/>
      <c r="Y191" s="42"/>
      <c r="Z191" s="42"/>
      <c r="AA191" s="42"/>
      <c r="AB191" s="42"/>
      <c r="AC191" s="42"/>
      <c r="AD191" s="42"/>
      <c r="AE191" s="42"/>
      <c r="AT191" s="20" t="s">
        <v>321</v>
      </c>
      <c r="AU191" s="20" t="s">
        <v>90</v>
      </c>
    </row>
    <row r="192" s="13" customFormat="1">
      <c r="A192" s="13"/>
      <c r="B192" s="236"/>
      <c r="C192" s="237"/>
      <c r="D192" s="231" t="s">
        <v>237</v>
      </c>
      <c r="E192" s="238" t="s">
        <v>39</v>
      </c>
      <c r="F192" s="239" t="s">
        <v>1117</v>
      </c>
      <c r="G192" s="237"/>
      <c r="H192" s="240">
        <v>14</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237</v>
      </c>
      <c r="AU192" s="246" t="s">
        <v>90</v>
      </c>
      <c r="AV192" s="13" t="s">
        <v>90</v>
      </c>
      <c r="AW192" s="13" t="s">
        <v>41</v>
      </c>
      <c r="AX192" s="13" t="s">
        <v>80</v>
      </c>
      <c r="AY192" s="246" t="s">
        <v>225</v>
      </c>
    </row>
    <row r="193" s="13" customFormat="1">
      <c r="A193" s="13"/>
      <c r="B193" s="236"/>
      <c r="C193" s="237"/>
      <c r="D193" s="231" t="s">
        <v>237</v>
      </c>
      <c r="E193" s="238" t="s">
        <v>39</v>
      </c>
      <c r="F193" s="239" t="s">
        <v>1041</v>
      </c>
      <c r="G193" s="237"/>
      <c r="H193" s="240">
        <v>3</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237</v>
      </c>
      <c r="AU193" s="246" t="s">
        <v>90</v>
      </c>
      <c r="AV193" s="13" t="s">
        <v>90</v>
      </c>
      <c r="AW193" s="13" t="s">
        <v>41</v>
      </c>
      <c r="AX193" s="13" t="s">
        <v>80</v>
      </c>
      <c r="AY193" s="246" t="s">
        <v>225</v>
      </c>
    </row>
    <row r="194" s="13" customFormat="1">
      <c r="A194" s="13"/>
      <c r="B194" s="236"/>
      <c r="C194" s="237"/>
      <c r="D194" s="231" t="s">
        <v>237</v>
      </c>
      <c r="E194" s="238" t="s">
        <v>39</v>
      </c>
      <c r="F194" s="239" t="s">
        <v>1118</v>
      </c>
      <c r="G194" s="237"/>
      <c r="H194" s="240">
        <v>83</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237</v>
      </c>
      <c r="AU194" s="246" t="s">
        <v>90</v>
      </c>
      <c r="AV194" s="13" t="s">
        <v>90</v>
      </c>
      <c r="AW194" s="13" t="s">
        <v>41</v>
      </c>
      <c r="AX194" s="13" t="s">
        <v>80</v>
      </c>
      <c r="AY194" s="246" t="s">
        <v>225</v>
      </c>
    </row>
    <row r="195" s="14" customFormat="1">
      <c r="A195" s="14"/>
      <c r="B195" s="247"/>
      <c r="C195" s="248"/>
      <c r="D195" s="231" t="s">
        <v>237</v>
      </c>
      <c r="E195" s="249" t="s">
        <v>39</v>
      </c>
      <c r="F195" s="250" t="s">
        <v>239</v>
      </c>
      <c r="G195" s="248"/>
      <c r="H195" s="251">
        <v>100</v>
      </c>
      <c r="I195" s="252"/>
      <c r="J195" s="248"/>
      <c r="K195" s="248"/>
      <c r="L195" s="253"/>
      <c r="M195" s="254"/>
      <c r="N195" s="255"/>
      <c r="O195" s="255"/>
      <c r="P195" s="255"/>
      <c r="Q195" s="255"/>
      <c r="R195" s="255"/>
      <c r="S195" s="255"/>
      <c r="T195" s="256"/>
      <c r="U195" s="14"/>
      <c r="V195" s="14"/>
      <c r="W195" s="14"/>
      <c r="X195" s="14"/>
      <c r="Y195" s="14"/>
      <c r="Z195" s="14"/>
      <c r="AA195" s="14"/>
      <c r="AB195" s="14"/>
      <c r="AC195" s="14"/>
      <c r="AD195" s="14"/>
      <c r="AE195" s="14"/>
      <c r="AT195" s="257" t="s">
        <v>237</v>
      </c>
      <c r="AU195" s="257" t="s">
        <v>90</v>
      </c>
      <c r="AV195" s="14" t="s">
        <v>233</v>
      </c>
      <c r="AW195" s="14" t="s">
        <v>41</v>
      </c>
      <c r="AX195" s="14" t="s">
        <v>87</v>
      </c>
      <c r="AY195" s="257" t="s">
        <v>225</v>
      </c>
    </row>
    <row r="196" s="2" customFormat="1" ht="16.5" customHeight="1">
      <c r="A196" s="42"/>
      <c r="B196" s="43"/>
      <c r="C196" s="218" t="s">
        <v>324</v>
      </c>
      <c r="D196" s="218" t="s">
        <v>228</v>
      </c>
      <c r="E196" s="219" t="s">
        <v>298</v>
      </c>
      <c r="F196" s="220" t="s">
        <v>299</v>
      </c>
      <c r="G196" s="221" t="s">
        <v>175</v>
      </c>
      <c r="H196" s="222">
        <v>6</v>
      </c>
      <c r="I196" s="223"/>
      <c r="J196" s="224">
        <f>ROUND(I196*H196,2)</f>
        <v>0</v>
      </c>
      <c r="K196" s="220" t="s">
        <v>39</v>
      </c>
      <c r="L196" s="48"/>
      <c r="M196" s="225" t="s">
        <v>39</v>
      </c>
      <c r="N196" s="226" t="s">
        <v>53</v>
      </c>
      <c r="O196" s="89"/>
      <c r="P196" s="227">
        <f>O196*H196</f>
        <v>0</v>
      </c>
      <c r="Q196" s="227">
        <v>0</v>
      </c>
      <c r="R196" s="227">
        <f>Q196*H196</f>
        <v>0</v>
      </c>
      <c r="S196" s="227">
        <v>0</v>
      </c>
      <c r="T196" s="228">
        <f>S196*H196</f>
        <v>0</v>
      </c>
      <c r="U196" s="42"/>
      <c r="V196" s="42"/>
      <c r="W196" s="42"/>
      <c r="X196" s="42"/>
      <c r="Y196" s="42"/>
      <c r="Z196" s="42"/>
      <c r="AA196" s="42"/>
      <c r="AB196" s="42"/>
      <c r="AC196" s="42"/>
      <c r="AD196" s="42"/>
      <c r="AE196" s="42"/>
      <c r="AR196" s="229" t="s">
        <v>300</v>
      </c>
      <c r="AT196" s="229" t="s">
        <v>228</v>
      </c>
      <c r="AU196" s="229" t="s">
        <v>90</v>
      </c>
      <c r="AY196" s="20" t="s">
        <v>225</v>
      </c>
      <c r="BE196" s="230">
        <f>IF(N196="základní",J196,0)</f>
        <v>0</v>
      </c>
      <c r="BF196" s="230">
        <f>IF(N196="snížená",J196,0)</f>
        <v>0</v>
      </c>
      <c r="BG196" s="230">
        <f>IF(N196="zákl. přenesená",J196,0)</f>
        <v>0</v>
      </c>
      <c r="BH196" s="230">
        <f>IF(N196="sníž. přenesená",J196,0)</f>
        <v>0</v>
      </c>
      <c r="BI196" s="230">
        <f>IF(N196="nulová",J196,0)</f>
        <v>0</v>
      </c>
      <c r="BJ196" s="20" t="s">
        <v>233</v>
      </c>
      <c r="BK196" s="230">
        <f>ROUND(I196*H196,2)</f>
        <v>0</v>
      </c>
      <c r="BL196" s="20" t="s">
        <v>300</v>
      </c>
      <c r="BM196" s="229" t="s">
        <v>1119</v>
      </c>
    </row>
    <row r="197" s="13" customFormat="1">
      <c r="A197" s="13"/>
      <c r="B197" s="236"/>
      <c r="C197" s="237"/>
      <c r="D197" s="231" t="s">
        <v>237</v>
      </c>
      <c r="E197" s="238" t="s">
        <v>1031</v>
      </c>
      <c r="F197" s="239" t="s">
        <v>260</v>
      </c>
      <c r="G197" s="237"/>
      <c r="H197" s="240">
        <v>6</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237</v>
      </c>
      <c r="AU197" s="246" t="s">
        <v>90</v>
      </c>
      <c r="AV197" s="13" t="s">
        <v>90</v>
      </c>
      <c r="AW197" s="13" t="s">
        <v>41</v>
      </c>
      <c r="AX197" s="13" t="s">
        <v>80</v>
      </c>
      <c r="AY197" s="246" t="s">
        <v>225</v>
      </c>
    </row>
    <row r="198" s="14" customFormat="1">
      <c r="A198" s="14"/>
      <c r="B198" s="247"/>
      <c r="C198" s="248"/>
      <c r="D198" s="231" t="s">
        <v>237</v>
      </c>
      <c r="E198" s="249" t="s">
        <v>39</v>
      </c>
      <c r="F198" s="250" t="s">
        <v>239</v>
      </c>
      <c r="G198" s="248"/>
      <c r="H198" s="251">
        <v>6</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237</v>
      </c>
      <c r="AU198" s="257" t="s">
        <v>90</v>
      </c>
      <c r="AV198" s="14" t="s">
        <v>233</v>
      </c>
      <c r="AW198" s="14" t="s">
        <v>41</v>
      </c>
      <c r="AX198" s="14" t="s">
        <v>87</v>
      </c>
      <c r="AY198" s="257" t="s">
        <v>225</v>
      </c>
    </row>
    <row r="199" s="2" customFormat="1" ht="33" customHeight="1">
      <c r="A199" s="42"/>
      <c r="B199" s="43"/>
      <c r="C199" s="218" t="s">
        <v>330</v>
      </c>
      <c r="D199" s="218" t="s">
        <v>228</v>
      </c>
      <c r="E199" s="219" t="s">
        <v>303</v>
      </c>
      <c r="F199" s="220" t="s">
        <v>304</v>
      </c>
      <c r="G199" s="221" t="s">
        <v>175</v>
      </c>
      <c r="H199" s="222">
        <v>6</v>
      </c>
      <c r="I199" s="223"/>
      <c r="J199" s="224">
        <f>ROUND(I199*H199,2)</f>
        <v>0</v>
      </c>
      <c r="K199" s="220" t="s">
        <v>39</v>
      </c>
      <c r="L199" s="48"/>
      <c r="M199" s="225" t="s">
        <v>39</v>
      </c>
      <c r="N199" s="226" t="s">
        <v>53</v>
      </c>
      <c r="O199" s="89"/>
      <c r="P199" s="227">
        <f>O199*H199</f>
        <v>0</v>
      </c>
      <c r="Q199" s="227">
        <v>0</v>
      </c>
      <c r="R199" s="227">
        <f>Q199*H199</f>
        <v>0</v>
      </c>
      <c r="S199" s="227">
        <v>0</v>
      </c>
      <c r="T199" s="228">
        <f>S199*H199</f>
        <v>0</v>
      </c>
      <c r="U199" s="42"/>
      <c r="V199" s="42"/>
      <c r="W199" s="42"/>
      <c r="X199" s="42"/>
      <c r="Y199" s="42"/>
      <c r="Z199" s="42"/>
      <c r="AA199" s="42"/>
      <c r="AB199" s="42"/>
      <c r="AC199" s="42"/>
      <c r="AD199" s="42"/>
      <c r="AE199" s="42"/>
      <c r="AR199" s="229" t="s">
        <v>300</v>
      </c>
      <c r="AT199" s="229" t="s">
        <v>228</v>
      </c>
      <c r="AU199" s="229" t="s">
        <v>90</v>
      </c>
      <c r="AY199" s="20" t="s">
        <v>225</v>
      </c>
      <c r="BE199" s="230">
        <f>IF(N199="základní",J199,0)</f>
        <v>0</v>
      </c>
      <c r="BF199" s="230">
        <f>IF(N199="snížená",J199,0)</f>
        <v>0</v>
      </c>
      <c r="BG199" s="230">
        <f>IF(N199="zákl. přenesená",J199,0)</f>
        <v>0</v>
      </c>
      <c r="BH199" s="230">
        <f>IF(N199="sníž. přenesená",J199,0)</f>
        <v>0</v>
      </c>
      <c r="BI199" s="230">
        <f>IF(N199="nulová",J199,0)</f>
        <v>0</v>
      </c>
      <c r="BJ199" s="20" t="s">
        <v>233</v>
      </c>
      <c r="BK199" s="230">
        <f>ROUND(I199*H199,2)</f>
        <v>0</v>
      </c>
      <c r="BL199" s="20" t="s">
        <v>300</v>
      </c>
      <c r="BM199" s="229" t="s">
        <v>1120</v>
      </c>
    </row>
    <row r="200" s="13" customFormat="1">
      <c r="A200" s="13"/>
      <c r="B200" s="236"/>
      <c r="C200" s="237"/>
      <c r="D200" s="231" t="s">
        <v>237</v>
      </c>
      <c r="E200" s="238" t="s">
        <v>39</v>
      </c>
      <c r="F200" s="239" t="s">
        <v>1031</v>
      </c>
      <c r="G200" s="237"/>
      <c r="H200" s="240">
        <v>6</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237</v>
      </c>
      <c r="AU200" s="246" t="s">
        <v>90</v>
      </c>
      <c r="AV200" s="13" t="s">
        <v>90</v>
      </c>
      <c r="AW200" s="13" t="s">
        <v>41</v>
      </c>
      <c r="AX200" s="13" t="s">
        <v>80</v>
      </c>
      <c r="AY200" s="246" t="s">
        <v>225</v>
      </c>
    </row>
    <row r="201" s="14" customFormat="1">
      <c r="A201" s="14"/>
      <c r="B201" s="247"/>
      <c r="C201" s="248"/>
      <c r="D201" s="231" t="s">
        <v>237</v>
      </c>
      <c r="E201" s="249" t="s">
        <v>39</v>
      </c>
      <c r="F201" s="250" t="s">
        <v>239</v>
      </c>
      <c r="G201" s="248"/>
      <c r="H201" s="251">
        <v>6</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237</v>
      </c>
      <c r="AU201" s="257" t="s">
        <v>90</v>
      </c>
      <c r="AV201" s="14" t="s">
        <v>233</v>
      </c>
      <c r="AW201" s="14" t="s">
        <v>41</v>
      </c>
      <c r="AX201" s="14" t="s">
        <v>87</v>
      </c>
      <c r="AY201" s="257" t="s">
        <v>225</v>
      </c>
    </row>
    <row r="202" s="12" customFormat="1" ht="25.92" customHeight="1">
      <c r="A202" s="12"/>
      <c r="B202" s="202"/>
      <c r="C202" s="203"/>
      <c r="D202" s="204" t="s">
        <v>79</v>
      </c>
      <c r="E202" s="205" t="s">
        <v>328</v>
      </c>
      <c r="F202" s="205" t="s">
        <v>329</v>
      </c>
      <c r="G202" s="203"/>
      <c r="H202" s="203"/>
      <c r="I202" s="206"/>
      <c r="J202" s="207">
        <f>BK202</f>
        <v>0</v>
      </c>
      <c r="K202" s="203"/>
      <c r="L202" s="208"/>
      <c r="M202" s="209"/>
      <c r="N202" s="210"/>
      <c r="O202" s="210"/>
      <c r="P202" s="211">
        <f>SUM(P203:P232)</f>
        <v>0</v>
      </c>
      <c r="Q202" s="210"/>
      <c r="R202" s="211">
        <f>SUM(R203:R232)</f>
        <v>0</v>
      </c>
      <c r="S202" s="210"/>
      <c r="T202" s="212">
        <f>SUM(T203:T232)</f>
        <v>0</v>
      </c>
      <c r="U202" s="12"/>
      <c r="V202" s="12"/>
      <c r="W202" s="12"/>
      <c r="X202" s="12"/>
      <c r="Y202" s="12"/>
      <c r="Z202" s="12"/>
      <c r="AA202" s="12"/>
      <c r="AB202" s="12"/>
      <c r="AC202" s="12"/>
      <c r="AD202" s="12"/>
      <c r="AE202" s="12"/>
      <c r="AR202" s="213" t="s">
        <v>233</v>
      </c>
      <c r="AT202" s="214" t="s">
        <v>79</v>
      </c>
      <c r="AU202" s="214" t="s">
        <v>80</v>
      </c>
      <c r="AY202" s="213" t="s">
        <v>225</v>
      </c>
      <c r="BK202" s="215">
        <f>SUM(BK203:BK232)</f>
        <v>0</v>
      </c>
    </row>
    <row r="203" s="2" customFormat="1" ht="55.5" customHeight="1">
      <c r="A203" s="42"/>
      <c r="B203" s="43"/>
      <c r="C203" s="218" t="s">
        <v>337</v>
      </c>
      <c r="D203" s="218" t="s">
        <v>228</v>
      </c>
      <c r="E203" s="219" t="s">
        <v>346</v>
      </c>
      <c r="F203" s="220" t="s">
        <v>347</v>
      </c>
      <c r="G203" s="221" t="s">
        <v>175</v>
      </c>
      <c r="H203" s="222">
        <v>1</v>
      </c>
      <c r="I203" s="223"/>
      <c r="J203" s="224">
        <f>ROUND(I203*H203,2)</f>
        <v>0</v>
      </c>
      <c r="K203" s="220" t="s">
        <v>232</v>
      </c>
      <c r="L203" s="48"/>
      <c r="M203" s="225" t="s">
        <v>39</v>
      </c>
      <c r="N203" s="226" t="s">
        <v>53</v>
      </c>
      <c r="O203" s="89"/>
      <c r="P203" s="227">
        <f>O203*H203</f>
        <v>0</v>
      </c>
      <c r="Q203" s="227">
        <v>0</v>
      </c>
      <c r="R203" s="227">
        <f>Q203*H203</f>
        <v>0</v>
      </c>
      <c r="S203" s="227">
        <v>0</v>
      </c>
      <c r="T203" s="228">
        <f>S203*H203</f>
        <v>0</v>
      </c>
      <c r="U203" s="42"/>
      <c r="V203" s="42"/>
      <c r="W203" s="42"/>
      <c r="X203" s="42"/>
      <c r="Y203" s="42"/>
      <c r="Z203" s="42"/>
      <c r="AA203" s="42"/>
      <c r="AB203" s="42"/>
      <c r="AC203" s="42"/>
      <c r="AD203" s="42"/>
      <c r="AE203" s="42"/>
      <c r="AR203" s="229" t="s">
        <v>300</v>
      </c>
      <c r="AT203" s="229" t="s">
        <v>228</v>
      </c>
      <c r="AU203" s="229" t="s">
        <v>87</v>
      </c>
      <c r="AY203" s="20" t="s">
        <v>225</v>
      </c>
      <c r="BE203" s="230">
        <f>IF(N203="základní",J203,0)</f>
        <v>0</v>
      </c>
      <c r="BF203" s="230">
        <f>IF(N203="snížená",J203,0)</f>
        <v>0</v>
      </c>
      <c r="BG203" s="230">
        <f>IF(N203="zákl. přenesená",J203,0)</f>
        <v>0</v>
      </c>
      <c r="BH203" s="230">
        <f>IF(N203="sníž. přenesená",J203,0)</f>
        <v>0</v>
      </c>
      <c r="BI203" s="230">
        <f>IF(N203="nulová",J203,0)</f>
        <v>0</v>
      </c>
      <c r="BJ203" s="20" t="s">
        <v>233</v>
      </c>
      <c r="BK203" s="230">
        <f>ROUND(I203*H203,2)</f>
        <v>0</v>
      </c>
      <c r="BL203" s="20" t="s">
        <v>300</v>
      </c>
      <c r="BM203" s="229" t="s">
        <v>1121</v>
      </c>
    </row>
    <row r="204" s="2" customFormat="1">
      <c r="A204" s="42"/>
      <c r="B204" s="43"/>
      <c r="C204" s="44"/>
      <c r="D204" s="231" t="s">
        <v>235</v>
      </c>
      <c r="E204" s="44"/>
      <c r="F204" s="232" t="s">
        <v>334</v>
      </c>
      <c r="G204" s="44"/>
      <c r="H204" s="44"/>
      <c r="I204" s="233"/>
      <c r="J204" s="44"/>
      <c r="K204" s="44"/>
      <c r="L204" s="48"/>
      <c r="M204" s="234"/>
      <c r="N204" s="235"/>
      <c r="O204" s="89"/>
      <c r="P204" s="89"/>
      <c r="Q204" s="89"/>
      <c r="R204" s="89"/>
      <c r="S204" s="89"/>
      <c r="T204" s="90"/>
      <c r="U204" s="42"/>
      <c r="V204" s="42"/>
      <c r="W204" s="42"/>
      <c r="X204" s="42"/>
      <c r="Y204" s="42"/>
      <c r="Z204" s="42"/>
      <c r="AA204" s="42"/>
      <c r="AB204" s="42"/>
      <c r="AC204" s="42"/>
      <c r="AD204" s="42"/>
      <c r="AE204" s="42"/>
      <c r="AT204" s="20" t="s">
        <v>235</v>
      </c>
      <c r="AU204" s="20" t="s">
        <v>87</v>
      </c>
    </row>
    <row r="205" s="2" customFormat="1">
      <c r="A205" s="42"/>
      <c r="B205" s="43"/>
      <c r="C205" s="44"/>
      <c r="D205" s="231" t="s">
        <v>321</v>
      </c>
      <c r="E205" s="44"/>
      <c r="F205" s="232" t="s">
        <v>1122</v>
      </c>
      <c r="G205" s="44"/>
      <c r="H205" s="44"/>
      <c r="I205" s="233"/>
      <c r="J205" s="44"/>
      <c r="K205" s="44"/>
      <c r="L205" s="48"/>
      <c r="M205" s="234"/>
      <c r="N205" s="235"/>
      <c r="O205" s="89"/>
      <c r="P205" s="89"/>
      <c r="Q205" s="89"/>
      <c r="R205" s="89"/>
      <c r="S205" s="89"/>
      <c r="T205" s="90"/>
      <c r="U205" s="42"/>
      <c r="V205" s="42"/>
      <c r="W205" s="42"/>
      <c r="X205" s="42"/>
      <c r="Y205" s="42"/>
      <c r="Z205" s="42"/>
      <c r="AA205" s="42"/>
      <c r="AB205" s="42"/>
      <c r="AC205" s="42"/>
      <c r="AD205" s="42"/>
      <c r="AE205" s="42"/>
      <c r="AT205" s="20" t="s">
        <v>321</v>
      </c>
      <c r="AU205" s="20" t="s">
        <v>87</v>
      </c>
    </row>
    <row r="206" s="2" customFormat="1" ht="55.5" customHeight="1">
      <c r="A206" s="42"/>
      <c r="B206" s="43"/>
      <c r="C206" s="218" t="s">
        <v>342</v>
      </c>
      <c r="D206" s="218" t="s">
        <v>228</v>
      </c>
      <c r="E206" s="219" t="s">
        <v>331</v>
      </c>
      <c r="F206" s="220" t="s">
        <v>332</v>
      </c>
      <c r="G206" s="221" t="s">
        <v>184</v>
      </c>
      <c r="H206" s="222">
        <v>8.984</v>
      </c>
      <c r="I206" s="223"/>
      <c r="J206" s="224">
        <f>ROUND(I206*H206,2)</f>
        <v>0</v>
      </c>
      <c r="K206" s="220" t="s">
        <v>232</v>
      </c>
      <c r="L206" s="48"/>
      <c r="M206" s="225" t="s">
        <v>39</v>
      </c>
      <c r="N206" s="226" t="s">
        <v>53</v>
      </c>
      <c r="O206" s="89"/>
      <c r="P206" s="227">
        <f>O206*H206</f>
        <v>0</v>
      </c>
      <c r="Q206" s="227">
        <v>0</v>
      </c>
      <c r="R206" s="227">
        <f>Q206*H206</f>
        <v>0</v>
      </c>
      <c r="S206" s="227">
        <v>0</v>
      </c>
      <c r="T206" s="228">
        <f>S206*H206</f>
        <v>0</v>
      </c>
      <c r="U206" s="42"/>
      <c r="V206" s="42"/>
      <c r="W206" s="42"/>
      <c r="X206" s="42"/>
      <c r="Y206" s="42"/>
      <c r="Z206" s="42"/>
      <c r="AA206" s="42"/>
      <c r="AB206" s="42"/>
      <c r="AC206" s="42"/>
      <c r="AD206" s="42"/>
      <c r="AE206" s="42"/>
      <c r="AR206" s="229" t="s">
        <v>300</v>
      </c>
      <c r="AT206" s="229" t="s">
        <v>228</v>
      </c>
      <c r="AU206" s="229" t="s">
        <v>87</v>
      </c>
      <c r="AY206" s="20" t="s">
        <v>225</v>
      </c>
      <c r="BE206" s="230">
        <f>IF(N206="základní",J206,0)</f>
        <v>0</v>
      </c>
      <c r="BF206" s="230">
        <f>IF(N206="snížená",J206,0)</f>
        <v>0</v>
      </c>
      <c r="BG206" s="230">
        <f>IF(N206="zákl. přenesená",J206,0)</f>
        <v>0</v>
      </c>
      <c r="BH206" s="230">
        <f>IF(N206="sníž. přenesená",J206,0)</f>
        <v>0</v>
      </c>
      <c r="BI206" s="230">
        <f>IF(N206="nulová",J206,0)</f>
        <v>0</v>
      </c>
      <c r="BJ206" s="20" t="s">
        <v>233</v>
      </c>
      <c r="BK206" s="230">
        <f>ROUND(I206*H206,2)</f>
        <v>0</v>
      </c>
      <c r="BL206" s="20" t="s">
        <v>300</v>
      </c>
      <c r="BM206" s="229" t="s">
        <v>1123</v>
      </c>
    </row>
    <row r="207" s="2" customFormat="1">
      <c r="A207" s="42"/>
      <c r="B207" s="43"/>
      <c r="C207" s="44"/>
      <c r="D207" s="231" t="s">
        <v>235</v>
      </c>
      <c r="E207" s="44"/>
      <c r="F207" s="232" t="s">
        <v>334</v>
      </c>
      <c r="G207" s="44"/>
      <c r="H207" s="44"/>
      <c r="I207" s="233"/>
      <c r="J207" s="44"/>
      <c r="K207" s="44"/>
      <c r="L207" s="48"/>
      <c r="M207" s="234"/>
      <c r="N207" s="235"/>
      <c r="O207" s="89"/>
      <c r="P207" s="89"/>
      <c r="Q207" s="89"/>
      <c r="R207" s="89"/>
      <c r="S207" s="89"/>
      <c r="T207" s="90"/>
      <c r="U207" s="42"/>
      <c r="V207" s="42"/>
      <c r="W207" s="42"/>
      <c r="X207" s="42"/>
      <c r="Y207" s="42"/>
      <c r="Z207" s="42"/>
      <c r="AA207" s="42"/>
      <c r="AB207" s="42"/>
      <c r="AC207" s="42"/>
      <c r="AD207" s="42"/>
      <c r="AE207" s="42"/>
      <c r="AT207" s="20" t="s">
        <v>235</v>
      </c>
      <c r="AU207" s="20" t="s">
        <v>87</v>
      </c>
    </row>
    <row r="208" s="15" customFormat="1">
      <c r="A208" s="15"/>
      <c r="B208" s="268"/>
      <c r="C208" s="269"/>
      <c r="D208" s="231" t="s">
        <v>237</v>
      </c>
      <c r="E208" s="270" t="s">
        <v>39</v>
      </c>
      <c r="F208" s="271" t="s">
        <v>412</v>
      </c>
      <c r="G208" s="269"/>
      <c r="H208" s="270" t="s">
        <v>39</v>
      </c>
      <c r="I208" s="272"/>
      <c r="J208" s="269"/>
      <c r="K208" s="269"/>
      <c r="L208" s="273"/>
      <c r="M208" s="274"/>
      <c r="N208" s="275"/>
      <c r="O208" s="275"/>
      <c r="P208" s="275"/>
      <c r="Q208" s="275"/>
      <c r="R208" s="275"/>
      <c r="S208" s="275"/>
      <c r="T208" s="276"/>
      <c r="U208" s="15"/>
      <c r="V208" s="15"/>
      <c r="W208" s="15"/>
      <c r="X208" s="15"/>
      <c r="Y208" s="15"/>
      <c r="Z208" s="15"/>
      <c r="AA208" s="15"/>
      <c r="AB208" s="15"/>
      <c r="AC208" s="15"/>
      <c r="AD208" s="15"/>
      <c r="AE208" s="15"/>
      <c r="AT208" s="277" t="s">
        <v>237</v>
      </c>
      <c r="AU208" s="277" t="s">
        <v>87</v>
      </c>
      <c r="AV208" s="15" t="s">
        <v>87</v>
      </c>
      <c r="AW208" s="15" t="s">
        <v>41</v>
      </c>
      <c r="AX208" s="15" t="s">
        <v>80</v>
      </c>
      <c r="AY208" s="277" t="s">
        <v>225</v>
      </c>
    </row>
    <row r="209" s="13" customFormat="1">
      <c r="A209" s="13"/>
      <c r="B209" s="236"/>
      <c r="C209" s="237"/>
      <c r="D209" s="231" t="s">
        <v>237</v>
      </c>
      <c r="E209" s="238" t="s">
        <v>39</v>
      </c>
      <c r="F209" s="239" t="s">
        <v>1124</v>
      </c>
      <c r="G209" s="237"/>
      <c r="H209" s="240">
        <v>8.984</v>
      </c>
      <c r="I209" s="241"/>
      <c r="J209" s="237"/>
      <c r="K209" s="237"/>
      <c r="L209" s="242"/>
      <c r="M209" s="243"/>
      <c r="N209" s="244"/>
      <c r="O209" s="244"/>
      <c r="P209" s="244"/>
      <c r="Q209" s="244"/>
      <c r="R209" s="244"/>
      <c r="S209" s="244"/>
      <c r="T209" s="245"/>
      <c r="U209" s="13"/>
      <c r="V209" s="13"/>
      <c r="W209" s="13"/>
      <c r="X209" s="13"/>
      <c r="Y209" s="13"/>
      <c r="Z209" s="13"/>
      <c r="AA209" s="13"/>
      <c r="AB209" s="13"/>
      <c r="AC209" s="13"/>
      <c r="AD209" s="13"/>
      <c r="AE209" s="13"/>
      <c r="AT209" s="246" t="s">
        <v>237</v>
      </c>
      <c r="AU209" s="246" t="s">
        <v>87</v>
      </c>
      <c r="AV209" s="13" t="s">
        <v>90</v>
      </c>
      <c r="AW209" s="13" t="s">
        <v>41</v>
      </c>
      <c r="AX209" s="13" t="s">
        <v>80</v>
      </c>
      <c r="AY209" s="246" t="s">
        <v>225</v>
      </c>
    </row>
    <row r="210" s="14" customFormat="1">
      <c r="A210" s="14"/>
      <c r="B210" s="247"/>
      <c r="C210" s="248"/>
      <c r="D210" s="231" t="s">
        <v>237</v>
      </c>
      <c r="E210" s="249" t="s">
        <v>1029</v>
      </c>
      <c r="F210" s="250" t="s">
        <v>239</v>
      </c>
      <c r="G210" s="248"/>
      <c r="H210" s="251">
        <v>8.984</v>
      </c>
      <c r="I210" s="252"/>
      <c r="J210" s="248"/>
      <c r="K210" s="248"/>
      <c r="L210" s="253"/>
      <c r="M210" s="254"/>
      <c r="N210" s="255"/>
      <c r="O210" s="255"/>
      <c r="P210" s="255"/>
      <c r="Q210" s="255"/>
      <c r="R210" s="255"/>
      <c r="S210" s="255"/>
      <c r="T210" s="256"/>
      <c r="U210" s="14"/>
      <c r="V210" s="14"/>
      <c r="W210" s="14"/>
      <c r="X210" s="14"/>
      <c r="Y210" s="14"/>
      <c r="Z210" s="14"/>
      <c r="AA210" s="14"/>
      <c r="AB210" s="14"/>
      <c r="AC210" s="14"/>
      <c r="AD210" s="14"/>
      <c r="AE210" s="14"/>
      <c r="AT210" s="257" t="s">
        <v>237</v>
      </c>
      <c r="AU210" s="257" t="s">
        <v>87</v>
      </c>
      <c r="AV210" s="14" t="s">
        <v>233</v>
      </c>
      <c r="AW210" s="14" t="s">
        <v>4</v>
      </c>
      <c r="AX210" s="14" t="s">
        <v>87</v>
      </c>
      <c r="AY210" s="257" t="s">
        <v>225</v>
      </c>
    </row>
    <row r="211" s="2" customFormat="1" ht="62.7" customHeight="1">
      <c r="A211" s="42"/>
      <c r="B211" s="43"/>
      <c r="C211" s="218" t="s">
        <v>7</v>
      </c>
      <c r="D211" s="218" t="s">
        <v>228</v>
      </c>
      <c r="E211" s="219" t="s">
        <v>338</v>
      </c>
      <c r="F211" s="220" t="s">
        <v>339</v>
      </c>
      <c r="G211" s="221" t="s">
        <v>184</v>
      </c>
      <c r="H211" s="222">
        <v>68.802000000000007</v>
      </c>
      <c r="I211" s="223"/>
      <c r="J211" s="224">
        <f>ROUND(I211*H211,2)</f>
        <v>0</v>
      </c>
      <c r="K211" s="220" t="s">
        <v>232</v>
      </c>
      <c r="L211" s="48"/>
      <c r="M211" s="225" t="s">
        <v>39</v>
      </c>
      <c r="N211" s="226" t="s">
        <v>53</v>
      </c>
      <c r="O211" s="89"/>
      <c r="P211" s="227">
        <f>O211*H211</f>
        <v>0</v>
      </c>
      <c r="Q211" s="227">
        <v>0</v>
      </c>
      <c r="R211" s="227">
        <f>Q211*H211</f>
        <v>0</v>
      </c>
      <c r="S211" s="227">
        <v>0</v>
      </c>
      <c r="T211" s="228">
        <f>S211*H211</f>
        <v>0</v>
      </c>
      <c r="U211" s="42"/>
      <c r="V211" s="42"/>
      <c r="W211" s="42"/>
      <c r="X211" s="42"/>
      <c r="Y211" s="42"/>
      <c r="Z211" s="42"/>
      <c r="AA211" s="42"/>
      <c r="AB211" s="42"/>
      <c r="AC211" s="42"/>
      <c r="AD211" s="42"/>
      <c r="AE211" s="42"/>
      <c r="AR211" s="229" t="s">
        <v>300</v>
      </c>
      <c r="AT211" s="229" t="s">
        <v>228</v>
      </c>
      <c r="AU211" s="229" t="s">
        <v>87</v>
      </c>
      <c r="AY211" s="20" t="s">
        <v>225</v>
      </c>
      <c r="BE211" s="230">
        <f>IF(N211="základní",J211,0)</f>
        <v>0</v>
      </c>
      <c r="BF211" s="230">
        <f>IF(N211="snížená",J211,0)</f>
        <v>0</v>
      </c>
      <c r="BG211" s="230">
        <f>IF(N211="zákl. přenesená",J211,0)</f>
        <v>0</v>
      </c>
      <c r="BH211" s="230">
        <f>IF(N211="sníž. přenesená",J211,0)</f>
        <v>0</v>
      </c>
      <c r="BI211" s="230">
        <f>IF(N211="nulová",J211,0)</f>
        <v>0</v>
      </c>
      <c r="BJ211" s="20" t="s">
        <v>233</v>
      </c>
      <c r="BK211" s="230">
        <f>ROUND(I211*H211,2)</f>
        <v>0</v>
      </c>
      <c r="BL211" s="20" t="s">
        <v>300</v>
      </c>
      <c r="BM211" s="229" t="s">
        <v>1125</v>
      </c>
    </row>
    <row r="212" s="2" customFormat="1">
      <c r="A212" s="42"/>
      <c r="B212" s="43"/>
      <c r="C212" s="44"/>
      <c r="D212" s="231" t="s">
        <v>235</v>
      </c>
      <c r="E212" s="44"/>
      <c r="F212" s="232" t="s">
        <v>334</v>
      </c>
      <c r="G212" s="44"/>
      <c r="H212" s="44"/>
      <c r="I212" s="233"/>
      <c r="J212" s="44"/>
      <c r="K212" s="44"/>
      <c r="L212" s="48"/>
      <c r="M212" s="234"/>
      <c r="N212" s="235"/>
      <c r="O212" s="89"/>
      <c r="P212" s="89"/>
      <c r="Q212" s="89"/>
      <c r="R212" s="89"/>
      <c r="S212" s="89"/>
      <c r="T212" s="90"/>
      <c r="U212" s="42"/>
      <c r="V212" s="42"/>
      <c r="W212" s="42"/>
      <c r="X212" s="42"/>
      <c r="Y212" s="42"/>
      <c r="Z212" s="42"/>
      <c r="AA212" s="42"/>
      <c r="AB212" s="42"/>
      <c r="AC212" s="42"/>
      <c r="AD212" s="42"/>
      <c r="AE212" s="42"/>
      <c r="AT212" s="20" t="s">
        <v>235</v>
      </c>
      <c r="AU212" s="20" t="s">
        <v>87</v>
      </c>
    </row>
    <row r="213" s="13" customFormat="1">
      <c r="A213" s="13"/>
      <c r="B213" s="236"/>
      <c r="C213" s="237"/>
      <c r="D213" s="231" t="s">
        <v>237</v>
      </c>
      <c r="E213" s="238" t="s">
        <v>39</v>
      </c>
      <c r="F213" s="239" t="s">
        <v>1126</v>
      </c>
      <c r="G213" s="237"/>
      <c r="H213" s="240">
        <v>68.802000000000007</v>
      </c>
      <c r="I213" s="241"/>
      <c r="J213" s="237"/>
      <c r="K213" s="237"/>
      <c r="L213" s="242"/>
      <c r="M213" s="243"/>
      <c r="N213" s="244"/>
      <c r="O213" s="244"/>
      <c r="P213" s="244"/>
      <c r="Q213" s="244"/>
      <c r="R213" s="244"/>
      <c r="S213" s="244"/>
      <c r="T213" s="245"/>
      <c r="U213" s="13"/>
      <c r="V213" s="13"/>
      <c r="W213" s="13"/>
      <c r="X213" s="13"/>
      <c r="Y213" s="13"/>
      <c r="Z213" s="13"/>
      <c r="AA213" s="13"/>
      <c r="AB213" s="13"/>
      <c r="AC213" s="13"/>
      <c r="AD213" s="13"/>
      <c r="AE213" s="13"/>
      <c r="AT213" s="246" t="s">
        <v>237</v>
      </c>
      <c r="AU213" s="246" t="s">
        <v>87</v>
      </c>
      <c r="AV213" s="13" t="s">
        <v>90</v>
      </c>
      <c r="AW213" s="13" t="s">
        <v>41</v>
      </c>
      <c r="AX213" s="13" t="s">
        <v>87</v>
      </c>
      <c r="AY213" s="246" t="s">
        <v>225</v>
      </c>
    </row>
    <row r="214" s="2" customFormat="1" ht="62.7" customHeight="1">
      <c r="A214" s="42"/>
      <c r="B214" s="43"/>
      <c r="C214" s="218" t="s">
        <v>350</v>
      </c>
      <c r="D214" s="218" t="s">
        <v>228</v>
      </c>
      <c r="E214" s="219" t="s">
        <v>1127</v>
      </c>
      <c r="F214" s="220" t="s">
        <v>1128</v>
      </c>
      <c r="G214" s="221" t="s">
        <v>184</v>
      </c>
      <c r="H214" s="222">
        <v>68.802000000000007</v>
      </c>
      <c r="I214" s="223"/>
      <c r="J214" s="224">
        <f>ROUND(I214*H214,2)</f>
        <v>0</v>
      </c>
      <c r="K214" s="220" t="s">
        <v>232</v>
      </c>
      <c r="L214" s="48"/>
      <c r="M214" s="225" t="s">
        <v>39</v>
      </c>
      <c r="N214" s="226" t="s">
        <v>53</v>
      </c>
      <c r="O214" s="89"/>
      <c r="P214" s="227">
        <f>O214*H214</f>
        <v>0</v>
      </c>
      <c r="Q214" s="227">
        <v>0</v>
      </c>
      <c r="R214" s="227">
        <f>Q214*H214</f>
        <v>0</v>
      </c>
      <c r="S214" s="227">
        <v>0</v>
      </c>
      <c r="T214" s="228">
        <f>S214*H214</f>
        <v>0</v>
      </c>
      <c r="U214" s="42"/>
      <c r="V214" s="42"/>
      <c r="W214" s="42"/>
      <c r="X214" s="42"/>
      <c r="Y214" s="42"/>
      <c r="Z214" s="42"/>
      <c r="AA214" s="42"/>
      <c r="AB214" s="42"/>
      <c r="AC214" s="42"/>
      <c r="AD214" s="42"/>
      <c r="AE214" s="42"/>
      <c r="AR214" s="229" t="s">
        <v>300</v>
      </c>
      <c r="AT214" s="229" t="s">
        <v>228</v>
      </c>
      <c r="AU214" s="229" t="s">
        <v>87</v>
      </c>
      <c r="AY214" s="20" t="s">
        <v>225</v>
      </c>
      <c r="BE214" s="230">
        <f>IF(N214="základní",J214,0)</f>
        <v>0</v>
      </c>
      <c r="BF214" s="230">
        <f>IF(N214="snížená",J214,0)</f>
        <v>0</v>
      </c>
      <c r="BG214" s="230">
        <f>IF(N214="zákl. přenesená",J214,0)</f>
        <v>0</v>
      </c>
      <c r="BH214" s="230">
        <f>IF(N214="sníž. přenesená",J214,0)</f>
        <v>0</v>
      </c>
      <c r="BI214" s="230">
        <f>IF(N214="nulová",J214,0)</f>
        <v>0</v>
      </c>
      <c r="BJ214" s="20" t="s">
        <v>233</v>
      </c>
      <c r="BK214" s="230">
        <f>ROUND(I214*H214,2)</f>
        <v>0</v>
      </c>
      <c r="BL214" s="20" t="s">
        <v>300</v>
      </c>
      <c r="BM214" s="229" t="s">
        <v>1129</v>
      </c>
    </row>
    <row r="215" s="2" customFormat="1">
      <c r="A215" s="42"/>
      <c r="B215" s="43"/>
      <c r="C215" s="44"/>
      <c r="D215" s="231" t="s">
        <v>235</v>
      </c>
      <c r="E215" s="44"/>
      <c r="F215" s="232" t="s">
        <v>334</v>
      </c>
      <c r="G215" s="44"/>
      <c r="H215" s="44"/>
      <c r="I215" s="233"/>
      <c r="J215" s="44"/>
      <c r="K215" s="44"/>
      <c r="L215" s="48"/>
      <c r="M215" s="234"/>
      <c r="N215" s="235"/>
      <c r="O215" s="89"/>
      <c r="P215" s="89"/>
      <c r="Q215" s="89"/>
      <c r="R215" s="89"/>
      <c r="S215" s="89"/>
      <c r="T215" s="90"/>
      <c r="U215" s="42"/>
      <c r="V215" s="42"/>
      <c r="W215" s="42"/>
      <c r="X215" s="42"/>
      <c r="Y215" s="42"/>
      <c r="Z215" s="42"/>
      <c r="AA215" s="42"/>
      <c r="AB215" s="42"/>
      <c r="AC215" s="42"/>
      <c r="AD215" s="42"/>
      <c r="AE215" s="42"/>
      <c r="AT215" s="20" t="s">
        <v>235</v>
      </c>
      <c r="AU215" s="20" t="s">
        <v>87</v>
      </c>
    </row>
    <row r="216" s="2" customFormat="1">
      <c r="A216" s="42"/>
      <c r="B216" s="43"/>
      <c r="C216" s="44"/>
      <c r="D216" s="231" t="s">
        <v>321</v>
      </c>
      <c r="E216" s="44"/>
      <c r="F216" s="232" t="s">
        <v>354</v>
      </c>
      <c r="G216" s="44"/>
      <c r="H216" s="44"/>
      <c r="I216" s="233"/>
      <c r="J216" s="44"/>
      <c r="K216" s="44"/>
      <c r="L216" s="48"/>
      <c r="M216" s="234"/>
      <c r="N216" s="235"/>
      <c r="O216" s="89"/>
      <c r="P216" s="89"/>
      <c r="Q216" s="89"/>
      <c r="R216" s="89"/>
      <c r="S216" s="89"/>
      <c r="T216" s="90"/>
      <c r="U216" s="42"/>
      <c r="V216" s="42"/>
      <c r="W216" s="42"/>
      <c r="X216" s="42"/>
      <c r="Y216" s="42"/>
      <c r="Z216" s="42"/>
      <c r="AA216" s="42"/>
      <c r="AB216" s="42"/>
      <c r="AC216" s="42"/>
      <c r="AD216" s="42"/>
      <c r="AE216" s="42"/>
      <c r="AT216" s="20" t="s">
        <v>321</v>
      </c>
      <c r="AU216" s="20" t="s">
        <v>87</v>
      </c>
    </row>
    <row r="217" s="13" customFormat="1">
      <c r="A217" s="13"/>
      <c r="B217" s="236"/>
      <c r="C217" s="237"/>
      <c r="D217" s="231" t="s">
        <v>237</v>
      </c>
      <c r="E217" s="238" t="s">
        <v>39</v>
      </c>
      <c r="F217" s="239" t="s">
        <v>1130</v>
      </c>
      <c r="G217" s="237"/>
      <c r="H217" s="240">
        <v>64.703000000000003</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237</v>
      </c>
      <c r="AU217" s="246" t="s">
        <v>87</v>
      </c>
      <c r="AV217" s="13" t="s">
        <v>90</v>
      </c>
      <c r="AW217" s="13" t="s">
        <v>41</v>
      </c>
      <c r="AX217" s="13" t="s">
        <v>80</v>
      </c>
      <c r="AY217" s="246" t="s">
        <v>225</v>
      </c>
    </row>
    <row r="218" s="13" customFormat="1">
      <c r="A218" s="13"/>
      <c r="B218" s="236"/>
      <c r="C218" s="237"/>
      <c r="D218" s="231" t="s">
        <v>237</v>
      </c>
      <c r="E218" s="238" t="s">
        <v>39</v>
      </c>
      <c r="F218" s="239" t="s">
        <v>1131</v>
      </c>
      <c r="G218" s="237"/>
      <c r="H218" s="240">
        <v>4.0990000000000002</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237</v>
      </c>
      <c r="AU218" s="246" t="s">
        <v>87</v>
      </c>
      <c r="AV218" s="13" t="s">
        <v>90</v>
      </c>
      <c r="AW218" s="13" t="s">
        <v>41</v>
      </c>
      <c r="AX218" s="13" t="s">
        <v>80</v>
      </c>
      <c r="AY218" s="246" t="s">
        <v>225</v>
      </c>
    </row>
    <row r="219" s="14" customFormat="1">
      <c r="A219" s="14"/>
      <c r="B219" s="247"/>
      <c r="C219" s="248"/>
      <c r="D219" s="231" t="s">
        <v>237</v>
      </c>
      <c r="E219" s="249" t="s">
        <v>1023</v>
      </c>
      <c r="F219" s="250" t="s">
        <v>239</v>
      </c>
      <c r="G219" s="248"/>
      <c r="H219" s="251">
        <v>68.802000000000007</v>
      </c>
      <c r="I219" s="252"/>
      <c r="J219" s="248"/>
      <c r="K219" s="248"/>
      <c r="L219" s="253"/>
      <c r="M219" s="254"/>
      <c r="N219" s="255"/>
      <c r="O219" s="255"/>
      <c r="P219" s="255"/>
      <c r="Q219" s="255"/>
      <c r="R219" s="255"/>
      <c r="S219" s="255"/>
      <c r="T219" s="256"/>
      <c r="U219" s="14"/>
      <c r="V219" s="14"/>
      <c r="W219" s="14"/>
      <c r="X219" s="14"/>
      <c r="Y219" s="14"/>
      <c r="Z219" s="14"/>
      <c r="AA219" s="14"/>
      <c r="AB219" s="14"/>
      <c r="AC219" s="14"/>
      <c r="AD219" s="14"/>
      <c r="AE219" s="14"/>
      <c r="AT219" s="257" t="s">
        <v>237</v>
      </c>
      <c r="AU219" s="257" t="s">
        <v>87</v>
      </c>
      <c r="AV219" s="14" t="s">
        <v>233</v>
      </c>
      <c r="AW219" s="14" t="s">
        <v>41</v>
      </c>
      <c r="AX219" s="14" t="s">
        <v>87</v>
      </c>
      <c r="AY219" s="257" t="s">
        <v>225</v>
      </c>
    </row>
    <row r="220" s="2" customFormat="1" ht="44.25" customHeight="1">
      <c r="A220" s="42"/>
      <c r="B220" s="43"/>
      <c r="C220" s="218" t="s">
        <v>356</v>
      </c>
      <c r="D220" s="218" t="s">
        <v>228</v>
      </c>
      <c r="E220" s="219" t="s">
        <v>357</v>
      </c>
      <c r="F220" s="220" t="s">
        <v>358</v>
      </c>
      <c r="G220" s="221" t="s">
        <v>184</v>
      </c>
      <c r="H220" s="222">
        <v>8.984</v>
      </c>
      <c r="I220" s="223"/>
      <c r="J220" s="224">
        <f>ROUND(I220*H220,2)</f>
        <v>0</v>
      </c>
      <c r="K220" s="220" t="s">
        <v>232</v>
      </c>
      <c r="L220" s="48"/>
      <c r="M220" s="225" t="s">
        <v>39</v>
      </c>
      <c r="N220" s="226" t="s">
        <v>53</v>
      </c>
      <c r="O220" s="89"/>
      <c r="P220" s="227">
        <f>O220*H220</f>
        <v>0</v>
      </c>
      <c r="Q220" s="227">
        <v>0</v>
      </c>
      <c r="R220" s="227">
        <f>Q220*H220</f>
        <v>0</v>
      </c>
      <c r="S220" s="227">
        <v>0</v>
      </c>
      <c r="T220" s="228">
        <f>S220*H220</f>
        <v>0</v>
      </c>
      <c r="U220" s="42"/>
      <c r="V220" s="42"/>
      <c r="W220" s="42"/>
      <c r="X220" s="42"/>
      <c r="Y220" s="42"/>
      <c r="Z220" s="42"/>
      <c r="AA220" s="42"/>
      <c r="AB220" s="42"/>
      <c r="AC220" s="42"/>
      <c r="AD220" s="42"/>
      <c r="AE220" s="42"/>
      <c r="AR220" s="229" t="s">
        <v>300</v>
      </c>
      <c r="AT220" s="229" t="s">
        <v>228</v>
      </c>
      <c r="AU220" s="229" t="s">
        <v>87</v>
      </c>
      <c r="AY220" s="20" t="s">
        <v>225</v>
      </c>
      <c r="BE220" s="230">
        <f>IF(N220="základní",J220,0)</f>
        <v>0</v>
      </c>
      <c r="BF220" s="230">
        <f>IF(N220="snížená",J220,0)</f>
        <v>0</v>
      </c>
      <c r="BG220" s="230">
        <f>IF(N220="zákl. přenesená",J220,0)</f>
        <v>0</v>
      </c>
      <c r="BH220" s="230">
        <f>IF(N220="sníž. přenesená",J220,0)</f>
        <v>0</v>
      </c>
      <c r="BI220" s="230">
        <f>IF(N220="nulová",J220,0)</f>
        <v>0</v>
      </c>
      <c r="BJ220" s="20" t="s">
        <v>233</v>
      </c>
      <c r="BK220" s="230">
        <f>ROUND(I220*H220,2)</f>
        <v>0</v>
      </c>
      <c r="BL220" s="20" t="s">
        <v>300</v>
      </c>
      <c r="BM220" s="229" t="s">
        <v>1132</v>
      </c>
    </row>
    <row r="221" s="2" customFormat="1">
      <c r="A221" s="42"/>
      <c r="B221" s="43"/>
      <c r="C221" s="44"/>
      <c r="D221" s="231" t="s">
        <v>235</v>
      </c>
      <c r="E221" s="44"/>
      <c r="F221" s="232" t="s">
        <v>360</v>
      </c>
      <c r="G221" s="44"/>
      <c r="H221" s="44"/>
      <c r="I221" s="233"/>
      <c r="J221" s="44"/>
      <c r="K221" s="44"/>
      <c r="L221" s="48"/>
      <c r="M221" s="234"/>
      <c r="N221" s="235"/>
      <c r="O221" s="89"/>
      <c r="P221" s="89"/>
      <c r="Q221" s="89"/>
      <c r="R221" s="89"/>
      <c r="S221" s="89"/>
      <c r="T221" s="90"/>
      <c r="U221" s="42"/>
      <c r="V221" s="42"/>
      <c r="W221" s="42"/>
      <c r="X221" s="42"/>
      <c r="Y221" s="42"/>
      <c r="Z221" s="42"/>
      <c r="AA221" s="42"/>
      <c r="AB221" s="42"/>
      <c r="AC221" s="42"/>
      <c r="AD221" s="42"/>
      <c r="AE221" s="42"/>
      <c r="AT221" s="20" t="s">
        <v>235</v>
      </c>
      <c r="AU221" s="20" t="s">
        <v>87</v>
      </c>
    </row>
    <row r="222" s="13" customFormat="1">
      <c r="A222" s="13"/>
      <c r="B222" s="236"/>
      <c r="C222" s="237"/>
      <c r="D222" s="231" t="s">
        <v>237</v>
      </c>
      <c r="E222" s="238" t="s">
        <v>39</v>
      </c>
      <c r="F222" s="239" t="s">
        <v>1029</v>
      </c>
      <c r="G222" s="237"/>
      <c r="H222" s="240">
        <v>8.984</v>
      </c>
      <c r="I222" s="241"/>
      <c r="J222" s="237"/>
      <c r="K222" s="237"/>
      <c r="L222" s="242"/>
      <c r="M222" s="243"/>
      <c r="N222" s="244"/>
      <c r="O222" s="244"/>
      <c r="P222" s="244"/>
      <c r="Q222" s="244"/>
      <c r="R222" s="244"/>
      <c r="S222" s="244"/>
      <c r="T222" s="245"/>
      <c r="U222" s="13"/>
      <c r="V222" s="13"/>
      <c r="W222" s="13"/>
      <c r="X222" s="13"/>
      <c r="Y222" s="13"/>
      <c r="Z222" s="13"/>
      <c r="AA222" s="13"/>
      <c r="AB222" s="13"/>
      <c r="AC222" s="13"/>
      <c r="AD222" s="13"/>
      <c r="AE222" s="13"/>
      <c r="AT222" s="246" t="s">
        <v>237</v>
      </c>
      <c r="AU222" s="246" t="s">
        <v>87</v>
      </c>
      <c r="AV222" s="13" t="s">
        <v>90</v>
      </c>
      <c r="AW222" s="13" t="s">
        <v>41</v>
      </c>
      <c r="AX222" s="13" t="s">
        <v>80</v>
      </c>
      <c r="AY222" s="246" t="s">
        <v>225</v>
      </c>
    </row>
    <row r="223" s="14" customFormat="1">
      <c r="A223" s="14"/>
      <c r="B223" s="247"/>
      <c r="C223" s="248"/>
      <c r="D223" s="231" t="s">
        <v>237</v>
      </c>
      <c r="E223" s="249" t="s">
        <v>39</v>
      </c>
      <c r="F223" s="250" t="s">
        <v>239</v>
      </c>
      <c r="G223" s="248"/>
      <c r="H223" s="251">
        <v>8.984</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237</v>
      </c>
      <c r="AU223" s="257" t="s">
        <v>87</v>
      </c>
      <c r="AV223" s="14" t="s">
        <v>233</v>
      </c>
      <c r="AW223" s="14" t="s">
        <v>41</v>
      </c>
      <c r="AX223" s="14" t="s">
        <v>87</v>
      </c>
      <c r="AY223" s="257" t="s">
        <v>225</v>
      </c>
    </row>
    <row r="224" s="2" customFormat="1" ht="44.25" customHeight="1">
      <c r="A224" s="42"/>
      <c r="B224" s="43"/>
      <c r="C224" s="218" t="s">
        <v>361</v>
      </c>
      <c r="D224" s="218" t="s">
        <v>228</v>
      </c>
      <c r="E224" s="219" t="s">
        <v>362</v>
      </c>
      <c r="F224" s="220" t="s">
        <v>363</v>
      </c>
      <c r="G224" s="221" t="s">
        <v>184</v>
      </c>
      <c r="H224" s="222">
        <v>206.40600000000001</v>
      </c>
      <c r="I224" s="223"/>
      <c r="J224" s="224">
        <f>ROUND(I224*H224,2)</f>
        <v>0</v>
      </c>
      <c r="K224" s="220" t="s">
        <v>232</v>
      </c>
      <c r="L224" s="48"/>
      <c r="M224" s="225" t="s">
        <v>39</v>
      </c>
      <c r="N224" s="226" t="s">
        <v>53</v>
      </c>
      <c r="O224" s="89"/>
      <c r="P224" s="227">
        <f>O224*H224</f>
        <v>0</v>
      </c>
      <c r="Q224" s="227">
        <v>0</v>
      </c>
      <c r="R224" s="227">
        <f>Q224*H224</f>
        <v>0</v>
      </c>
      <c r="S224" s="227">
        <v>0</v>
      </c>
      <c r="T224" s="228">
        <f>S224*H224</f>
        <v>0</v>
      </c>
      <c r="U224" s="42"/>
      <c r="V224" s="42"/>
      <c r="W224" s="42"/>
      <c r="X224" s="42"/>
      <c r="Y224" s="42"/>
      <c r="Z224" s="42"/>
      <c r="AA224" s="42"/>
      <c r="AB224" s="42"/>
      <c r="AC224" s="42"/>
      <c r="AD224" s="42"/>
      <c r="AE224" s="42"/>
      <c r="AR224" s="229" t="s">
        <v>300</v>
      </c>
      <c r="AT224" s="229" t="s">
        <v>228</v>
      </c>
      <c r="AU224" s="229" t="s">
        <v>87</v>
      </c>
      <c r="AY224" s="20" t="s">
        <v>225</v>
      </c>
      <c r="BE224" s="230">
        <f>IF(N224="základní",J224,0)</f>
        <v>0</v>
      </c>
      <c r="BF224" s="230">
        <f>IF(N224="snížená",J224,0)</f>
        <v>0</v>
      </c>
      <c r="BG224" s="230">
        <f>IF(N224="zákl. přenesená",J224,0)</f>
        <v>0</v>
      </c>
      <c r="BH224" s="230">
        <f>IF(N224="sníž. přenesená",J224,0)</f>
        <v>0</v>
      </c>
      <c r="BI224" s="230">
        <f>IF(N224="nulová",J224,0)</f>
        <v>0</v>
      </c>
      <c r="BJ224" s="20" t="s">
        <v>233</v>
      </c>
      <c r="BK224" s="230">
        <f>ROUND(I224*H224,2)</f>
        <v>0</v>
      </c>
      <c r="BL224" s="20" t="s">
        <v>300</v>
      </c>
      <c r="BM224" s="229" t="s">
        <v>1133</v>
      </c>
    </row>
    <row r="225" s="2" customFormat="1">
      <c r="A225" s="42"/>
      <c r="B225" s="43"/>
      <c r="C225" s="44"/>
      <c r="D225" s="231" t="s">
        <v>235</v>
      </c>
      <c r="E225" s="44"/>
      <c r="F225" s="232" t="s">
        <v>360</v>
      </c>
      <c r="G225" s="44"/>
      <c r="H225" s="44"/>
      <c r="I225" s="233"/>
      <c r="J225" s="44"/>
      <c r="K225" s="44"/>
      <c r="L225" s="48"/>
      <c r="M225" s="234"/>
      <c r="N225" s="235"/>
      <c r="O225" s="89"/>
      <c r="P225" s="89"/>
      <c r="Q225" s="89"/>
      <c r="R225" s="89"/>
      <c r="S225" s="89"/>
      <c r="T225" s="90"/>
      <c r="U225" s="42"/>
      <c r="V225" s="42"/>
      <c r="W225" s="42"/>
      <c r="X225" s="42"/>
      <c r="Y225" s="42"/>
      <c r="Z225" s="42"/>
      <c r="AA225" s="42"/>
      <c r="AB225" s="42"/>
      <c r="AC225" s="42"/>
      <c r="AD225" s="42"/>
      <c r="AE225" s="42"/>
      <c r="AT225" s="20" t="s">
        <v>235</v>
      </c>
      <c r="AU225" s="20" t="s">
        <v>87</v>
      </c>
    </row>
    <row r="226" s="2" customFormat="1">
      <c r="A226" s="42"/>
      <c r="B226" s="43"/>
      <c r="C226" s="44"/>
      <c r="D226" s="231" t="s">
        <v>321</v>
      </c>
      <c r="E226" s="44"/>
      <c r="F226" s="232" t="s">
        <v>365</v>
      </c>
      <c r="G226" s="44"/>
      <c r="H226" s="44"/>
      <c r="I226" s="233"/>
      <c r="J226" s="44"/>
      <c r="K226" s="44"/>
      <c r="L226" s="48"/>
      <c r="M226" s="234"/>
      <c r="N226" s="235"/>
      <c r="O226" s="89"/>
      <c r="P226" s="89"/>
      <c r="Q226" s="89"/>
      <c r="R226" s="89"/>
      <c r="S226" s="89"/>
      <c r="T226" s="90"/>
      <c r="U226" s="42"/>
      <c r="V226" s="42"/>
      <c r="W226" s="42"/>
      <c r="X226" s="42"/>
      <c r="Y226" s="42"/>
      <c r="Z226" s="42"/>
      <c r="AA226" s="42"/>
      <c r="AB226" s="42"/>
      <c r="AC226" s="42"/>
      <c r="AD226" s="42"/>
      <c r="AE226" s="42"/>
      <c r="AT226" s="20" t="s">
        <v>321</v>
      </c>
      <c r="AU226" s="20" t="s">
        <v>87</v>
      </c>
    </row>
    <row r="227" s="13" customFormat="1">
      <c r="A227" s="13"/>
      <c r="B227" s="236"/>
      <c r="C227" s="237"/>
      <c r="D227" s="231" t="s">
        <v>237</v>
      </c>
      <c r="E227" s="238" t="s">
        <v>39</v>
      </c>
      <c r="F227" s="239" t="s">
        <v>1134</v>
      </c>
      <c r="G227" s="237"/>
      <c r="H227" s="240">
        <v>206.40600000000001</v>
      </c>
      <c r="I227" s="241"/>
      <c r="J227" s="237"/>
      <c r="K227" s="237"/>
      <c r="L227" s="242"/>
      <c r="M227" s="243"/>
      <c r="N227" s="244"/>
      <c r="O227" s="244"/>
      <c r="P227" s="244"/>
      <c r="Q227" s="244"/>
      <c r="R227" s="244"/>
      <c r="S227" s="244"/>
      <c r="T227" s="245"/>
      <c r="U227" s="13"/>
      <c r="V227" s="13"/>
      <c r="W227" s="13"/>
      <c r="X227" s="13"/>
      <c r="Y227" s="13"/>
      <c r="Z227" s="13"/>
      <c r="AA227" s="13"/>
      <c r="AB227" s="13"/>
      <c r="AC227" s="13"/>
      <c r="AD227" s="13"/>
      <c r="AE227" s="13"/>
      <c r="AT227" s="246" t="s">
        <v>237</v>
      </c>
      <c r="AU227" s="246" t="s">
        <v>87</v>
      </c>
      <c r="AV227" s="13" t="s">
        <v>90</v>
      </c>
      <c r="AW227" s="13" t="s">
        <v>41</v>
      </c>
      <c r="AX227" s="13" t="s">
        <v>80</v>
      </c>
      <c r="AY227" s="246" t="s">
        <v>225</v>
      </c>
    </row>
    <row r="228" s="14" customFormat="1">
      <c r="A228" s="14"/>
      <c r="B228" s="247"/>
      <c r="C228" s="248"/>
      <c r="D228" s="231" t="s">
        <v>237</v>
      </c>
      <c r="E228" s="249" t="s">
        <v>39</v>
      </c>
      <c r="F228" s="250" t="s">
        <v>239</v>
      </c>
      <c r="G228" s="248"/>
      <c r="H228" s="251">
        <v>206.40600000000001</v>
      </c>
      <c r="I228" s="252"/>
      <c r="J228" s="248"/>
      <c r="K228" s="248"/>
      <c r="L228" s="253"/>
      <c r="M228" s="254"/>
      <c r="N228" s="255"/>
      <c r="O228" s="255"/>
      <c r="P228" s="255"/>
      <c r="Q228" s="255"/>
      <c r="R228" s="255"/>
      <c r="S228" s="255"/>
      <c r="T228" s="256"/>
      <c r="U228" s="14"/>
      <c r="V228" s="14"/>
      <c r="W228" s="14"/>
      <c r="X228" s="14"/>
      <c r="Y228" s="14"/>
      <c r="Z228" s="14"/>
      <c r="AA228" s="14"/>
      <c r="AB228" s="14"/>
      <c r="AC228" s="14"/>
      <c r="AD228" s="14"/>
      <c r="AE228" s="14"/>
      <c r="AT228" s="257" t="s">
        <v>237</v>
      </c>
      <c r="AU228" s="257" t="s">
        <v>87</v>
      </c>
      <c r="AV228" s="14" t="s">
        <v>233</v>
      </c>
      <c r="AW228" s="14" t="s">
        <v>41</v>
      </c>
      <c r="AX228" s="14" t="s">
        <v>87</v>
      </c>
      <c r="AY228" s="257" t="s">
        <v>225</v>
      </c>
    </row>
    <row r="229" s="2" customFormat="1" ht="49.05" customHeight="1">
      <c r="A229" s="42"/>
      <c r="B229" s="43"/>
      <c r="C229" s="218" t="s">
        <v>367</v>
      </c>
      <c r="D229" s="218" t="s">
        <v>228</v>
      </c>
      <c r="E229" s="219" t="s">
        <v>368</v>
      </c>
      <c r="F229" s="220" t="s">
        <v>369</v>
      </c>
      <c r="G229" s="221" t="s">
        <v>184</v>
      </c>
      <c r="H229" s="222">
        <v>0.65700000000000003</v>
      </c>
      <c r="I229" s="223"/>
      <c r="J229" s="224">
        <f>ROUND(I229*H229,2)</f>
        <v>0</v>
      </c>
      <c r="K229" s="220" t="s">
        <v>232</v>
      </c>
      <c r="L229" s="48"/>
      <c r="M229" s="225" t="s">
        <v>39</v>
      </c>
      <c r="N229" s="226" t="s">
        <v>53</v>
      </c>
      <c r="O229" s="89"/>
      <c r="P229" s="227">
        <f>O229*H229</f>
        <v>0</v>
      </c>
      <c r="Q229" s="227">
        <v>0</v>
      </c>
      <c r="R229" s="227">
        <f>Q229*H229</f>
        <v>0</v>
      </c>
      <c r="S229" s="227">
        <v>0</v>
      </c>
      <c r="T229" s="228">
        <f>S229*H229</f>
        <v>0</v>
      </c>
      <c r="U229" s="42"/>
      <c r="V229" s="42"/>
      <c r="W229" s="42"/>
      <c r="X229" s="42"/>
      <c r="Y229" s="42"/>
      <c r="Z229" s="42"/>
      <c r="AA229" s="42"/>
      <c r="AB229" s="42"/>
      <c r="AC229" s="42"/>
      <c r="AD229" s="42"/>
      <c r="AE229" s="42"/>
      <c r="AR229" s="229" t="s">
        <v>300</v>
      </c>
      <c r="AT229" s="229" t="s">
        <v>228</v>
      </c>
      <c r="AU229" s="229" t="s">
        <v>87</v>
      </c>
      <c r="AY229" s="20" t="s">
        <v>225</v>
      </c>
      <c r="BE229" s="230">
        <f>IF(N229="základní",J229,0)</f>
        <v>0</v>
      </c>
      <c r="BF229" s="230">
        <f>IF(N229="snížená",J229,0)</f>
        <v>0</v>
      </c>
      <c r="BG229" s="230">
        <f>IF(N229="zákl. přenesená",J229,0)</f>
        <v>0</v>
      </c>
      <c r="BH229" s="230">
        <f>IF(N229="sníž. přenesená",J229,0)</f>
        <v>0</v>
      </c>
      <c r="BI229" s="230">
        <f>IF(N229="nulová",J229,0)</f>
        <v>0</v>
      </c>
      <c r="BJ229" s="20" t="s">
        <v>233</v>
      </c>
      <c r="BK229" s="230">
        <f>ROUND(I229*H229,2)</f>
        <v>0</v>
      </c>
      <c r="BL229" s="20" t="s">
        <v>300</v>
      </c>
      <c r="BM229" s="229" t="s">
        <v>1135</v>
      </c>
    </row>
    <row r="230" s="2" customFormat="1">
      <c r="A230" s="42"/>
      <c r="B230" s="43"/>
      <c r="C230" s="44"/>
      <c r="D230" s="231" t="s">
        <v>235</v>
      </c>
      <c r="E230" s="44"/>
      <c r="F230" s="232" t="s">
        <v>371</v>
      </c>
      <c r="G230" s="44"/>
      <c r="H230" s="44"/>
      <c r="I230" s="233"/>
      <c r="J230" s="44"/>
      <c r="K230" s="44"/>
      <c r="L230" s="48"/>
      <c r="M230" s="234"/>
      <c r="N230" s="235"/>
      <c r="O230" s="89"/>
      <c r="P230" s="89"/>
      <c r="Q230" s="89"/>
      <c r="R230" s="89"/>
      <c r="S230" s="89"/>
      <c r="T230" s="90"/>
      <c r="U230" s="42"/>
      <c r="V230" s="42"/>
      <c r="W230" s="42"/>
      <c r="X230" s="42"/>
      <c r="Y230" s="42"/>
      <c r="Z230" s="42"/>
      <c r="AA230" s="42"/>
      <c r="AB230" s="42"/>
      <c r="AC230" s="42"/>
      <c r="AD230" s="42"/>
      <c r="AE230" s="42"/>
      <c r="AT230" s="20" t="s">
        <v>235</v>
      </c>
      <c r="AU230" s="20" t="s">
        <v>87</v>
      </c>
    </row>
    <row r="231" s="13" customFormat="1">
      <c r="A231" s="13"/>
      <c r="B231" s="236"/>
      <c r="C231" s="237"/>
      <c r="D231" s="231" t="s">
        <v>237</v>
      </c>
      <c r="E231" s="238" t="s">
        <v>39</v>
      </c>
      <c r="F231" s="239" t="s">
        <v>1136</v>
      </c>
      <c r="G231" s="237"/>
      <c r="H231" s="240">
        <v>0.65700000000000003</v>
      </c>
      <c r="I231" s="241"/>
      <c r="J231" s="237"/>
      <c r="K231" s="237"/>
      <c r="L231" s="242"/>
      <c r="M231" s="243"/>
      <c r="N231" s="244"/>
      <c r="O231" s="244"/>
      <c r="P231" s="244"/>
      <c r="Q231" s="244"/>
      <c r="R231" s="244"/>
      <c r="S231" s="244"/>
      <c r="T231" s="245"/>
      <c r="U231" s="13"/>
      <c r="V231" s="13"/>
      <c r="W231" s="13"/>
      <c r="X231" s="13"/>
      <c r="Y231" s="13"/>
      <c r="Z231" s="13"/>
      <c r="AA231" s="13"/>
      <c r="AB231" s="13"/>
      <c r="AC231" s="13"/>
      <c r="AD231" s="13"/>
      <c r="AE231" s="13"/>
      <c r="AT231" s="246" t="s">
        <v>237</v>
      </c>
      <c r="AU231" s="246" t="s">
        <v>87</v>
      </c>
      <c r="AV231" s="13" t="s">
        <v>90</v>
      </c>
      <c r="AW231" s="13" t="s">
        <v>41</v>
      </c>
      <c r="AX231" s="13" t="s">
        <v>80</v>
      </c>
      <c r="AY231" s="246" t="s">
        <v>225</v>
      </c>
    </row>
    <row r="232" s="14" customFormat="1">
      <c r="A232" s="14"/>
      <c r="B232" s="247"/>
      <c r="C232" s="248"/>
      <c r="D232" s="231" t="s">
        <v>237</v>
      </c>
      <c r="E232" s="249" t="s">
        <v>39</v>
      </c>
      <c r="F232" s="250" t="s">
        <v>239</v>
      </c>
      <c r="G232" s="248"/>
      <c r="H232" s="251">
        <v>0.65700000000000003</v>
      </c>
      <c r="I232" s="252"/>
      <c r="J232" s="248"/>
      <c r="K232" s="248"/>
      <c r="L232" s="253"/>
      <c r="M232" s="278"/>
      <c r="N232" s="279"/>
      <c r="O232" s="279"/>
      <c r="P232" s="279"/>
      <c r="Q232" s="279"/>
      <c r="R232" s="279"/>
      <c r="S232" s="279"/>
      <c r="T232" s="280"/>
      <c r="U232" s="14"/>
      <c r="V232" s="14"/>
      <c r="W232" s="14"/>
      <c r="X232" s="14"/>
      <c r="Y232" s="14"/>
      <c r="Z232" s="14"/>
      <c r="AA232" s="14"/>
      <c r="AB232" s="14"/>
      <c r="AC232" s="14"/>
      <c r="AD232" s="14"/>
      <c r="AE232" s="14"/>
      <c r="AT232" s="257" t="s">
        <v>237</v>
      </c>
      <c r="AU232" s="257" t="s">
        <v>87</v>
      </c>
      <c r="AV232" s="14" t="s">
        <v>233</v>
      </c>
      <c r="AW232" s="14" t="s">
        <v>41</v>
      </c>
      <c r="AX232" s="14" t="s">
        <v>87</v>
      </c>
      <c r="AY232" s="257" t="s">
        <v>225</v>
      </c>
    </row>
    <row r="233" s="2" customFormat="1" ht="6.96" customHeight="1">
      <c r="A233" s="42"/>
      <c r="B233" s="64"/>
      <c r="C233" s="65"/>
      <c r="D233" s="65"/>
      <c r="E233" s="65"/>
      <c r="F233" s="65"/>
      <c r="G233" s="65"/>
      <c r="H233" s="65"/>
      <c r="I233" s="65"/>
      <c r="J233" s="65"/>
      <c r="K233" s="65"/>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3YcNg7lVRhqF+ERfkG4FBKsQBw87qjzt1FaqcCWDTkd1iVgLWhcGm+GLjweidYRKuEIN7UOrOprN9dMD/1+Gdw==" hashValue="oGwlO1GJ5JBH4S0oeCs6z3+hO6nuWHEuSeMtepac8y3+3FYMyvJxaY88VODD1+wHYFIjbopxk+RyV8YzD5ptRg==" algorithmName="SHA-512" password="CDD6"/>
  <autoFilter ref="C87:K23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141</v>
      </c>
      <c r="AZ2" s="143" t="s">
        <v>1137</v>
      </c>
      <c r="BA2" s="143" t="s">
        <v>1138</v>
      </c>
      <c r="BB2" s="143" t="s">
        <v>188</v>
      </c>
      <c r="BC2" s="143" t="s">
        <v>1139</v>
      </c>
      <c r="BD2" s="143" t="s">
        <v>90</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1034</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1140</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39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ROUND((SUM(BE88:BE179)),  2)</f>
        <v>0</v>
      </c>
      <c r="G35" s="42"/>
      <c r="H35" s="42"/>
      <c r="I35" s="163">
        <v>0.20999999999999999</v>
      </c>
      <c r="J35" s="162">
        <f>ROUND(((SUM(BE88:BE179))*I35),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ROUND((SUM(BF88:BF179)),  2)</f>
        <v>0</v>
      </c>
      <c r="G36" s="42"/>
      <c r="H36" s="42"/>
      <c r="I36" s="163">
        <v>0.12</v>
      </c>
      <c r="J36" s="162">
        <f>ROUND(((SUM(BF88:BF179))*I36),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ROUND((SUM(BG88:BG179)),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ROUND((SUM(BH88:BH179)),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ROUND((SUM(BI88:BI179)),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1034</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Č32 - TK Lišany - Postoloprty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J148</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1034</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Č32 - TK Lišany - Postoloprty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P89+P148</f>
        <v>0</v>
      </c>
      <c r="Q88" s="101"/>
      <c r="R88" s="199">
        <f>R89+R148</f>
        <v>11.74446</v>
      </c>
      <c r="S88" s="101"/>
      <c r="T88" s="200">
        <f>T89+T148</f>
        <v>0</v>
      </c>
      <c r="U88" s="42"/>
      <c r="V88" s="42"/>
      <c r="W88" s="42"/>
      <c r="X88" s="42"/>
      <c r="Y88" s="42"/>
      <c r="Z88" s="42"/>
      <c r="AA88" s="42"/>
      <c r="AB88" s="42"/>
      <c r="AC88" s="42"/>
      <c r="AD88" s="42"/>
      <c r="AE88" s="42"/>
      <c r="AT88" s="20" t="s">
        <v>79</v>
      </c>
      <c r="AU88" s="20" t="s">
        <v>206</v>
      </c>
      <c r="BK88" s="201">
        <f>BK89+BK148</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11.74446</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SUM(P91:P147)</f>
        <v>0</v>
      </c>
      <c r="Q90" s="210"/>
      <c r="R90" s="211">
        <f>SUM(R91:R147)</f>
        <v>11.74446</v>
      </c>
      <c r="S90" s="210"/>
      <c r="T90" s="212">
        <f>SUM(T91:T147)</f>
        <v>0</v>
      </c>
      <c r="U90" s="12"/>
      <c r="V90" s="12"/>
      <c r="W90" s="12"/>
      <c r="X90" s="12"/>
      <c r="Y90" s="12"/>
      <c r="Z90" s="12"/>
      <c r="AA90" s="12"/>
      <c r="AB90" s="12"/>
      <c r="AC90" s="12"/>
      <c r="AD90" s="12"/>
      <c r="AE90" s="12"/>
      <c r="AR90" s="213" t="s">
        <v>87</v>
      </c>
      <c r="AT90" s="214" t="s">
        <v>79</v>
      </c>
      <c r="AU90" s="214" t="s">
        <v>87</v>
      </c>
      <c r="AY90" s="213" t="s">
        <v>225</v>
      </c>
      <c r="BK90" s="215">
        <f>SUM(BK91:BK147)</f>
        <v>0</v>
      </c>
    </row>
    <row r="91" s="2" customFormat="1" ht="62.7" customHeight="1">
      <c r="A91" s="42"/>
      <c r="B91" s="43"/>
      <c r="C91" s="218" t="s">
        <v>87</v>
      </c>
      <c r="D91" s="218" t="s">
        <v>228</v>
      </c>
      <c r="E91" s="219" t="s">
        <v>246</v>
      </c>
      <c r="F91" s="220" t="s">
        <v>247</v>
      </c>
      <c r="G91" s="221" t="s">
        <v>188</v>
      </c>
      <c r="H91" s="222">
        <v>364</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1141</v>
      </c>
    </row>
    <row r="92" s="2" customFormat="1">
      <c r="A92" s="42"/>
      <c r="B92" s="43"/>
      <c r="C92" s="44"/>
      <c r="D92" s="231" t="s">
        <v>235</v>
      </c>
      <c r="E92" s="44"/>
      <c r="F92" s="232" t="s">
        <v>249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2" customFormat="1">
      <c r="A93" s="42"/>
      <c r="B93" s="43"/>
      <c r="C93" s="44"/>
      <c r="D93" s="231" t="s">
        <v>321</v>
      </c>
      <c r="E93" s="44"/>
      <c r="F93" s="232" t="s">
        <v>1142</v>
      </c>
      <c r="G93" s="44"/>
      <c r="H93" s="44"/>
      <c r="I93" s="233"/>
      <c r="J93" s="44"/>
      <c r="K93" s="44"/>
      <c r="L93" s="48"/>
      <c r="M93" s="234"/>
      <c r="N93" s="235"/>
      <c r="O93" s="89"/>
      <c r="P93" s="89"/>
      <c r="Q93" s="89"/>
      <c r="R93" s="89"/>
      <c r="S93" s="89"/>
      <c r="T93" s="90"/>
      <c r="U93" s="42"/>
      <c r="V93" s="42"/>
      <c r="W93" s="42"/>
      <c r="X93" s="42"/>
      <c r="Y93" s="42"/>
      <c r="Z93" s="42"/>
      <c r="AA93" s="42"/>
      <c r="AB93" s="42"/>
      <c r="AC93" s="42"/>
      <c r="AD93" s="42"/>
      <c r="AE93" s="42"/>
      <c r="AT93" s="20" t="s">
        <v>321</v>
      </c>
      <c r="AU93" s="20" t="s">
        <v>90</v>
      </c>
    </row>
    <row r="94" s="13" customFormat="1">
      <c r="A94" s="13"/>
      <c r="B94" s="236"/>
      <c r="C94" s="237"/>
      <c r="D94" s="231" t="s">
        <v>237</v>
      </c>
      <c r="E94" s="238" t="s">
        <v>1137</v>
      </c>
      <c r="F94" s="239" t="s">
        <v>1143</v>
      </c>
      <c r="G94" s="237"/>
      <c r="H94" s="240">
        <v>234</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1144</v>
      </c>
      <c r="F95" s="239" t="s">
        <v>1145</v>
      </c>
      <c r="G95" s="237"/>
      <c r="H95" s="240">
        <v>130</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4" customFormat="1">
      <c r="A96" s="14"/>
      <c r="B96" s="247"/>
      <c r="C96" s="248"/>
      <c r="D96" s="231" t="s">
        <v>237</v>
      </c>
      <c r="E96" s="249" t="s">
        <v>39</v>
      </c>
      <c r="F96" s="250" t="s">
        <v>239</v>
      </c>
      <c r="G96" s="248"/>
      <c r="H96" s="251">
        <v>364</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90</v>
      </c>
      <c r="AV96" s="14" t="s">
        <v>233</v>
      </c>
      <c r="AW96" s="14" t="s">
        <v>41</v>
      </c>
      <c r="AX96" s="14" t="s">
        <v>87</v>
      </c>
      <c r="AY96" s="257" t="s">
        <v>225</v>
      </c>
    </row>
    <row r="97" s="2" customFormat="1" ht="24.15" customHeight="1">
      <c r="A97" s="42"/>
      <c r="B97" s="43"/>
      <c r="C97" s="218" t="s">
        <v>90</v>
      </c>
      <c r="D97" s="218" t="s">
        <v>228</v>
      </c>
      <c r="E97" s="219" t="s">
        <v>251</v>
      </c>
      <c r="F97" s="220" t="s">
        <v>252</v>
      </c>
      <c r="G97" s="221" t="s">
        <v>175</v>
      </c>
      <c r="H97" s="222">
        <v>2</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1146</v>
      </c>
    </row>
    <row r="98" s="2" customFormat="1">
      <c r="A98" s="42"/>
      <c r="B98" s="43"/>
      <c r="C98" s="44"/>
      <c r="D98" s="231" t="s">
        <v>235</v>
      </c>
      <c r="E98" s="44"/>
      <c r="F98" s="232" t="s">
        <v>257</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2" customFormat="1">
      <c r="A99" s="42"/>
      <c r="B99" s="43"/>
      <c r="C99" s="44"/>
      <c r="D99" s="231" t="s">
        <v>321</v>
      </c>
      <c r="E99" s="44"/>
      <c r="F99" s="232" t="s">
        <v>1147</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321</v>
      </c>
      <c r="AU99" s="20" t="s">
        <v>90</v>
      </c>
    </row>
    <row r="100" s="13" customFormat="1">
      <c r="A100" s="13"/>
      <c r="B100" s="236"/>
      <c r="C100" s="237"/>
      <c r="D100" s="231" t="s">
        <v>237</v>
      </c>
      <c r="E100" s="238" t="s">
        <v>39</v>
      </c>
      <c r="F100" s="239" t="s">
        <v>1148</v>
      </c>
      <c r="G100" s="237"/>
      <c r="H100" s="240">
        <v>2</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4" customFormat="1">
      <c r="A101" s="14"/>
      <c r="B101" s="247"/>
      <c r="C101" s="248"/>
      <c r="D101" s="231" t="s">
        <v>237</v>
      </c>
      <c r="E101" s="249" t="s">
        <v>39</v>
      </c>
      <c r="F101" s="250" t="s">
        <v>239</v>
      </c>
      <c r="G101" s="248"/>
      <c r="H101" s="251">
        <v>2</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237</v>
      </c>
      <c r="AU101" s="257" t="s">
        <v>90</v>
      </c>
      <c r="AV101" s="14" t="s">
        <v>233</v>
      </c>
      <c r="AW101" s="14" t="s">
        <v>41</v>
      </c>
      <c r="AX101" s="14" t="s">
        <v>87</v>
      </c>
      <c r="AY101" s="257" t="s">
        <v>225</v>
      </c>
    </row>
    <row r="102" s="2" customFormat="1" ht="24.15" customHeight="1">
      <c r="A102" s="42"/>
      <c r="B102" s="43"/>
      <c r="C102" s="218" t="s">
        <v>245</v>
      </c>
      <c r="D102" s="218" t="s">
        <v>228</v>
      </c>
      <c r="E102" s="219" t="s">
        <v>254</v>
      </c>
      <c r="F102" s="220" t="s">
        <v>255</v>
      </c>
      <c r="G102" s="221" t="s">
        <v>175</v>
      </c>
      <c r="H102" s="222">
        <v>64</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90</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1149</v>
      </c>
    </row>
    <row r="103" s="2" customFormat="1">
      <c r="A103" s="42"/>
      <c r="B103" s="43"/>
      <c r="C103" s="44"/>
      <c r="D103" s="231" t="s">
        <v>235</v>
      </c>
      <c r="E103" s="44"/>
      <c r="F103" s="232" t="s">
        <v>257</v>
      </c>
      <c r="G103" s="44"/>
      <c r="H103" s="44"/>
      <c r="I103" s="233"/>
      <c r="J103" s="44"/>
      <c r="K103" s="44"/>
      <c r="L103" s="48"/>
      <c r="M103" s="234"/>
      <c r="N103" s="235"/>
      <c r="O103" s="89"/>
      <c r="P103" s="89"/>
      <c r="Q103" s="89"/>
      <c r="R103" s="89"/>
      <c r="S103" s="89"/>
      <c r="T103" s="90"/>
      <c r="U103" s="42"/>
      <c r="V103" s="42"/>
      <c r="W103" s="42"/>
      <c r="X103" s="42"/>
      <c r="Y103" s="42"/>
      <c r="Z103" s="42"/>
      <c r="AA103" s="42"/>
      <c r="AB103" s="42"/>
      <c r="AC103" s="42"/>
      <c r="AD103" s="42"/>
      <c r="AE103" s="42"/>
      <c r="AT103" s="20" t="s">
        <v>235</v>
      </c>
      <c r="AU103" s="20" t="s">
        <v>90</v>
      </c>
    </row>
    <row r="104" s="2" customFormat="1">
      <c r="A104" s="42"/>
      <c r="B104" s="43"/>
      <c r="C104" s="44"/>
      <c r="D104" s="231" t="s">
        <v>321</v>
      </c>
      <c r="E104" s="44"/>
      <c r="F104" s="232" t="s">
        <v>1150</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321</v>
      </c>
      <c r="AU104" s="20" t="s">
        <v>90</v>
      </c>
    </row>
    <row r="105" s="13" customFormat="1">
      <c r="A105" s="13"/>
      <c r="B105" s="236"/>
      <c r="C105" s="237"/>
      <c r="D105" s="231" t="s">
        <v>237</v>
      </c>
      <c r="E105" s="238" t="s">
        <v>39</v>
      </c>
      <c r="F105" s="239" t="s">
        <v>1151</v>
      </c>
      <c r="G105" s="237"/>
      <c r="H105" s="240">
        <v>41</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3" customFormat="1">
      <c r="A106" s="13"/>
      <c r="B106" s="236"/>
      <c r="C106" s="237"/>
      <c r="D106" s="231" t="s">
        <v>237</v>
      </c>
      <c r="E106" s="238" t="s">
        <v>39</v>
      </c>
      <c r="F106" s="239" t="s">
        <v>1152</v>
      </c>
      <c r="G106" s="237"/>
      <c r="H106" s="240">
        <v>23</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4" customFormat="1">
      <c r="A107" s="14"/>
      <c r="B107" s="247"/>
      <c r="C107" s="248"/>
      <c r="D107" s="231" t="s">
        <v>237</v>
      </c>
      <c r="E107" s="249" t="s">
        <v>39</v>
      </c>
      <c r="F107" s="250" t="s">
        <v>239</v>
      </c>
      <c r="G107" s="248"/>
      <c r="H107" s="251">
        <v>64</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237</v>
      </c>
      <c r="AU107" s="257" t="s">
        <v>90</v>
      </c>
      <c r="AV107" s="14" t="s">
        <v>233</v>
      </c>
      <c r="AW107" s="14" t="s">
        <v>41</v>
      </c>
      <c r="AX107" s="14" t="s">
        <v>87</v>
      </c>
      <c r="AY107" s="257" t="s">
        <v>225</v>
      </c>
    </row>
    <row r="108" s="2" customFormat="1" ht="37.8" customHeight="1">
      <c r="A108" s="42"/>
      <c r="B108" s="43"/>
      <c r="C108" s="218" t="s">
        <v>233</v>
      </c>
      <c r="D108" s="218" t="s">
        <v>228</v>
      </c>
      <c r="E108" s="219" t="s">
        <v>261</v>
      </c>
      <c r="F108" s="220" t="s">
        <v>262</v>
      </c>
      <c r="G108" s="221" t="s">
        <v>175</v>
      </c>
      <c r="H108" s="222">
        <v>433</v>
      </c>
      <c r="I108" s="223"/>
      <c r="J108" s="224">
        <f>ROUND(I108*H108,2)</f>
        <v>0</v>
      </c>
      <c r="K108" s="220" t="s">
        <v>232</v>
      </c>
      <c r="L108" s="48"/>
      <c r="M108" s="225" t="s">
        <v>39</v>
      </c>
      <c r="N108" s="226" t="s">
        <v>53</v>
      </c>
      <c r="O108" s="89"/>
      <c r="P108" s="227">
        <f>O108*H108</f>
        <v>0</v>
      </c>
      <c r="Q108" s="227">
        <v>0</v>
      </c>
      <c r="R108" s="227">
        <f>Q108*H108</f>
        <v>0</v>
      </c>
      <c r="S108" s="227">
        <v>0</v>
      </c>
      <c r="T108" s="228">
        <f>S108*H108</f>
        <v>0</v>
      </c>
      <c r="U108" s="42"/>
      <c r="V108" s="42"/>
      <c r="W108" s="42"/>
      <c r="X108" s="42"/>
      <c r="Y108" s="42"/>
      <c r="Z108" s="42"/>
      <c r="AA108" s="42"/>
      <c r="AB108" s="42"/>
      <c r="AC108" s="42"/>
      <c r="AD108" s="42"/>
      <c r="AE108" s="42"/>
      <c r="AR108" s="229" t="s">
        <v>233</v>
      </c>
      <c r="AT108" s="229" t="s">
        <v>228</v>
      </c>
      <c r="AU108" s="229" t="s">
        <v>90</v>
      </c>
      <c r="AY108" s="20" t="s">
        <v>225</v>
      </c>
      <c r="BE108" s="230">
        <f>IF(N108="základní",J108,0)</f>
        <v>0</v>
      </c>
      <c r="BF108" s="230">
        <f>IF(N108="snížená",J108,0)</f>
        <v>0</v>
      </c>
      <c r="BG108" s="230">
        <f>IF(N108="zákl. přenesená",J108,0)</f>
        <v>0</v>
      </c>
      <c r="BH108" s="230">
        <f>IF(N108="sníž. přenesená",J108,0)</f>
        <v>0</v>
      </c>
      <c r="BI108" s="230">
        <f>IF(N108="nulová",J108,0)</f>
        <v>0</v>
      </c>
      <c r="BJ108" s="20" t="s">
        <v>233</v>
      </c>
      <c r="BK108" s="230">
        <f>ROUND(I108*H108,2)</f>
        <v>0</v>
      </c>
      <c r="BL108" s="20" t="s">
        <v>233</v>
      </c>
      <c r="BM108" s="229" t="s">
        <v>1153</v>
      </c>
    </row>
    <row r="109" s="2" customFormat="1">
      <c r="A109" s="42"/>
      <c r="B109" s="43"/>
      <c r="C109" s="44"/>
      <c r="D109" s="231" t="s">
        <v>235</v>
      </c>
      <c r="E109" s="44"/>
      <c r="F109" s="232" t="s">
        <v>264</v>
      </c>
      <c r="G109" s="44"/>
      <c r="H109" s="44"/>
      <c r="I109" s="233"/>
      <c r="J109" s="44"/>
      <c r="K109" s="44"/>
      <c r="L109" s="48"/>
      <c r="M109" s="234"/>
      <c r="N109" s="235"/>
      <c r="O109" s="89"/>
      <c r="P109" s="89"/>
      <c r="Q109" s="89"/>
      <c r="R109" s="89"/>
      <c r="S109" s="89"/>
      <c r="T109" s="90"/>
      <c r="U109" s="42"/>
      <c r="V109" s="42"/>
      <c r="W109" s="42"/>
      <c r="X109" s="42"/>
      <c r="Y109" s="42"/>
      <c r="Z109" s="42"/>
      <c r="AA109" s="42"/>
      <c r="AB109" s="42"/>
      <c r="AC109" s="42"/>
      <c r="AD109" s="42"/>
      <c r="AE109" s="42"/>
      <c r="AT109" s="20" t="s">
        <v>235</v>
      </c>
      <c r="AU109" s="20" t="s">
        <v>90</v>
      </c>
    </row>
    <row r="110" s="2" customFormat="1">
      <c r="A110" s="42"/>
      <c r="B110" s="43"/>
      <c r="C110" s="44"/>
      <c r="D110" s="231" t="s">
        <v>321</v>
      </c>
      <c r="E110" s="44"/>
      <c r="F110" s="232" t="s">
        <v>1154</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321</v>
      </c>
      <c r="AU110" s="20" t="s">
        <v>90</v>
      </c>
    </row>
    <row r="111" s="13" customFormat="1">
      <c r="A111" s="13"/>
      <c r="B111" s="236"/>
      <c r="C111" s="237"/>
      <c r="D111" s="231" t="s">
        <v>237</v>
      </c>
      <c r="E111" s="238" t="s">
        <v>39</v>
      </c>
      <c r="F111" s="239" t="s">
        <v>1155</v>
      </c>
      <c r="G111" s="237"/>
      <c r="H111" s="240">
        <v>130</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237</v>
      </c>
      <c r="AU111" s="246" t="s">
        <v>90</v>
      </c>
      <c r="AV111" s="13" t="s">
        <v>90</v>
      </c>
      <c r="AW111" s="13" t="s">
        <v>41</v>
      </c>
      <c r="AX111" s="13" t="s">
        <v>80</v>
      </c>
      <c r="AY111" s="246" t="s">
        <v>225</v>
      </c>
    </row>
    <row r="112" s="13" customFormat="1">
      <c r="A112" s="13"/>
      <c r="B112" s="236"/>
      <c r="C112" s="237"/>
      <c r="D112" s="231" t="s">
        <v>237</v>
      </c>
      <c r="E112" s="238" t="s">
        <v>39</v>
      </c>
      <c r="F112" s="239" t="s">
        <v>1156</v>
      </c>
      <c r="G112" s="237"/>
      <c r="H112" s="240">
        <v>303</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237</v>
      </c>
      <c r="AU112" s="246" t="s">
        <v>90</v>
      </c>
      <c r="AV112" s="13" t="s">
        <v>90</v>
      </c>
      <c r="AW112" s="13" t="s">
        <v>41</v>
      </c>
      <c r="AX112" s="13" t="s">
        <v>80</v>
      </c>
      <c r="AY112" s="246" t="s">
        <v>225</v>
      </c>
    </row>
    <row r="113" s="14" customFormat="1">
      <c r="A113" s="14"/>
      <c r="B113" s="247"/>
      <c r="C113" s="248"/>
      <c r="D113" s="231" t="s">
        <v>237</v>
      </c>
      <c r="E113" s="249" t="s">
        <v>39</v>
      </c>
      <c r="F113" s="250" t="s">
        <v>239</v>
      </c>
      <c r="G113" s="248"/>
      <c r="H113" s="251">
        <v>433</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237</v>
      </c>
      <c r="AU113" s="257" t="s">
        <v>90</v>
      </c>
      <c r="AV113" s="14" t="s">
        <v>233</v>
      </c>
      <c r="AW113" s="14" t="s">
        <v>41</v>
      </c>
      <c r="AX113" s="14" t="s">
        <v>87</v>
      </c>
      <c r="AY113" s="257" t="s">
        <v>225</v>
      </c>
    </row>
    <row r="114" s="2" customFormat="1" ht="55.5" customHeight="1">
      <c r="A114" s="42"/>
      <c r="B114" s="43"/>
      <c r="C114" s="218" t="s">
        <v>226</v>
      </c>
      <c r="D114" s="218" t="s">
        <v>228</v>
      </c>
      <c r="E114" s="219" t="s">
        <v>1080</v>
      </c>
      <c r="F114" s="220" t="s">
        <v>1081</v>
      </c>
      <c r="G114" s="221" t="s">
        <v>280</v>
      </c>
      <c r="H114" s="222">
        <v>2</v>
      </c>
      <c r="I114" s="223"/>
      <c r="J114" s="224">
        <f>ROUND(I114*H114,2)</f>
        <v>0</v>
      </c>
      <c r="K114" s="220" t="s">
        <v>232</v>
      </c>
      <c r="L114" s="48"/>
      <c r="M114" s="225" t="s">
        <v>39</v>
      </c>
      <c r="N114" s="226" t="s">
        <v>53</v>
      </c>
      <c r="O114" s="89"/>
      <c r="P114" s="227">
        <f>O114*H114</f>
        <v>0</v>
      </c>
      <c r="Q114" s="227">
        <v>0</v>
      </c>
      <c r="R114" s="227">
        <f>Q114*H114</f>
        <v>0</v>
      </c>
      <c r="S114" s="227">
        <v>0</v>
      </c>
      <c r="T114" s="228">
        <f>S114*H114</f>
        <v>0</v>
      </c>
      <c r="U114" s="42"/>
      <c r="V114" s="42"/>
      <c r="W114" s="42"/>
      <c r="X114" s="42"/>
      <c r="Y114" s="42"/>
      <c r="Z114" s="42"/>
      <c r="AA114" s="42"/>
      <c r="AB114" s="42"/>
      <c r="AC114" s="42"/>
      <c r="AD114" s="42"/>
      <c r="AE114" s="42"/>
      <c r="AR114" s="229" t="s">
        <v>233</v>
      </c>
      <c r="AT114" s="229" t="s">
        <v>228</v>
      </c>
      <c r="AU114" s="229" t="s">
        <v>90</v>
      </c>
      <c r="AY114" s="20" t="s">
        <v>225</v>
      </c>
      <c r="BE114" s="230">
        <f>IF(N114="základní",J114,0)</f>
        <v>0</v>
      </c>
      <c r="BF114" s="230">
        <f>IF(N114="snížená",J114,0)</f>
        <v>0</v>
      </c>
      <c r="BG114" s="230">
        <f>IF(N114="zákl. přenesená",J114,0)</f>
        <v>0</v>
      </c>
      <c r="BH114" s="230">
        <f>IF(N114="sníž. přenesená",J114,0)</f>
        <v>0</v>
      </c>
      <c r="BI114" s="230">
        <f>IF(N114="nulová",J114,0)</f>
        <v>0</v>
      </c>
      <c r="BJ114" s="20" t="s">
        <v>233</v>
      </c>
      <c r="BK114" s="230">
        <f>ROUND(I114*H114,2)</f>
        <v>0</v>
      </c>
      <c r="BL114" s="20" t="s">
        <v>233</v>
      </c>
      <c r="BM114" s="229" t="s">
        <v>1157</v>
      </c>
    </row>
    <row r="115" s="2" customFormat="1">
      <c r="A115" s="42"/>
      <c r="B115" s="43"/>
      <c r="C115" s="44"/>
      <c r="D115" s="231" t="s">
        <v>235</v>
      </c>
      <c r="E115" s="44"/>
      <c r="F115" s="232" t="s">
        <v>282</v>
      </c>
      <c r="G115" s="44"/>
      <c r="H115" s="44"/>
      <c r="I115" s="233"/>
      <c r="J115" s="44"/>
      <c r="K115" s="44"/>
      <c r="L115" s="48"/>
      <c r="M115" s="234"/>
      <c r="N115" s="235"/>
      <c r="O115" s="89"/>
      <c r="P115" s="89"/>
      <c r="Q115" s="89"/>
      <c r="R115" s="89"/>
      <c r="S115" s="89"/>
      <c r="T115" s="90"/>
      <c r="U115" s="42"/>
      <c r="V115" s="42"/>
      <c r="W115" s="42"/>
      <c r="X115" s="42"/>
      <c r="Y115" s="42"/>
      <c r="Z115" s="42"/>
      <c r="AA115" s="42"/>
      <c r="AB115" s="42"/>
      <c r="AC115" s="42"/>
      <c r="AD115" s="42"/>
      <c r="AE115" s="42"/>
      <c r="AT115" s="20" t="s">
        <v>235</v>
      </c>
      <c r="AU115" s="20" t="s">
        <v>90</v>
      </c>
    </row>
    <row r="116" s="2" customFormat="1">
      <c r="A116" s="42"/>
      <c r="B116" s="43"/>
      <c r="C116" s="44"/>
      <c r="D116" s="231" t="s">
        <v>321</v>
      </c>
      <c r="E116" s="44"/>
      <c r="F116" s="232" t="s">
        <v>1158</v>
      </c>
      <c r="G116" s="44"/>
      <c r="H116" s="44"/>
      <c r="I116" s="233"/>
      <c r="J116" s="44"/>
      <c r="K116" s="44"/>
      <c r="L116" s="48"/>
      <c r="M116" s="234"/>
      <c r="N116" s="235"/>
      <c r="O116" s="89"/>
      <c r="P116" s="89"/>
      <c r="Q116" s="89"/>
      <c r="R116" s="89"/>
      <c r="S116" s="89"/>
      <c r="T116" s="90"/>
      <c r="U116" s="42"/>
      <c r="V116" s="42"/>
      <c r="W116" s="42"/>
      <c r="X116" s="42"/>
      <c r="Y116" s="42"/>
      <c r="Z116" s="42"/>
      <c r="AA116" s="42"/>
      <c r="AB116" s="42"/>
      <c r="AC116" s="42"/>
      <c r="AD116" s="42"/>
      <c r="AE116" s="42"/>
      <c r="AT116" s="20" t="s">
        <v>321</v>
      </c>
      <c r="AU116" s="20" t="s">
        <v>90</v>
      </c>
    </row>
    <row r="117" s="13" customFormat="1">
      <c r="A117" s="13"/>
      <c r="B117" s="236"/>
      <c r="C117" s="237"/>
      <c r="D117" s="231" t="s">
        <v>237</v>
      </c>
      <c r="E117" s="238" t="s">
        <v>39</v>
      </c>
      <c r="F117" s="239" t="s">
        <v>1159</v>
      </c>
      <c r="G117" s="237"/>
      <c r="H117" s="240">
        <v>2</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237</v>
      </c>
      <c r="AU117" s="246" t="s">
        <v>90</v>
      </c>
      <c r="AV117" s="13" t="s">
        <v>90</v>
      </c>
      <c r="AW117" s="13" t="s">
        <v>41</v>
      </c>
      <c r="AX117" s="13" t="s">
        <v>80</v>
      </c>
      <c r="AY117" s="246" t="s">
        <v>225</v>
      </c>
    </row>
    <row r="118" s="14" customFormat="1">
      <c r="A118" s="14"/>
      <c r="B118" s="247"/>
      <c r="C118" s="248"/>
      <c r="D118" s="231" t="s">
        <v>237</v>
      </c>
      <c r="E118" s="249" t="s">
        <v>39</v>
      </c>
      <c r="F118" s="250" t="s">
        <v>239</v>
      </c>
      <c r="G118" s="248"/>
      <c r="H118" s="251">
        <v>2</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237</v>
      </c>
      <c r="AU118" s="257" t="s">
        <v>90</v>
      </c>
      <c r="AV118" s="14" t="s">
        <v>233</v>
      </c>
      <c r="AW118" s="14" t="s">
        <v>41</v>
      </c>
      <c r="AX118" s="14" t="s">
        <v>87</v>
      </c>
      <c r="AY118" s="257" t="s">
        <v>225</v>
      </c>
    </row>
    <row r="119" s="2" customFormat="1" ht="55.5" customHeight="1">
      <c r="A119" s="42"/>
      <c r="B119" s="43"/>
      <c r="C119" s="218" t="s">
        <v>260</v>
      </c>
      <c r="D119" s="218" t="s">
        <v>228</v>
      </c>
      <c r="E119" s="219" t="s">
        <v>1160</v>
      </c>
      <c r="F119" s="220" t="s">
        <v>1161</v>
      </c>
      <c r="G119" s="221" t="s">
        <v>280</v>
      </c>
      <c r="H119" s="222">
        <v>1</v>
      </c>
      <c r="I119" s="223"/>
      <c r="J119" s="224">
        <f>ROUND(I119*H119,2)</f>
        <v>0</v>
      </c>
      <c r="K119" s="220" t="s">
        <v>232</v>
      </c>
      <c r="L119" s="48"/>
      <c r="M119" s="225" t="s">
        <v>39</v>
      </c>
      <c r="N119" s="226" t="s">
        <v>53</v>
      </c>
      <c r="O119" s="89"/>
      <c r="P119" s="227">
        <f>O119*H119</f>
        <v>0</v>
      </c>
      <c r="Q119" s="227">
        <v>0</v>
      </c>
      <c r="R119" s="227">
        <f>Q119*H119</f>
        <v>0</v>
      </c>
      <c r="S119" s="227">
        <v>0</v>
      </c>
      <c r="T119" s="228">
        <f>S119*H119</f>
        <v>0</v>
      </c>
      <c r="U119" s="42"/>
      <c r="V119" s="42"/>
      <c r="W119" s="42"/>
      <c r="X119" s="42"/>
      <c r="Y119" s="42"/>
      <c r="Z119" s="42"/>
      <c r="AA119" s="42"/>
      <c r="AB119" s="42"/>
      <c r="AC119" s="42"/>
      <c r="AD119" s="42"/>
      <c r="AE119" s="42"/>
      <c r="AR119" s="229" t="s">
        <v>233</v>
      </c>
      <c r="AT119" s="229" t="s">
        <v>228</v>
      </c>
      <c r="AU119" s="229" t="s">
        <v>90</v>
      </c>
      <c r="AY119" s="20" t="s">
        <v>225</v>
      </c>
      <c r="BE119" s="230">
        <f>IF(N119="základní",J119,0)</f>
        <v>0</v>
      </c>
      <c r="BF119" s="230">
        <f>IF(N119="snížená",J119,0)</f>
        <v>0</v>
      </c>
      <c r="BG119" s="230">
        <f>IF(N119="zákl. přenesená",J119,0)</f>
        <v>0</v>
      </c>
      <c r="BH119" s="230">
        <f>IF(N119="sníž. přenesená",J119,0)</f>
        <v>0</v>
      </c>
      <c r="BI119" s="230">
        <f>IF(N119="nulová",J119,0)</f>
        <v>0</v>
      </c>
      <c r="BJ119" s="20" t="s">
        <v>233</v>
      </c>
      <c r="BK119" s="230">
        <f>ROUND(I119*H119,2)</f>
        <v>0</v>
      </c>
      <c r="BL119" s="20" t="s">
        <v>233</v>
      </c>
      <c r="BM119" s="229" t="s">
        <v>1162</v>
      </c>
    </row>
    <row r="120" s="2" customFormat="1">
      <c r="A120" s="42"/>
      <c r="B120" s="43"/>
      <c r="C120" s="44"/>
      <c r="D120" s="231" t="s">
        <v>235</v>
      </c>
      <c r="E120" s="44"/>
      <c r="F120" s="232" t="s">
        <v>282</v>
      </c>
      <c r="G120" s="44"/>
      <c r="H120" s="44"/>
      <c r="I120" s="233"/>
      <c r="J120" s="44"/>
      <c r="K120" s="44"/>
      <c r="L120" s="48"/>
      <c r="M120" s="234"/>
      <c r="N120" s="235"/>
      <c r="O120" s="89"/>
      <c r="P120" s="89"/>
      <c r="Q120" s="89"/>
      <c r="R120" s="89"/>
      <c r="S120" s="89"/>
      <c r="T120" s="90"/>
      <c r="U120" s="42"/>
      <c r="V120" s="42"/>
      <c r="W120" s="42"/>
      <c r="X120" s="42"/>
      <c r="Y120" s="42"/>
      <c r="Z120" s="42"/>
      <c r="AA120" s="42"/>
      <c r="AB120" s="42"/>
      <c r="AC120" s="42"/>
      <c r="AD120" s="42"/>
      <c r="AE120" s="42"/>
      <c r="AT120" s="20" t="s">
        <v>235</v>
      </c>
      <c r="AU120" s="20" t="s">
        <v>90</v>
      </c>
    </row>
    <row r="121" s="2" customFormat="1">
      <c r="A121" s="42"/>
      <c r="B121" s="43"/>
      <c r="C121" s="44"/>
      <c r="D121" s="231" t="s">
        <v>321</v>
      </c>
      <c r="E121" s="44"/>
      <c r="F121" s="232" t="s">
        <v>1163</v>
      </c>
      <c r="G121" s="44"/>
      <c r="H121" s="44"/>
      <c r="I121" s="233"/>
      <c r="J121" s="44"/>
      <c r="K121" s="44"/>
      <c r="L121" s="48"/>
      <c r="M121" s="234"/>
      <c r="N121" s="235"/>
      <c r="O121" s="89"/>
      <c r="P121" s="89"/>
      <c r="Q121" s="89"/>
      <c r="R121" s="89"/>
      <c r="S121" s="89"/>
      <c r="T121" s="90"/>
      <c r="U121" s="42"/>
      <c r="V121" s="42"/>
      <c r="W121" s="42"/>
      <c r="X121" s="42"/>
      <c r="Y121" s="42"/>
      <c r="Z121" s="42"/>
      <c r="AA121" s="42"/>
      <c r="AB121" s="42"/>
      <c r="AC121" s="42"/>
      <c r="AD121" s="42"/>
      <c r="AE121" s="42"/>
      <c r="AT121" s="20" t="s">
        <v>321</v>
      </c>
      <c r="AU121" s="20" t="s">
        <v>90</v>
      </c>
    </row>
    <row r="122" s="13" customFormat="1">
      <c r="A122" s="13"/>
      <c r="B122" s="236"/>
      <c r="C122" s="237"/>
      <c r="D122" s="231" t="s">
        <v>237</v>
      </c>
      <c r="E122" s="238" t="s">
        <v>39</v>
      </c>
      <c r="F122" s="239" t="s">
        <v>1164</v>
      </c>
      <c r="G122" s="237"/>
      <c r="H122" s="240">
        <v>1</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4" customFormat="1">
      <c r="A123" s="14"/>
      <c r="B123" s="247"/>
      <c r="C123" s="248"/>
      <c r="D123" s="231" t="s">
        <v>237</v>
      </c>
      <c r="E123" s="249" t="s">
        <v>39</v>
      </c>
      <c r="F123" s="250" t="s">
        <v>239</v>
      </c>
      <c r="G123" s="248"/>
      <c r="H123" s="251">
        <v>1</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237</v>
      </c>
      <c r="AU123" s="257" t="s">
        <v>90</v>
      </c>
      <c r="AV123" s="14" t="s">
        <v>233</v>
      </c>
      <c r="AW123" s="14" t="s">
        <v>41</v>
      </c>
      <c r="AX123" s="14" t="s">
        <v>87</v>
      </c>
      <c r="AY123" s="257" t="s">
        <v>225</v>
      </c>
    </row>
    <row r="124" s="2" customFormat="1" ht="62.7" customHeight="1">
      <c r="A124" s="42"/>
      <c r="B124" s="43"/>
      <c r="C124" s="218" t="s">
        <v>266</v>
      </c>
      <c r="D124" s="218" t="s">
        <v>228</v>
      </c>
      <c r="E124" s="219" t="s">
        <v>278</v>
      </c>
      <c r="F124" s="220" t="s">
        <v>279</v>
      </c>
      <c r="G124" s="221" t="s">
        <v>280</v>
      </c>
      <c r="H124" s="222">
        <v>2</v>
      </c>
      <c r="I124" s="223"/>
      <c r="J124" s="224">
        <f>ROUND(I124*H124,2)</f>
        <v>0</v>
      </c>
      <c r="K124" s="220" t="s">
        <v>232</v>
      </c>
      <c r="L124" s="48"/>
      <c r="M124" s="225" t="s">
        <v>39</v>
      </c>
      <c r="N124" s="226" t="s">
        <v>53</v>
      </c>
      <c r="O124" s="89"/>
      <c r="P124" s="227">
        <f>O124*H124</f>
        <v>0</v>
      </c>
      <c r="Q124" s="227">
        <v>0</v>
      </c>
      <c r="R124" s="227">
        <f>Q124*H124</f>
        <v>0</v>
      </c>
      <c r="S124" s="227">
        <v>0</v>
      </c>
      <c r="T124" s="228">
        <f>S124*H124</f>
        <v>0</v>
      </c>
      <c r="U124" s="42"/>
      <c r="V124" s="42"/>
      <c r="W124" s="42"/>
      <c r="X124" s="42"/>
      <c r="Y124" s="42"/>
      <c r="Z124" s="42"/>
      <c r="AA124" s="42"/>
      <c r="AB124" s="42"/>
      <c r="AC124" s="42"/>
      <c r="AD124" s="42"/>
      <c r="AE124" s="42"/>
      <c r="AR124" s="229" t="s">
        <v>233</v>
      </c>
      <c r="AT124" s="229" t="s">
        <v>228</v>
      </c>
      <c r="AU124" s="229" t="s">
        <v>90</v>
      </c>
      <c r="AY124" s="20" t="s">
        <v>225</v>
      </c>
      <c r="BE124" s="230">
        <f>IF(N124="základní",J124,0)</f>
        <v>0</v>
      </c>
      <c r="BF124" s="230">
        <f>IF(N124="snížená",J124,0)</f>
        <v>0</v>
      </c>
      <c r="BG124" s="230">
        <f>IF(N124="zákl. přenesená",J124,0)</f>
        <v>0</v>
      </c>
      <c r="BH124" s="230">
        <f>IF(N124="sníž. přenesená",J124,0)</f>
        <v>0</v>
      </c>
      <c r="BI124" s="230">
        <f>IF(N124="nulová",J124,0)</f>
        <v>0</v>
      </c>
      <c r="BJ124" s="20" t="s">
        <v>233</v>
      </c>
      <c r="BK124" s="230">
        <f>ROUND(I124*H124,2)</f>
        <v>0</v>
      </c>
      <c r="BL124" s="20" t="s">
        <v>233</v>
      </c>
      <c r="BM124" s="229" t="s">
        <v>1165</v>
      </c>
    </row>
    <row r="125" s="2" customFormat="1">
      <c r="A125" s="42"/>
      <c r="B125" s="43"/>
      <c r="C125" s="44"/>
      <c r="D125" s="231" t="s">
        <v>235</v>
      </c>
      <c r="E125" s="44"/>
      <c r="F125" s="232" t="s">
        <v>282</v>
      </c>
      <c r="G125" s="44"/>
      <c r="H125" s="44"/>
      <c r="I125" s="233"/>
      <c r="J125" s="44"/>
      <c r="K125" s="44"/>
      <c r="L125" s="48"/>
      <c r="M125" s="234"/>
      <c r="N125" s="235"/>
      <c r="O125" s="89"/>
      <c r="P125" s="89"/>
      <c r="Q125" s="89"/>
      <c r="R125" s="89"/>
      <c r="S125" s="89"/>
      <c r="T125" s="90"/>
      <c r="U125" s="42"/>
      <c r="V125" s="42"/>
      <c r="W125" s="42"/>
      <c r="X125" s="42"/>
      <c r="Y125" s="42"/>
      <c r="Z125" s="42"/>
      <c r="AA125" s="42"/>
      <c r="AB125" s="42"/>
      <c r="AC125" s="42"/>
      <c r="AD125" s="42"/>
      <c r="AE125" s="42"/>
      <c r="AT125" s="20" t="s">
        <v>235</v>
      </c>
      <c r="AU125" s="20" t="s">
        <v>90</v>
      </c>
    </row>
    <row r="126" s="2" customFormat="1">
      <c r="A126" s="42"/>
      <c r="B126" s="43"/>
      <c r="C126" s="44"/>
      <c r="D126" s="231" t="s">
        <v>321</v>
      </c>
      <c r="E126" s="44"/>
      <c r="F126" s="232" t="s">
        <v>1087</v>
      </c>
      <c r="G126" s="44"/>
      <c r="H126" s="44"/>
      <c r="I126" s="233"/>
      <c r="J126" s="44"/>
      <c r="K126" s="44"/>
      <c r="L126" s="48"/>
      <c r="M126" s="234"/>
      <c r="N126" s="235"/>
      <c r="O126" s="89"/>
      <c r="P126" s="89"/>
      <c r="Q126" s="89"/>
      <c r="R126" s="89"/>
      <c r="S126" s="89"/>
      <c r="T126" s="90"/>
      <c r="U126" s="42"/>
      <c r="V126" s="42"/>
      <c r="W126" s="42"/>
      <c r="X126" s="42"/>
      <c r="Y126" s="42"/>
      <c r="Z126" s="42"/>
      <c r="AA126" s="42"/>
      <c r="AB126" s="42"/>
      <c r="AC126" s="42"/>
      <c r="AD126" s="42"/>
      <c r="AE126" s="42"/>
      <c r="AT126" s="20" t="s">
        <v>321</v>
      </c>
      <c r="AU126" s="20" t="s">
        <v>90</v>
      </c>
    </row>
    <row r="127" s="13" customFormat="1">
      <c r="A127" s="13"/>
      <c r="B127" s="236"/>
      <c r="C127" s="237"/>
      <c r="D127" s="231" t="s">
        <v>237</v>
      </c>
      <c r="E127" s="238" t="s">
        <v>39</v>
      </c>
      <c r="F127" s="239" t="s">
        <v>1148</v>
      </c>
      <c r="G127" s="237"/>
      <c r="H127" s="240">
        <v>2</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237</v>
      </c>
      <c r="AU127" s="246" t="s">
        <v>90</v>
      </c>
      <c r="AV127" s="13" t="s">
        <v>90</v>
      </c>
      <c r="AW127" s="13" t="s">
        <v>41</v>
      </c>
      <c r="AX127" s="13" t="s">
        <v>80</v>
      </c>
      <c r="AY127" s="246" t="s">
        <v>225</v>
      </c>
    </row>
    <row r="128" s="14" customFormat="1">
      <c r="A128" s="14"/>
      <c r="B128" s="247"/>
      <c r="C128" s="248"/>
      <c r="D128" s="231" t="s">
        <v>237</v>
      </c>
      <c r="E128" s="249" t="s">
        <v>39</v>
      </c>
      <c r="F128" s="250" t="s">
        <v>239</v>
      </c>
      <c r="G128" s="248"/>
      <c r="H128" s="251">
        <v>2</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237</v>
      </c>
      <c r="AU128" s="257" t="s">
        <v>90</v>
      </c>
      <c r="AV128" s="14" t="s">
        <v>233</v>
      </c>
      <c r="AW128" s="14" t="s">
        <v>41</v>
      </c>
      <c r="AX128" s="14" t="s">
        <v>87</v>
      </c>
      <c r="AY128" s="257" t="s">
        <v>225</v>
      </c>
    </row>
    <row r="129" s="2" customFormat="1" ht="49.05" customHeight="1">
      <c r="A129" s="42"/>
      <c r="B129" s="43"/>
      <c r="C129" s="218" t="s">
        <v>272</v>
      </c>
      <c r="D129" s="218" t="s">
        <v>228</v>
      </c>
      <c r="E129" s="219" t="s">
        <v>287</v>
      </c>
      <c r="F129" s="220" t="s">
        <v>288</v>
      </c>
      <c r="G129" s="221" t="s">
        <v>280</v>
      </c>
      <c r="H129" s="222">
        <v>4</v>
      </c>
      <c r="I129" s="223"/>
      <c r="J129" s="224">
        <f>ROUND(I129*H129,2)</f>
        <v>0</v>
      </c>
      <c r="K129" s="220" t="s">
        <v>232</v>
      </c>
      <c r="L129" s="48"/>
      <c r="M129" s="225" t="s">
        <v>39</v>
      </c>
      <c r="N129" s="226" t="s">
        <v>53</v>
      </c>
      <c r="O129" s="89"/>
      <c r="P129" s="227">
        <f>O129*H129</f>
        <v>0</v>
      </c>
      <c r="Q129" s="227">
        <v>0</v>
      </c>
      <c r="R129" s="227">
        <f>Q129*H129</f>
        <v>0</v>
      </c>
      <c r="S129" s="227">
        <v>0</v>
      </c>
      <c r="T129" s="228">
        <f>S129*H129</f>
        <v>0</v>
      </c>
      <c r="U129" s="42"/>
      <c r="V129" s="42"/>
      <c r="W129" s="42"/>
      <c r="X129" s="42"/>
      <c r="Y129" s="42"/>
      <c r="Z129" s="42"/>
      <c r="AA129" s="42"/>
      <c r="AB129" s="42"/>
      <c r="AC129" s="42"/>
      <c r="AD129" s="42"/>
      <c r="AE129" s="42"/>
      <c r="AR129" s="229" t="s">
        <v>233</v>
      </c>
      <c r="AT129" s="229" t="s">
        <v>228</v>
      </c>
      <c r="AU129" s="229" t="s">
        <v>90</v>
      </c>
      <c r="AY129" s="20" t="s">
        <v>225</v>
      </c>
      <c r="BE129" s="230">
        <f>IF(N129="základní",J129,0)</f>
        <v>0</v>
      </c>
      <c r="BF129" s="230">
        <f>IF(N129="snížená",J129,0)</f>
        <v>0</v>
      </c>
      <c r="BG129" s="230">
        <f>IF(N129="zákl. přenesená",J129,0)</f>
        <v>0</v>
      </c>
      <c r="BH129" s="230">
        <f>IF(N129="sníž. přenesená",J129,0)</f>
        <v>0</v>
      </c>
      <c r="BI129" s="230">
        <f>IF(N129="nulová",J129,0)</f>
        <v>0</v>
      </c>
      <c r="BJ129" s="20" t="s">
        <v>233</v>
      </c>
      <c r="BK129" s="230">
        <f>ROUND(I129*H129,2)</f>
        <v>0</v>
      </c>
      <c r="BL129" s="20" t="s">
        <v>233</v>
      </c>
      <c r="BM129" s="229" t="s">
        <v>1166</v>
      </c>
    </row>
    <row r="130" s="2" customFormat="1">
      <c r="A130" s="42"/>
      <c r="B130" s="43"/>
      <c r="C130" s="44"/>
      <c r="D130" s="231" t="s">
        <v>235</v>
      </c>
      <c r="E130" s="44"/>
      <c r="F130" s="232" t="s">
        <v>290</v>
      </c>
      <c r="G130" s="44"/>
      <c r="H130" s="44"/>
      <c r="I130" s="233"/>
      <c r="J130" s="44"/>
      <c r="K130" s="44"/>
      <c r="L130" s="48"/>
      <c r="M130" s="234"/>
      <c r="N130" s="235"/>
      <c r="O130" s="89"/>
      <c r="P130" s="89"/>
      <c r="Q130" s="89"/>
      <c r="R130" s="89"/>
      <c r="S130" s="89"/>
      <c r="T130" s="90"/>
      <c r="U130" s="42"/>
      <c r="V130" s="42"/>
      <c r="W130" s="42"/>
      <c r="X130" s="42"/>
      <c r="Y130" s="42"/>
      <c r="Z130" s="42"/>
      <c r="AA130" s="42"/>
      <c r="AB130" s="42"/>
      <c r="AC130" s="42"/>
      <c r="AD130" s="42"/>
      <c r="AE130" s="42"/>
      <c r="AT130" s="20" t="s">
        <v>235</v>
      </c>
      <c r="AU130" s="20" t="s">
        <v>90</v>
      </c>
    </row>
    <row r="131" s="2" customFormat="1">
      <c r="A131" s="42"/>
      <c r="B131" s="43"/>
      <c r="C131" s="44"/>
      <c r="D131" s="231" t="s">
        <v>321</v>
      </c>
      <c r="E131" s="44"/>
      <c r="F131" s="232" t="s">
        <v>1092</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321</v>
      </c>
      <c r="AU131" s="20" t="s">
        <v>90</v>
      </c>
    </row>
    <row r="132" s="13" customFormat="1">
      <c r="A132" s="13"/>
      <c r="B132" s="236"/>
      <c r="C132" s="237"/>
      <c r="D132" s="231" t="s">
        <v>237</v>
      </c>
      <c r="E132" s="238" t="s">
        <v>39</v>
      </c>
      <c r="F132" s="239" t="s">
        <v>1159</v>
      </c>
      <c r="G132" s="237"/>
      <c r="H132" s="240">
        <v>2</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3" customFormat="1">
      <c r="A133" s="13"/>
      <c r="B133" s="236"/>
      <c r="C133" s="237"/>
      <c r="D133" s="231" t="s">
        <v>237</v>
      </c>
      <c r="E133" s="238" t="s">
        <v>39</v>
      </c>
      <c r="F133" s="239" t="s">
        <v>1148</v>
      </c>
      <c r="G133" s="237"/>
      <c r="H133" s="240">
        <v>2</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90</v>
      </c>
      <c r="AV133" s="13" t="s">
        <v>90</v>
      </c>
      <c r="AW133" s="13" t="s">
        <v>41</v>
      </c>
      <c r="AX133" s="13" t="s">
        <v>80</v>
      </c>
      <c r="AY133" s="246" t="s">
        <v>225</v>
      </c>
    </row>
    <row r="134" s="14" customFormat="1">
      <c r="A134" s="14"/>
      <c r="B134" s="247"/>
      <c r="C134" s="248"/>
      <c r="D134" s="231" t="s">
        <v>237</v>
      </c>
      <c r="E134" s="249" t="s">
        <v>39</v>
      </c>
      <c r="F134" s="250" t="s">
        <v>239</v>
      </c>
      <c r="G134" s="248"/>
      <c r="H134" s="251">
        <v>4</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237</v>
      </c>
      <c r="AU134" s="257" t="s">
        <v>90</v>
      </c>
      <c r="AV134" s="14" t="s">
        <v>233</v>
      </c>
      <c r="AW134" s="14" t="s">
        <v>41</v>
      </c>
      <c r="AX134" s="14" t="s">
        <v>87</v>
      </c>
      <c r="AY134" s="257" t="s">
        <v>225</v>
      </c>
    </row>
    <row r="135" s="2" customFormat="1" ht="49.05" customHeight="1">
      <c r="A135" s="42"/>
      <c r="B135" s="43"/>
      <c r="C135" s="218" t="s">
        <v>277</v>
      </c>
      <c r="D135" s="218" t="s">
        <v>228</v>
      </c>
      <c r="E135" s="219" t="s">
        <v>292</v>
      </c>
      <c r="F135" s="220" t="s">
        <v>293</v>
      </c>
      <c r="G135" s="221" t="s">
        <v>188</v>
      </c>
      <c r="H135" s="222">
        <v>622</v>
      </c>
      <c r="I135" s="223"/>
      <c r="J135" s="224">
        <f>ROUND(I135*H135,2)</f>
        <v>0</v>
      </c>
      <c r="K135" s="220" t="s">
        <v>232</v>
      </c>
      <c r="L135" s="48"/>
      <c r="M135" s="225" t="s">
        <v>39</v>
      </c>
      <c r="N135" s="226" t="s">
        <v>53</v>
      </c>
      <c r="O135" s="89"/>
      <c r="P135" s="227">
        <f>O135*H135</f>
        <v>0</v>
      </c>
      <c r="Q135" s="227">
        <v>0</v>
      </c>
      <c r="R135" s="227">
        <f>Q135*H135</f>
        <v>0</v>
      </c>
      <c r="S135" s="227">
        <v>0</v>
      </c>
      <c r="T135" s="228">
        <f>S135*H135</f>
        <v>0</v>
      </c>
      <c r="U135" s="42"/>
      <c r="V135" s="42"/>
      <c r="W135" s="42"/>
      <c r="X135" s="42"/>
      <c r="Y135" s="42"/>
      <c r="Z135" s="42"/>
      <c r="AA135" s="42"/>
      <c r="AB135" s="42"/>
      <c r="AC135" s="42"/>
      <c r="AD135" s="42"/>
      <c r="AE135" s="42"/>
      <c r="AR135" s="229" t="s">
        <v>233</v>
      </c>
      <c r="AT135" s="229" t="s">
        <v>228</v>
      </c>
      <c r="AU135" s="229" t="s">
        <v>90</v>
      </c>
      <c r="AY135" s="20" t="s">
        <v>225</v>
      </c>
      <c r="BE135" s="230">
        <f>IF(N135="základní",J135,0)</f>
        <v>0</v>
      </c>
      <c r="BF135" s="230">
        <f>IF(N135="snížená",J135,0)</f>
        <v>0</v>
      </c>
      <c r="BG135" s="230">
        <f>IF(N135="zákl. přenesená",J135,0)</f>
        <v>0</v>
      </c>
      <c r="BH135" s="230">
        <f>IF(N135="sníž. přenesená",J135,0)</f>
        <v>0</v>
      </c>
      <c r="BI135" s="230">
        <f>IF(N135="nulová",J135,0)</f>
        <v>0</v>
      </c>
      <c r="BJ135" s="20" t="s">
        <v>233</v>
      </c>
      <c r="BK135" s="230">
        <f>ROUND(I135*H135,2)</f>
        <v>0</v>
      </c>
      <c r="BL135" s="20" t="s">
        <v>233</v>
      </c>
      <c r="BM135" s="229" t="s">
        <v>1167</v>
      </c>
    </row>
    <row r="136" s="2" customFormat="1">
      <c r="A136" s="42"/>
      <c r="B136" s="43"/>
      <c r="C136" s="44"/>
      <c r="D136" s="231" t="s">
        <v>235</v>
      </c>
      <c r="E136" s="44"/>
      <c r="F136" s="232" t="s">
        <v>295</v>
      </c>
      <c r="G136" s="44"/>
      <c r="H136" s="44"/>
      <c r="I136" s="233"/>
      <c r="J136" s="44"/>
      <c r="K136" s="44"/>
      <c r="L136" s="48"/>
      <c r="M136" s="234"/>
      <c r="N136" s="235"/>
      <c r="O136" s="89"/>
      <c r="P136" s="89"/>
      <c r="Q136" s="89"/>
      <c r="R136" s="89"/>
      <c r="S136" s="89"/>
      <c r="T136" s="90"/>
      <c r="U136" s="42"/>
      <c r="V136" s="42"/>
      <c r="W136" s="42"/>
      <c r="X136" s="42"/>
      <c r="Y136" s="42"/>
      <c r="Z136" s="42"/>
      <c r="AA136" s="42"/>
      <c r="AB136" s="42"/>
      <c r="AC136" s="42"/>
      <c r="AD136" s="42"/>
      <c r="AE136" s="42"/>
      <c r="AT136" s="20" t="s">
        <v>235</v>
      </c>
      <c r="AU136" s="20" t="s">
        <v>90</v>
      </c>
    </row>
    <row r="137" s="2" customFormat="1">
      <c r="A137" s="42"/>
      <c r="B137" s="43"/>
      <c r="C137" s="44"/>
      <c r="D137" s="231" t="s">
        <v>321</v>
      </c>
      <c r="E137" s="44"/>
      <c r="F137" s="232" t="s">
        <v>1168</v>
      </c>
      <c r="G137" s="44"/>
      <c r="H137" s="44"/>
      <c r="I137" s="233"/>
      <c r="J137" s="44"/>
      <c r="K137" s="44"/>
      <c r="L137" s="48"/>
      <c r="M137" s="234"/>
      <c r="N137" s="235"/>
      <c r="O137" s="89"/>
      <c r="P137" s="89"/>
      <c r="Q137" s="89"/>
      <c r="R137" s="89"/>
      <c r="S137" s="89"/>
      <c r="T137" s="90"/>
      <c r="U137" s="42"/>
      <c r="V137" s="42"/>
      <c r="W137" s="42"/>
      <c r="X137" s="42"/>
      <c r="Y137" s="42"/>
      <c r="Z137" s="42"/>
      <c r="AA137" s="42"/>
      <c r="AB137" s="42"/>
      <c r="AC137" s="42"/>
      <c r="AD137" s="42"/>
      <c r="AE137" s="42"/>
      <c r="AT137" s="20" t="s">
        <v>321</v>
      </c>
      <c r="AU137" s="20" t="s">
        <v>90</v>
      </c>
    </row>
    <row r="138" s="13" customFormat="1">
      <c r="A138" s="13"/>
      <c r="B138" s="236"/>
      <c r="C138" s="237"/>
      <c r="D138" s="231" t="s">
        <v>237</v>
      </c>
      <c r="E138" s="238" t="s">
        <v>39</v>
      </c>
      <c r="F138" s="239" t="s">
        <v>1169</v>
      </c>
      <c r="G138" s="237"/>
      <c r="H138" s="240">
        <v>311</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237</v>
      </c>
      <c r="AU138" s="246" t="s">
        <v>90</v>
      </c>
      <c r="AV138" s="13" t="s">
        <v>90</v>
      </c>
      <c r="AW138" s="13" t="s">
        <v>41</v>
      </c>
      <c r="AX138" s="13" t="s">
        <v>80</v>
      </c>
      <c r="AY138" s="246" t="s">
        <v>225</v>
      </c>
    </row>
    <row r="139" s="13" customFormat="1">
      <c r="A139" s="13"/>
      <c r="B139" s="236"/>
      <c r="C139" s="237"/>
      <c r="D139" s="231" t="s">
        <v>237</v>
      </c>
      <c r="E139" s="238" t="s">
        <v>39</v>
      </c>
      <c r="F139" s="239" t="s">
        <v>1170</v>
      </c>
      <c r="G139" s="237"/>
      <c r="H139" s="240">
        <v>311</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90</v>
      </c>
      <c r="AV139" s="13" t="s">
        <v>90</v>
      </c>
      <c r="AW139" s="13" t="s">
        <v>41</v>
      </c>
      <c r="AX139" s="13" t="s">
        <v>80</v>
      </c>
      <c r="AY139" s="246" t="s">
        <v>225</v>
      </c>
    </row>
    <row r="140" s="14" customFormat="1">
      <c r="A140" s="14"/>
      <c r="B140" s="247"/>
      <c r="C140" s="248"/>
      <c r="D140" s="231" t="s">
        <v>237</v>
      </c>
      <c r="E140" s="249" t="s">
        <v>39</v>
      </c>
      <c r="F140" s="250" t="s">
        <v>239</v>
      </c>
      <c r="G140" s="248"/>
      <c r="H140" s="251">
        <v>622</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237</v>
      </c>
      <c r="AU140" s="257" t="s">
        <v>90</v>
      </c>
      <c r="AV140" s="14" t="s">
        <v>233</v>
      </c>
      <c r="AW140" s="14" t="s">
        <v>41</v>
      </c>
      <c r="AX140" s="14" t="s">
        <v>87</v>
      </c>
      <c r="AY140" s="257" t="s">
        <v>225</v>
      </c>
    </row>
    <row r="141" s="2" customFormat="1" ht="16.5" customHeight="1">
      <c r="A141" s="42"/>
      <c r="B141" s="43"/>
      <c r="C141" s="258" t="s">
        <v>286</v>
      </c>
      <c r="D141" s="258" t="s">
        <v>307</v>
      </c>
      <c r="E141" s="259" t="s">
        <v>318</v>
      </c>
      <c r="F141" s="260" t="s">
        <v>319</v>
      </c>
      <c r="G141" s="261" t="s">
        <v>175</v>
      </c>
      <c r="H141" s="262">
        <v>1.95</v>
      </c>
      <c r="I141" s="263"/>
      <c r="J141" s="264">
        <f>ROUND(I141*H141,2)</f>
        <v>0</v>
      </c>
      <c r="K141" s="260" t="s">
        <v>232</v>
      </c>
      <c r="L141" s="265"/>
      <c r="M141" s="266" t="s">
        <v>39</v>
      </c>
      <c r="N141" s="267" t="s">
        <v>53</v>
      </c>
      <c r="O141" s="89"/>
      <c r="P141" s="227">
        <f>O141*H141</f>
        <v>0</v>
      </c>
      <c r="Q141" s="227">
        <v>5.9268000000000001</v>
      </c>
      <c r="R141" s="227">
        <f>Q141*H141</f>
        <v>11.557259999999999</v>
      </c>
      <c r="S141" s="227">
        <v>0</v>
      </c>
      <c r="T141" s="228">
        <f>S141*H141</f>
        <v>0</v>
      </c>
      <c r="U141" s="42"/>
      <c r="V141" s="42"/>
      <c r="W141" s="42"/>
      <c r="X141" s="42"/>
      <c r="Y141" s="42"/>
      <c r="Z141" s="42"/>
      <c r="AA141" s="42"/>
      <c r="AB141" s="42"/>
      <c r="AC141" s="42"/>
      <c r="AD141" s="42"/>
      <c r="AE141" s="42"/>
      <c r="AR141" s="229" t="s">
        <v>300</v>
      </c>
      <c r="AT141" s="229" t="s">
        <v>307</v>
      </c>
      <c r="AU141" s="229" t="s">
        <v>90</v>
      </c>
      <c r="AY141" s="20" t="s">
        <v>225</v>
      </c>
      <c r="BE141" s="230">
        <f>IF(N141="základní",J141,0)</f>
        <v>0</v>
      </c>
      <c r="BF141" s="230">
        <f>IF(N141="snížená",J141,0)</f>
        <v>0</v>
      </c>
      <c r="BG141" s="230">
        <f>IF(N141="zákl. přenesená",J141,0)</f>
        <v>0</v>
      </c>
      <c r="BH141" s="230">
        <f>IF(N141="sníž. přenesená",J141,0)</f>
        <v>0</v>
      </c>
      <c r="BI141" s="230">
        <f>IF(N141="nulová",J141,0)</f>
        <v>0</v>
      </c>
      <c r="BJ141" s="20" t="s">
        <v>233</v>
      </c>
      <c r="BK141" s="230">
        <f>ROUND(I141*H141,2)</f>
        <v>0</v>
      </c>
      <c r="BL141" s="20" t="s">
        <v>300</v>
      </c>
      <c r="BM141" s="229" t="s">
        <v>1171</v>
      </c>
    </row>
    <row r="142" s="2" customFormat="1">
      <c r="A142" s="42"/>
      <c r="B142" s="43"/>
      <c r="C142" s="44"/>
      <c r="D142" s="231" t="s">
        <v>321</v>
      </c>
      <c r="E142" s="44"/>
      <c r="F142" s="232" t="s">
        <v>322</v>
      </c>
      <c r="G142" s="44"/>
      <c r="H142" s="44"/>
      <c r="I142" s="233"/>
      <c r="J142" s="44"/>
      <c r="K142" s="44"/>
      <c r="L142" s="48"/>
      <c r="M142" s="234"/>
      <c r="N142" s="235"/>
      <c r="O142" s="89"/>
      <c r="P142" s="89"/>
      <c r="Q142" s="89"/>
      <c r="R142" s="89"/>
      <c r="S142" s="89"/>
      <c r="T142" s="90"/>
      <c r="U142" s="42"/>
      <c r="V142" s="42"/>
      <c r="W142" s="42"/>
      <c r="X142" s="42"/>
      <c r="Y142" s="42"/>
      <c r="Z142" s="42"/>
      <c r="AA142" s="42"/>
      <c r="AB142" s="42"/>
      <c r="AC142" s="42"/>
      <c r="AD142" s="42"/>
      <c r="AE142" s="42"/>
      <c r="AT142" s="20" t="s">
        <v>321</v>
      </c>
      <c r="AU142" s="20" t="s">
        <v>90</v>
      </c>
    </row>
    <row r="143" s="13" customFormat="1">
      <c r="A143" s="13"/>
      <c r="B143" s="236"/>
      <c r="C143" s="237"/>
      <c r="D143" s="231" t="s">
        <v>237</v>
      </c>
      <c r="E143" s="238" t="s">
        <v>39</v>
      </c>
      <c r="F143" s="239" t="s">
        <v>1172</v>
      </c>
      <c r="G143" s="237"/>
      <c r="H143" s="240">
        <v>1.95</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90</v>
      </c>
      <c r="AV143" s="13" t="s">
        <v>90</v>
      </c>
      <c r="AW143" s="13" t="s">
        <v>41</v>
      </c>
      <c r="AX143" s="13" t="s">
        <v>80</v>
      </c>
      <c r="AY143" s="246" t="s">
        <v>225</v>
      </c>
    </row>
    <row r="144" s="14" customFormat="1">
      <c r="A144" s="14"/>
      <c r="B144" s="247"/>
      <c r="C144" s="248"/>
      <c r="D144" s="231" t="s">
        <v>237</v>
      </c>
      <c r="E144" s="249" t="s">
        <v>1173</v>
      </c>
      <c r="F144" s="250" t="s">
        <v>239</v>
      </c>
      <c r="G144" s="248"/>
      <c r="H144" s="251">
        <v>1.95</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237</v>
      </c>
      <c r="AU144" s="257" t="s">
        <v>90</v>
      </c>
      <c r="AV144" s="14" t="s">
        <v>233</v>
      </c>
      <c r="AW144" s="14" t="s">
        <v>41</v>
      </c>
      <c r="AX144" s="14" t="s">
        <v>87</v>
      </c>
      <c r="AY144" s="257" t="s">
        <v>225</v>
      </c>
    </row>
    <row r="145" s="2" customFormat="1" ht="16.5" customHeight="1">
      <c r="A145" s="42"/>
      <c r="B145" s="43"/>
      <c r="C145" s="258" t="s">
        <v>291</v>
      </c>
      <c r="D145" s="258" t="s">
        <v>307</v>
      </c>
      <c r="E145" s="259" t="s">
        <v>308</v>
      </c>
      <c r="F145" s="260" t="s">
        <v>506</v>
      </c>
      <c r="G145" s="261" t="s">
        <v>175</v>
      </c>
      <c r="H145" s="262">
        <v>1040</v>
      </c>
      <c r="I145" s="263"/>
      <c r="J145" s="264">
        <f>ROUND(I145*H145,2)</f>
        <v>0</v>
      </c>
      <c r="K145" s="260" t="s">
        <v>232</v>
      </c>
      <c r="L145" s="265"/>
      <c r="M145" s="266" t="s">
        <v>39</v>
      </c>
      <c r="N145" s="267" t="s">
        <v>53</v>
      </c>
      <c r="O145" s="89"/>
      <c r="P145" s="227">
        <f>O145*H145</f>
        <v>0</v>
      </c>
      <c r="Q145" s="227">
        <v>0.00018000000000000001</v>
      </c>
      <c r="R145" s="227">
        <f>Q145*H145</f>
        <v>0.18720000000000001</v>
      </c>
      <c r="S145" s="227">
        <v>0</v>
      </c>
      <c r="T145" s="228">
        <f>S145*H145</f>
        <v>0</v>
      </c>
      <c r="U145" s="42"/>
      <c r="V145" s="42"/>
      <c r="W145" s="42"/>
      <c r="X145" s="42"/>
      <c r="Y145" s="42"/>
      <c r="Z145" s="42"/>
      <c r="AA145" s="42"/>
      <c r="AB145" s="42"/>
      <c r="AC145" s="42"/>
      <c r="AD145" s="42"/>
      <c r="AE145" s="42"/>
      <c r="AR145" s="229" t="s">
        <v>300</v>
      </c>
      <c r="AT145" s="229" t="s">
        <v>307</v>
      </c>
      <c r="AU145" s="229" t="s">
        <v>90</v>
      </c>
      <c r="AY145" s="20" t="s">
        <v>225</v>
      </c>
      <c r="BE145" s="230">
        <f>IF(N145="základní",J145,0)</f>
        <v>0</v>
      </c>
      <c r="BF145" s="230">
        <f>IF(N145="snížená",J145,0)</f>
        <v>0</v>
      </c>
      <c r="BG145" s="230">
        <f>IF(N145="zákl. přenesená",J145,0)</f>
        <v>0</v>
      </c>
      <c r="BH145" s="230">
        <f>IF(N145="sníž. přenesená",J145,0)</f>
        <v>0</v>
      </c>
      <c r="BI145" s="230">
        <f>IF(N145="nulová",J145,0)</f>
        <v>0</v>
      </c>
      <c r="BJ145" s="20" t="s">
        <v>233</v>
      </c>
      <c r="BK145" s="230">
        <f>ROUND(I145*H145,2)</f>
        <v>0</v>
      </c>
      <c r="BL145" s="20" t="s">
        <v>300</v>
      </c>
      <c r="BM145" s="229" t="s">
        <v>1174</v>
      </c>
    </row>
    <row r="146" s="13" customFormat="1">
      <c r="A146" s="13"/>
      <c r="B146" s="236"/>
      <c r="C146" s="237"/>
      <c r="D146" s="231" t="s">
        <v>237</v>
      </c>
      <c r="E146" s="238" t="s">
        <v>39</v>
      </c>
      <c r="F146" s="239" t="s">
        <v>1175</v>
      </c>
      <c r="G146" s="237"/>
      <c r="H146" s="240">
        <v>1040</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90</v>
      </c>
      <c r="AV146" s="13" t="s">
        <v>90</v>
      </c>
      <c r="AW146" s="13" t="s">
        <v>41</v>
      </c>
      <c r="AX146" s="13" t="s">
        <v>80</v>
      </c>
      <c r="AY146" s="246" t="s">
        <v>225</v>
      </c>
    </row>
    <row r="147" s="14" customFormat="1">
      <c r="A147" s="14"/>
      <c r="B147" s="247"/>
      <c r="C147" s="248"/>
      <c r="D147" s="231" t="s">
        <v>237</v>
      </c>
      <c r="E147" s="249" t="s">
        <v>39</v>
      </c>
      <c r="F147" s="250" t="s">
        <v>239</v>
      </c>
      <c r="G147" s="248"/>
      <c r="H147" s="251">
        <v>1040</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90</v>
      </c>
      <c r="AV147" s="14" t="s">
        <v>233</v>
      </c>
      <c r="AW147" s="14" t="s">
        <v>41</v>
      </c>
      <c r="AX147" s="14" t="s">
        <v>87</v>
      </c>
      <c r="AY147" s="257" t="s">
        <v>225</v>
      </c>
    </row>
    <row r="148" s="12" customFormat="1" ht="25.92" customHeight="1">
      <c r="A148" s="12"/>
      <c r="B148" s="202"/>
      <c r="C148" s="203"/>
      <c r="D148" s="204" t="s">
        <v>79</v>
      </c>
      <c r="E148" s="205" t="s">
        <v>328</v>
      </c>
      <c r="F148" s="205" t="s">
        <v>329</v>
      </c>
      <c r="G148" s="203"/>
      <c r="H148" s="203"/>
      <c r="I148" s="206"/>
      <c r="J148" s="207">
        <f>BK148</f>
        <v>0</v>
      </c>
      <c r="K148" s="203"/>
      <c r="L148" s="208"/>
      <c r="M148" s="209"/>
      <c r="N148" s="210"/>
      <c r="O148" s="210"/>
      <c r="P148" s="211">
        <f>SUM(P149:P179)</f>
        <v>0</v>
      </c>
      <c r="Q148" s="210"/>
      <c r="R148" s="211">
        <f>SUM(R149:R179)</f>
        <v>0</v>
      </c>
      <c r="S148" s="210"/>
      <c r="T148" s="212">
        <f>SUM(T149:T179)</f>
        <v>0</v>
      </c>
      <c r="U148" s="12"/>
      <c r="V148" s="12"/>
      <c r="W148" s="12"/>
      <c r="X148" s="12"/>
      <c r="Y148" s="12"/>
      <c r="Z148" s="12"/>
      <c r="AA148" s="12"/>
      <c r="AB148" s="12"/>
      <c r="AC148" s="12"/>
      <c r="AD148" s="12"/>
      <c r="AE148" s="12"/>
      <c r="AR148" s="213" t="s">
        <v>233</v>
      </c>
      <c r="AT148" s="214" t="s">
        <v>79</v>
      </c>
      <c r="AU148" s="214" t="s">
        <v>80</v>
      </c>
      <c r="AY148" s="213" t="s">
        <v>225</v>
      </c>
      <c r="BK148" s="215">
        <f>SUM(BK149:BK179)</f>
        <v>0</v>
      </c>
    </row>
    <row r="149" s="2" customFormat="1" ht="55.5" customHeight="1">
      <c r="A149" s="42"/>
      <c r="B149" s="43"/>
      <c r="C149" s="218" t="s">
        <v>8</v>
      </c>
      <c r="D149" s="218" t="s">
        <v>228</v>
      </c>
      <c r="E149" s="219" t="s">
        <v>346</v>
      </c>
      <c r="F149" s="220" t="s">
        <v>347</v>
      </c>
      <c r="G149" s="221" t="s">
        <v>175</v>
      </c>
      <c r="H149" s="222">
        <v>1</v>
      </c>
      <c r="I149" s="223"/>
      <c r="J149" s="224">
        <f>ROUND(I149*H149,2)</f>
        <v>0</v>
      </c>
      <c r="K149" s="220" t="s">
        <v>232</v>
      </c>
      <c r="L149" s="48"/>
      <c r="M149" s="225" t="s">
        <v>39</v>
      </c>
      <c r="N149" s="226" t="s">
        <v>53</v>
      </c>
      <c r="O149" s="89"/>
      <c r="P149" s="227">
        <f>O149*H149</f>
        <v>0</v>
      </c>
      <c r="Q149" s="227">
        <v>0</v>
      </c>
      <c r="R149" s="227">
        <f>Q149*H149</f>
        <v>0</v>
      </c>
      <c r="S149" s="227">
        <v>0</v>
      </c>
      <c r="T149" s="228">
        <f>S149*H149</f>
        <v>0</v>
      </c>
      <c r="U149" s="42"/>
      <c r="V149" s="42"/>
      <c r="W149" s="42"/>
      <c r="X149" s="42"/>
      <c r="Y149" s="42"/>
      <c r="Z149" s="42"/>
      <c r="AA149" s="42"/>
      <c r="AB149" s="42"/>
      <c r="AC149" s="42"/>
      <c r="AD149" s="42"/>
      <c r="AE149" s="42"/>
      <c r="AR149" s="229" t="s">
        <v>300</v>
      </c>
      <c r="AT149" s="229" t="s">
        <v>228</v>
      </c>
      <c r="AU149" s="229" t="s">
        <v>87</v>
      </c>
      <c r="AY149" s="20" t="s">
        <v>225</v>
      </c>
      <c r="BE149" s="230">
        <f>IF(N149="základní",J149,0)</f>
        <v>0</v>
      </c>
      <c r="BF149" s="230">
        <f>IF(N149="snížená",J149,0)</f>
        <v>0</v>
      </c>
      <c r="BG149" s="230">
        <f>IF(N149="zákl. přenesená",J149,0)</f>
        <v>0</v>
      </c>
      <c r="BH149" s="230">
        <f>IF(N149="sníž. přenesená",J149,0)</f>
        <v>0</v>
      </c>
      <c r="BI149" s="230">
        <f>IF(N149="nulová",J149,0)</f>
        <v>0</v>
      </c>
      <c r="BJ149" s="20" t="s">
        <v>233</v>
      </c>
      <c r="BK149" s="230">
        <f>ROUND(I149*H149,2)</f>
        <v>0</v>
      </c>
      <c r="BL149" s="20" t="s">
        <v>300</v>
      </c>
      <c r="BM149" s="229" t="s">
        <v>1176</v>
      </c>
    </row>
    <row r="150" s="2" customFormat="1">
      <c r="A150" s="42"/>
      <c r="B150" s="43"/>
      <c r="C150" s="44"/>
      <c r="D150" s="231" t="s">
        <v>235</v>
      </c>
      <c r="E150" s="44"/>
      <c r="F150" s="232" t="s">
        <v>334</v>
      </c>
      <c r="G150" s="44"/>
      <c r="H150" s="44"/>
      <c r="I150" s="233"/>
      <c r="J150" s="44"/>
      <c r="K150" s="44"/>
      <c r="L150" s="48"/>
      <c r="M150" s="234"/>
      <c r="N150" s="235"/>
      <c r="O150" s="89"/>
      <c r="P150" s="89"/>
      <c r="Q150" s="89"/>
      <c r="R150" s="89"/>
      <c r="S150" s="89"/>
      <c r="T150" s="90"/>
      <c r="U150" s="42"/>
      <c r="V150" s="42"/>
      <c r="W150" s="42"/>
      <c r="X150" s="42"/>
      <c r="Y150" s="42"/>
      <c r="Z150" s="42"/>
      <c r="AA150" s="42"/>
      <c r="AB150" s="42"/>
      <c r="AC150" s="42"/>
      <c r="AD150" s="42"/>
      <c r="AE150" s="42"/>
      <c r="AT150" s="20" t="s">
        <v>235</v>
      </c>
      <c r="AU150" s="20" t="s">
        <v>87</v>
      </c>
    </row>
    <row r="151" s="2" customFormat="1">
      <c r="A151" s="42"/>
      <c r="B151" s="43"/>
      <c r="C151" s="44"/>
      <c r="D151" s="231" t="s">
        <v>321</v>
      </c>
      <c r="E151" s="44"/>
      <c r="F151" s="232" t="s">
        <v>1122</v>
      </c>
      <c r="G151" s="44"/>
      <c r="H151" s="44"/>
      <c r="I151" s="233"/>
      <c r="J151" s="44"/>
      <c r="K151" s="44"/>
      <c r="L151" s="48"/>
      <c r="M151" s="234"/>
      <c r="N151" s="235"/>
      <c r="O151" s="89"/>
      <c r="P151" s="89"/>
      <c r="Q151" s="89"/>
      <c r="R151" s="89"/>
      <c r="S151" s="89"/>
      <c r="T151" s="90"/>
      <c r="U151" s="42"/>
      <c r="V151" s="42"/>
      <c r="W151" s="42"/>
      <c r="X151" s="42"/>
      <c r="Y151" s="42"/>
      <c r="Z151" s="42"/>
      <c r="AA151" s="42"/>
      <c r="AB151" s="42"/>
      <c r="AC151" s="42"/>
      <c r="AD151" s="42"/>
      <c r="AE151" s="42"/>
      <c r="AT151" s="20" t="s">
        <v>321</v>
      </c>
      <c r="AU151" s="20" t="s">
        <v>87</v>
      </c>
    </row>
    <row r="152" s="2" customFormat="1" ht="62.7" customHeight="1">
      <c r="A152" s="42"/>
      <c r="B152" s="43"/>
      <c r="C152" s="218" t="s">
        <v>302</v>
      </c>
      <c r="D152" s="218" t="s">
        <v>228</v>
      </c>
      <c r="E152" s="219" t="s">
        <v>338</v>
      </c>
      <c r="F152" s="220" t="s">
        <v>339</v>
      </c>
      <c r="G152" s="221" t="s">
        <v>184</v>
      </c>
      <c r="H152" s="222">
        <v>25.683</v>
      </c>
      <c r="I152" s="223"/>
      <c r="J152" s="224">
        <f>ROUND(I152*H152,2)</f>
        <v>0</v>
      </c>
      <c r="K152" s="220" t="s">
        <v>232</v>
      </c>
      <c r="L152" s="48"/>
      <c r="M152" s="225" t="s">
        <v>39</v>
      </c>
      <c r="N152" s="226" t="s">
        <v>53</v>
      </c>
      <c r="O152" s="89"/>
      <c r="P152" s="227">
        <f>O152*H152</f>
        <v>0</v>
      </c>
      <c r="Q152" s="227">
        <v>0</v>
      </c>
      <c r="R152" s="227">
        <f>Q152*H152</f>
        <v>0</v>
      </c>
      <c r="S152" s="227">
        <v>0</v>
      </c>
      <c r="T152" s="228">
        <f>S152*H152</f>
        <v>0</v>
      </c>
      <c r="U152" s="42"/>
      <c r="V152" s="42"/>
      <c r="W152" s="42"/>
      <c r="X152" s="42"/>
      <c r="Y152" s="42"/>
      <c r="Z152" s="42"/>
      <c r="AA152" s="42"/>
      <c r="AB152" s="42"/>
      <c r="AC152" s="42"/>
      <c r="AD152" s="42"/>
      <c r="AE152" s="42"/>
      <c r="AR152" s="229" t="s">
        <v>300</v>
      </c>
      <c r="AT152" s="229" t="s">
        <v>228</v>
      </c>
      <c r="AU152" s="229" t="s">
        <v>87</v>
      </c>
      <c r="AY152" s="20" t="s">
        <v>225</v>
      </c>
      <c r="BE152" s="230">
        <f>IF(N152="základní",J152,0)</f>
        <v>0</v>
      </c>
      <c r="BF152" s="230">
        <f>IF(N152="snížená",J152,0)</f>
        <v>0</v>
      </c>
      <c r="BG152" s="230">
        <f>IF(N152="zákl. přenesená",J152,0)</f>
        <v>0</v>
      </c>
      <c r="BH152" s="230">
        <f>IF(N152="sníž. přenesená",J152,0)</f>
        <v>0</v>
      </c>
      <c r="BI152" s="230">
        <f>IF(N152="nulová",J152,0)</f>
        <v>0</v>
      </c>
      <c r="BJ152" s="20" t="s">
        <v>233</v>
      </c>
      <c r="BK152" s="230">
        <f>ROUND(I152*H152,2)</f>
        <v>0</v>
      </c>
      <c r="BL152" s="20" t="s">
        <v>300</v>
      </c>
      <c r="BM152" s="229" t="s">
        <v>1177</v>
      </c>
    </row>
    <row r="153" s="2" customFormat="1">
      <c r="A153" s="42"/>
      <c r="B153" s="43"/>
      <c r="C153" s="44"/>
      <c r="D153" s="231" t="s">
        <v>235</v>
      </c>
      <c r="E153" s="44"/>
      <c r="F153" s="232" t="s">
        <v>334</v>
      </c>
      <c r="G153" s="44"/>
      <c r="H153" s="44"/>
      <c r="I153" s="233"/>
      <c r="J153" s="44"/>
      <c r="K153" s="44"/>
      <c r="L153" s="48"/>
      <c r="M153" s="234"/>
      <c r="N153" s="235"/>
      <c r="O153" s="89"/>
      <c r="P153" s="89"/>
      <c r="Q153" s="89"/>
      <c r="R153" s="89"/>
      <c r="S153" s="89"/>
      <c r="T153" s="90"/>
      <c r="U153" s="42"/>
      <c r="V153" s="42"/>
      <c r="W153" s="42"/>
      <c r="X153" s="42"/>
      <c r="Y153" s="42"/>
      <c r="Z153" s="42"/>
      <c r="AA153" s="42"/>
      <c r="AB153" s="42"/>
      <c r="AC153" s="42"/>
      <c r="AD153" s="42"/>
      <c r="AE153" s="42"/>
      <c r="AT153" s="20" t="s">
        <v>235</v>
      </c>
      <c r="AU153" s="20" t="s">
        <v>87</v>
      </c>
    </row>
    <row r="154" s="2" customFormat="1">
      <c r="A154" s="42"/>
      <c r="B154" s="43"/>
      <c r="C154" s="44"/>
      <c r="D154" s="231" t="s">
        <v>321</v>
      </c>
      <c r="E154" s="44"/>
      <c r="F154" s="232" t="s">
        <v>1178</v>
      </c>
      <c r="G154" s="44"/>
      <c r="H154" s="44"/>
      <c r="I154" s="233"/>
      <c r="J154" s="44"/>
      <c r="K154" s="44"/>
      <c r="L154" s="48"/>
      <c r="M154" s="234"/>
      <c r="N154" s="235"/>
      <c r="O154" s="89"/>
      <c r="P154" s="89"/>
      <c r="Q154" s="89"/>
      <c r="R154" s="89"/>
      <c r="S154" s="89"/>
      <c r="T154" s="90"/>
      <c r="U154" s="42"/>
      <c r="V154" s="42"/>
      <c r="W154" s="42"/>
      <c r="X154" s="42"/>
      <c r="Y154" s="42"/>
      <c r="Z154" s="42"/>
      <c r="AA154" s="42"/>
      <c r="AB154" s="42"/>
      <c r="AC154" s="42"/>
      <c r="AD154" s="42"/>
      <c r="AE154" s="42"/>
      <c r="AT154" s="20" t="s">
        <v>321</v>
      </c>
      <c r="AU154" s="20" t="s">
        <v>87</v>
      </c>
    </row>
    <row r="155" s="13" customFormat="1">
      <c r="A155" s="13"/>
      <c r="B155" s="236"/>
      <c r="C155" s="237"/>
      <c r="D155" s="231" t="s">
        <v>237</v>
      </c>
      <c r="E155" s="238" t="s">
        <v>39</v>
      </c>
      <c r="F155" s="239" t="s">
        <v>1179</v>
      </c>
      <c r="G155" s="237"/>
      <c r="H155" s="240">
        <v>7.7050000000000001</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87</v>
      </c>
      <c r="AV155" s="13" t="s">
        <v>90</v>
      </c>
      <c r="AW155" s="13" t="s">
        <v>41</v>
      </c>
      <c r="AX155" s="13" t="s">
        <v>80</v>
      </c>
      <c r="AY155" s="246" t="s">
        <v>225</v>
      </c>
    </row>
    <row r="156" s="13" customFormat="1">
      <c r="A156" s="13"/>
      <c r="B156" s="236"/>
      <c r="C156" s="237"/>
      <c r="D156" s="231" t="s">
        <v>237</v>
      </c>
      <c r="E156" s="238" t="s">
        <v>39</v>
      </c>
      <c r="F156" s="239" t="s">
        <v>1180</v>
      </c>
      <c r="G156" s="237"/>
      <c r="H156" s="240">
        <v>17.978000000000002</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237</v>
      </c>
      <c r="AU156" s="246" t="s">
        <v>87</v>
      </c>
      <c r="AV156" s="13" t="s">
        <v>90</v>
      </c>
      <c r="AW156" s="13" t="s">
        <v>41</v>
      </c>
      <c r="AX156" s="13" t="s">
        <v>80</v>
      </c>
      <c r="AY156" s="246" t="s">
        <v>225</v>
      </c>
    </row>
    <row r="157" s="14" customFormat="1">
      <c r="A157" s="14"/>
      <c r="B157" s="247"/>
      <c r="C157" s="248"/>
      <c r="D157" s="231" t="s">
        <v>237</v>
      </c>
      <c r="E157" s="249" t="s">
        <v>39</v>
      </c>
      <c r="F157" s="250" t="s">
        <v>239</v>
      </c>
      <c r="G157" s="248"/>
      <c r="H157" s="251">
        <v>25.683</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237</v>
      </c>
      <c r="AU157" s="257" t="s">
        <v>87</v>
      </c>
      <c r="AV157" s="14" t="s">
        <v>233</v>
      </c>
      <c r="AW157" s="14" t="s">
        <v>41</v>
      </c>
      <c r="AX157" s="14" t="s">
        <v>87</v>
      </c>
      <c r="AY157" s="257" t="s">
        <v>225</v>
      </c>
    </row>
    <row r="158" s="2" customFormat="1" ht="62.7" customHeight="1">
      <c r="A158" s="42"/>
      <c r="B158" s="43"/>
      <c r="C158" s="218" t="s">
        <v>306</v>
      </c>
      <c r="D158" s="218" t="s">
        <v>228</v>
      </c>
      <c r="E158" s="219" t="s">
        <v>1181</v>
      </c>
      <c r="F158" s="220" t="s">
        <v>1182</v>
      </c>
      <c r="G158" s="221" t="s">
        <v>184</v>
      </c>
      <c r="H158" s="222">
        <v>6.4210000000000003</v>
      </c>
      <c r="I158" s="223"/>
      <c r="J158" s="224">
        <f>ROUND(I158*H158,2)</f>
        <v>0</v>
      </c>
      <c r="K158" s="220" t="s">
        <v>232</v>
      </c>
      <c r="L158" s="48"/>
      <c r="M158" s="225" t="s">
        <v>39</v>
      </c>
      <c r="N158" s="226" t="s">
        <v>53</v>
      </c>
      <c r="O158" s="89"/>
      <c r="P158" s="227">
        <f>O158*H158</f>
        <v>0</v>
      </c>
      <c r="Q158" s="227">
        <v>0</v>
      </c>
      <c r="R158" s="227">
        <f>Q158*H158</f>
        <v>0</v>
      </c>
      <c r="S158" s="227">
        <v>0</v>
      </c>
      <c r="T158" s="228">
        <f>S158*H158</f>
        <v>0</v>
      </c>
      <c r="U158" s="42"/>
      <c r="V158" s="42"/>
      <c r="W158" s="42"/>
      <c r="X158" s="42"/>
      <c r="Y158" s="42"/>
      <c r="Z158" s="42"/>
      <c r="AA158" s="42"/>
      <c r="AB158" s="42"/>
      <c r="AC158" s="42"/>
      <c r="AD158" s="42"/>
      <c r="AE158" s="42"/>
      <c r="AR158" s="229" t="s">
        <v>300</v>
      </c>
      <c r="AT158" s="229" t="s">
        <v>228</v>
      </c>
      <c r="AU158" s="229" t="s">
        <v>87</v>
      </c>
      <c r="AY158" s="20" t="s">
        <v>225</v>
      </c>
      <c r="BE158" s="230">
        <f>IF(N158="základní",J158,0)</f>
        <v>0</v>
      </c>
      <c r="BF158" s="230">
        <f>IF(N158="snížená",J158,0)</f>
        <v>0</v>
      </c>
      <c r="BG158" s="230">
        <f>IF(N158="zákl. přenesená",J158,0)</f>
        <v>0</v>
      </c>
      <c r="BH158" s="230">
        <f>IF(N158="sníž. přenesená",J158,0)</f>
        <v>0</v>
      </c>
      <c r="BI158" s="230">
        <f>IF(N158="nulová",J158,0)</f>
        <v>0</v>
      </c>
      <c r="BJ158" s="20" t="s">
        <v>233</v>
      </c>
      <c r="BK158" s="230">
        <f>ROUND(I158*H158,2)</f>
        <v>0</v>
      </c>
      <c r="BL158" s="20" t="s">
        <v>300</v>
      </c>
      <c r="BM158" s="229" t="s">
        <v>1183</v>
      </c>
    </row>
    <row r="159" s="2" customFormat="1">
      <c r="A159" s="42"/>
      <c r="B159" s="43"/>
      <c r="C159" s="44"/>
      <c r="D159" s="231" t="s">
        <v>235</v>
      </c>
      <c r="E159" s="44"/>
      <c r="F159" s="232" t="s">
        <v>334</v>
      </c>
      <c r="G159" s="44"/>
      <c r="H159" s="44"/>
      <c r="I159" s="233"/>
      <c r="J159" s="44"/>
      <c r="K159" s="44"/>
      <c r="L159" s="48"/>
      <c r="M159" s="234"/>
      <c r="N159" s="235"/>
      <c r="O159" s="89"/>
      <c r="P159" s="89"/>
      <c r="Q159" s="89"/>
      <c r="R159" s="89"/>
      <c r="S159" s="89"/>
      <c r="T159" s="90"/>
      <c r="U159" s="42"/>
      <c r="V159" s="42"/>
      <c r="W159" s="42"/>
      <c r="X159" s="42"/>
      <c r="Y159" s="42"/>
      <c r="Z159" s="42"/>
      <c r="AA159" s="42"/>
      <c r="AB159" s="42"/>
      <c r="AC159" s="42"/>
      <c r="AD159" s="42"/>
      <c r="AE159" s="42"/>
      <c r="AT159" s="20" t="s">
        <v>235</v>
      </c>
      <c r="AU159" s="20" t="s">
        <v>87</v>
      </c>
    </row>
    <row r="160" s="2" customFormat="1">
      <c r="A160" s="42"/>
      <c r="B160" s="43"/>
      <c r="C160" s="44"/>
      <c r="D160" s="231" t="s">
        <v>321</v>
      </c>
      <c r="E160" s="44"/>
      <c r="F160" s="232" t="s">
        <v>1184</v>
      </c>
      <c r="G160" s="44"/>
      <c r="H160" s="44"/>
      <c r="I160" s="233"/>
      <c r="J160" s="44"/>
      <c r="K160" s="44"/>
      <c r="L160" s="48"/>
      <c r="M160" s="234"/>
      <c r="N160" s="235"/>
      <c r="O160" s="89"/>
      <c r="P160" s="89"/>
      <c r="Q160" s="89"/>
      <c r="R160" s="89"/>
      <c r="S160" s="89"/>
      <c r="T160" s="90"/>
      <c r="U160" s="42"/>
      <c r="V160" s="42"/>
      <c r="W160" s="42"/>
      <c r="X160" s="42"/>
      <c r="Y160" s="42"/>
      <c r="Z160" s="42"/>
      <c r="AA160" s="42"/>
      <c r="AB160" s="42"/>
      <c r="AC160" s="42"/>
      <c r="AD160" s="42"/>
      <c r="AE160" s="42"/>
      <c r="AT160" s="20" t="s">
        <v>321</v>
      </c>
      <c r="AU160" s="20" t="s">
        <v>87</v>
      </c>
    </row>
    <row r="161" s="13" customFormat="1">
      <c r="A161" s="13"/>
      <c r="B161" s="236"/>
      <c r="C161" s="237"/>
      <c r="D161" s="231" t="s">
        <v>237</v>
      </c>
      <c r="E161" s="238" t="s">
        <v>39</v>
      </c>
      <c r="F161" s="239" t="s">
        <v>1185</v>
      </c>
      <c r="G161" s="237"/>
      <c r="H161" s="240">
        <v>6.4210000000000003</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237</v>
      </c>
      <c r="AU161" s="246" t="s">
        <v>87</v>
      </c>
      <c r="AV161" s="13" t="s">
        <v>90</v>
      </c>
      <c r="AW161" s="13" t="s">
        <v>41</v>
      </c>
      <c r="AX161" s="13" t="s">
        <v>80</v>
      </c>
      <c r="AY161" s="246" t="s">
        <v>225</v>
      </c>
    </row>
    <row r="162" s="14" customFormat="1">
      <c r="A162" s="14"/>
      <c r="B162" s="247"/>
      <c r="C162" s="248"/>
      <c r="D162" s="231" t="s">
        <v>237</v>
      </c>
      <c r="E162" s="249" t="s">
        <v>39</v>
      </c>
      <c r="F162" s="250" t="s">
        <v>239</v>
      </c>
      <c r="G162" s="248"/>
      <c r="H162" s="251">
        <v>6.4210000000000003</v>
      </c>
      <c r="I162" s="252"/>
      <c r="J162" s="248"/>
      <c r="K162" s="248"/>
      <c r="L162" s="253"/>
      <c r="M162" s="254"/>
      <c r="N162" s="255"/>
      <c r="O162" s="255"/>
      <c r="P162" s="255"/>
      <c r="Q162" s="255"/>
      <c r="R162" s="255"/>
      <c r="S162" s="255"/>
      <c r="T162" s="256"/>
      <c r="U162" s="14"/>
      <c r="V162" s="14"/>
      <c r="W162" s="14"/>
      <c r="X162" s="14"/>
      <c r="Y162" s="14"/>
      <c r="Z162" s="14"/>
      <c r="AA162" s="14"/>
      <c r="AB162" s="14"/>
      <c r="AC162" s="14"/>
      <c r="AD162" s="14"/>
      <c r="AE162" s="14"/>
      <c r="AT162" s="257" t="s">
        <v>237</v>
      </c>
      <c r="AU162" s="257" t="s">
        <v>87</v>
      </c>
      <c r="AV162" s="14" t="s">
        <v>233</v>
      </c>
      <c r="AW162" s="14" t="s">
        <v>41</v>
      </c>
      <c r="AX162" s="14" t="s">
        <v>87</v>
      </c>
      <c r="AY162" s="257" t="s">
        <v>225</v>
      </c>
    </row>
    <row r="163" s="2" customFormat="1" ht="62.7" customHeight="1">
      <c r="A163" s="42"/>
      <c r="B163" s="43"/>
      <c r="C163" s="218" t="s">
        <v>312</v>
      </c>
      <c r="D163" s="218" t="s">
        <v>228</v>
      </c>
      <c r="E163" s="219" t="s">
        <v>1186</v>
      </c>
      <c r="F163" s="220" t="s">
        <v>1187</v>
      </c>
      <c r="G163" s="221" t="s">
        <v>184</v>
      </c>
      <c r="H163" s="222">
        <v>32.103999999999999</v>
      </c>
      <c r="I163" s="223"/>
      <c r="J163" s="224">
        <f>ROUND(I163*H163,2)</f>
        <v>0</v>
      </c>
      <c r="K163" s="220" t="s">
        <v>232</v>
      </c>
      <c r="L163" s="48"/>
      <c r="M163" s="225" t="s">
        <v>39</v>
      </c>
      <c r="N163" s="226" t="s">
        <v>53</v>
      </c>
      <c r="O163" s="89"/>
      <c r="P163" s="227">
        <f>O163*H163</f>
        <v>0</v>
      </c>
      <c r="Q163" s="227">
        <v>0</v>
      </c>
      <c r="R163" s="227">
        <f>Q163*H163</f>
        <v>0</v>
      </c>
      <c r="S163" s="227">
        <v>0</v>
      </c>
      <c r="T163" s="228">
        <f>S163*H163</f>
        <v>0</v>
      </c>
      <c r="U163" s="42"/>
      <c r="V163" s="42"/>
      <c r="W163" s="42"/>
      <c r="X163" s="42"/>
      <c r="Y163" s="42"/>
      <c r="Z163" s="42"/>
      <c r="AA163" s="42"/>
      <c r="AB163" s="42"/>
      <c r="AC163" s="42"/>
      <c r="AD163" s="42"/>
      <c r="AE163" s="42"/>
      <c r="AR163" s="229" t="s">
        <v>300</v>
      </c>
      <c r="AT163" s="229" t="s">
        <v>228</v>
      </c>
      <c r="AU163" s="229" t="s">
        <v>87</v>
      </c>
      <c r="AY163" s="20" t="s">
        <v>225</v>
      </c>
      <c r="BE163" s="230">
        <f>IF(N163="základní",J163,0)</f>
        <v>0</v>
      </c>
      <c r="BF163" s="230">
        <f>IF(N163="snížená",J163,0)</f>
        <v>0</v>
      </c>
      <c r="BG163" s="230">
        <f>IF(N163="zákl. přenesená",J163,0)</f>
        <v>0</v>
      </c>
      <c r="BH163" s="230">
        <f>IF(N163="sníž. přenesená",J163,0)</f>
        <v>0</v>
      </c>
      <c r="BI163" s="230">
        <f>IF(N163="nulová",J163,0)</f>
        <v>0</v>
      </c>
      <c r="BJ163" s="20" t="s">
        <v>233</v>
      </c>
      <c r="BK163" s="230">
        <f>ROUND(I163*H163,2)</f>
        <v>0</v>
      </c>
      <c r="BL163" s="20" t="s">
        <v>300</v>
      </c>
      <c r="BM163" s="229" t="s">
        <v>1188</v>
      </c>
    </row>
    <row r="164" s="2" customFormat="1">
      <c r="A164" s="42"/>
      <c r="B164" s="43"/>
      <c r="C164" s="44"/>
      <c r="D164" s="231" t="s">
        <v>235</v>
      </c>
      <c r="E164" s="44"/>
      <c r="F164" s="232" t="s">
        <v>334</v>
      </c>
      <c r="G164" s="44"/>
      <c r="H164" s="44"/>
      <c r="I164" s="233"/>
      <c r="J164" s="44"/>
      <c r="K164" s="44"/>
      <c r="L164" s="48"/>
      <c r="M164" s="234"/>
      <c r="N164" s="235"/>
      <c r="O164" s="89"/>
      <c r="P164" s="89"/>
      <c r="Q164" s="89"/>
      <c r="R164" s="89"/>
      <c r="S164" s="89"/>
      <c r="T164" s="90"/>
      <c r="U164" s="42"/>
      <c r="V164" s="42"/>
      <c r="W164" s="42"/>
      <c r="X164" s="42"/>
      <c r="Y164" s="42"/>
      <c r="Z164" s="42"/>
      <c r="AA164" s="42"/>
      <c r="AB164" s="42"/>
      <c r="AC164" s="42"/>
      <c r="AD164" s="42"/>
      <c r="AE164" s="42"/>
      <c r="AT164" s="20" t="s">
        <v>235</v>
      </c>
      <c r="AU164" s="20" t="s">
        <v>87</v>
      </c>
    </row>
    <row r="165" s="2" customFormat="1">
      <c r="A165" s="42"/>
      <c r="B165" s="43"/>
      <c r="C165" s="44"/>
      <c r="D165" s="231" t="s">
        <v>321</v>
      </c>
      <c r="E165" s="44"/>
      <c r="F165" s="232" t="s">
        <v>1189</v>
      </c>
      <c r="G165" s="44"/>
      <c r="H165" s="44"/>
      <c r="I165" s="233"/>
      <c r="J165" s="44"/>
      <c r="K165" s="44"/>
      <c r="L165" s="48"/>
      <c r="M165" s="234"/>
      <c r="N165" s="235"/>
      <c r="O165" s="89"/>
      <c r="P165" s="89"/>
      <c r="Q165" s="89"/>
      <c r="R165" s="89"/>
      <c r="S165" s="89"/>
      <c r="T165" s="90"/>
      <c r="U165" s="42"/>
      <c r="V165" s="42"/>
      <c r="W165" s="42"/>
      <c r="X165" s="42"/>
      <c r="Y165" s="42"/>
      <c r="Z165" s="42"/>
      <c r="AA165" s="42"/>
      <c r="AB165" s="42"/>
      <c r="AC165" s="42"/>
      <c r="AD165" s="42"/>
      <c r="AE165" s="42"/>
      <c r="AT165" s="20" t="s">
        <v>321</v>
      </c>
      <c r="AU165" s="20" t="s">
        <v>87</v>
      </c>
    </row>
    <row r="166" s="13" customFormat="1">
      <c r="A166" s="13"/>
      <c r="B166" s="236"/>
      <c r="C166" s="237"/>
      <c r="D166" s="231" t="s">
        <v>237</v>
      </c>
      <c r="E166" s="238" t="s">
        <v>39</v>
      </c>
      <c r="F166" s="239" t="s">
        <v>1190</v>
      </c>
      <c r="G166" s="237"/>
      <c r="H166" s="240">
        <v>32.103999999999999</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237</v>
      </c>
      <c r="AU166" s="246" t="s">
        <v>87</v>
      </c>
      <c r="AV166" s="13" t="s">
        <v>90</v>
      </c>
      <c r="AW166" s="13" t="s">
        <v>41</v>
      </c>
      <c r="AX166" s="13" t="s">
        <v>80</v>
      </c>
      <c r="AY166" s="246" t="s">
        <v>225</v>
      </c>
    </row>
    <row r="167" s="14" customFormat="1">
      <c r="A167" s="14"/>
      <c r="B167" s="247"/>
      <c r="C167" s="248"/>
      <c r="D167" s="231" t="s">
        <v>237</v>
      </c>
      <c r="E167" s="249" t="s">
        <v>39</v>
      </c>
      <c r="F167" s="250" t="s">
        <v>239</v>
      </c>
      <c r="G167" s="248"/>
      <c r="H167" s="251">
        <v>32.103999999999999</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237</v>
      </c>
      <c r="AU167" s="257" t="s">
        <v>87</v>
      </c>
      <c r="AV167" s="14" t="s">
        <v>233</v>
      </c>
      <c r="AW167" s="14" t="s">
        <v>41</v>
      </c>
      <c r="AX167" s="14" t="s">
        <v>87</v>
      </c>
      <c r="AY167" s="257" t="s">
        <v>225</v>
      </c>
    </row>
    <row r="168" s="2" customFormat="1" ht="44.25" customHeight="1">
      <c r="A168" s="42"/>
      <c r="B168" s="43"/>
      <c r="C168" s="218" t="s">
        <v>317</v>
      </c>
      <c r="D168" s="218" t="s">
        <v>228</v>
      </c>
      <c r="E168" s="219" t="s">
        <v>362</v>
      </c>
      <c r="F168" s="220" t="s">
        <v>363</v>
      </c>
      <c r="G168" s="221" t="s">
        <v>184</v>
      </c>
      <c r="H168" s="222">
        <v>32.103999999999999</v>
      </c>
      <c r="I168" s="223"/>
      <c r="J168" s="224">
        <f>ROUND(I168*H168,2)</f>
        <v>0</v>
      </c>
      <c r="K168" s="220" t="s">
        <v>232</v>
      </c>
      <c r="L168" s="48"/>
      <c r="M168" s="225" t="s">
        <v>39</v>
      </c>
      <c r="N168" s="226" t="s">
        <v>53</v>
      </c>
      <c r="O168" s="89"/>
      <c r="P168" s="227">
        <f>O168*H168</f>
        <v>0</v>
      </c>
      <c r="Q168" s="227">
        <v>0</v>
      </c>
      <c r="R168" s="227">
        <f>Q168*H168</f>
        <v>0</v>
      </c>
      <c r="S168" s="227">
        <v>0</v>
      </c>
      <c r="T168" s="228">
        <f>S168*H168</f>
        <v>0</v>
      </c>
      <c r="U168" s="42"/>
      <c r="V168" s="42"/>
      <c r="W168" s="42"/>
      <c r="X168" s="42"/>
      <c r="Y168" s="42"/>
      <c r="Z168" s="42"/>
      <c r="AA168" s="42"/>
      <c r="AB168" s="42"/>
      <c r="AC168" s="42"/>
      <c r="AD168" s="42"/>
      <c r="AE168" s="42"/>
      <c r="AR168" s="229" t="s">
        <v>300</v>
      </c>
      <c r="AT168" s="229" t="s">
        <v>228</v>
      </c>
      <c r="AU168" s="229" t="s">
        <v>87</v>
      </c>
      <c r="AY168" s="20" t="s">
        <v>225</v>
      </c>
      <c r="BE168" s="230">
        <f>IF(N168="základní",J168,0)</f>
        <v>0</v>
      </c>
      <c r="BF168" s="230">
        <f>IF(N168="snížená",J168,0)</f>
        <v>0</v>
      </c>
      <c r="BG168" s="230">
        <f>IF(N168="zákl. přenesená",J168,0)</f>
        <v>0</v>
      </c>
      <c r="BH168" s="230">
        <f>IF(N168="sníž. přenesená",J168,0)</f>
        <v>0</v>
      </c>
      <c r="BI168" s="230">
        <f>IF(N168="nulová",J168,0)</f>
        <v>0</v>
      </c>
      <c r="BJ168" s="20" t="s">
        <v>233</v>
      </c>
      <c r="BK168" s="230">
        <f>ROUND(I168*H168,2)</f>
        <v>0</v>
      </c>
      <c r="BL168" s="20" t="s">
        <v>300</v>
      </c>
      <c r="BM168" s="229" t="s">
        <v>1191</v>
      </c>
    </row>
    <row r="169" s="2" customFormat="1">
      <c r="A169" s="42"/>
      <c r="B169" s="43"/>
      <c r="C169" s="44"/>
      <c r="D169" s="231" t="s">
        <v>235</v>
      </c>
      <c r="E169" s="44"/>
      <c r="F169" s="232" t="s">
        <v>360</v>
      </c>
      <c r="G169" s="44"/>
      <c r="H169" s="44"/>
      <c r="I169" s="233"/>
      <c r="J169" s="44"/>
      <c r="K169" s="44"/>
      <c r="L169" s="48"/>
      <c r="M169" s="234"/>
      <c r="N169" s="235"/>
      <c r="O169" s="89"/>
      <c r="P169" s="89"/>
      <c r="Q169" s="89"/>
      <c r="R169" s="89"/>
      <c r="S169" s="89"/>
      <c r="T169" s="90"/>
      <c r="U169" s="42"/>
      <c r="V169" s="42"/>
      <c r="W169" s="42"/>
      <c r="X169" s="42"/>
      <c r="Y169" s="42"/>
      <c r="Z169" s="42"/>
      <c r="AA169" s="42"/>
      <c r="AB169" s="42"/>
      <c r="AC169" s="42"/>
      <c r="AD169" s="42"/>
      <c r="AE169" s="42"/>
      <c r="AT169" s="20" t="s">
        <v>235</v>
      </c>
      <c r="AU169" s="20" t="s">
        <v>87</v>
      </c>
    </row>
    <row r="170" s="2" customFormat="1">
      <c r="A170" s="42"/>
      <c r="B170" s="43"/>
      <c r="C170" s="44"/>
      <c r="D170" s="231" t="s">
        <v>321</v>
      </c>
      <c r="E170" s="44"/>
      <c r="F170" s="232" t="s">
        <v>1192</v>
      </c>
      <c r="G170" s="44"/>
      <c r="H170" s="44"/>
      <c r="I170" s="233"/>
      <c r="J170" s="44"/>
      <c r="K170" s="44"/>
      <c r="L170" s="48"/>
      <c r="M170" s="234"/>
      <c r="N170" s="235"/>
      <c r="O170" s="89"/>
      <c r="P170" s="89"/>
      <c r="Q170" s="89"/>
      <c r="R170" s="89"/>
      <c r="S170" s="89"/>
      <c r="T170" s="90"/>
      <c r="U170" s="42"/>
      <c r="V170" s="42"/>
      <c r="W170" s="42"/>
      <c r="X170" s="42"/>
      <c r="Y170" s="42"/>
      <c r="Z170" s="42"/>
      <c r="AA170" s="42"/>
      <c r="AB170" s="42"/>
      <c r="AC170" s="42"/>
      <c r="AD170" s="42"/>
      <c r="AE170" s="42"/>
      <c r="AT170" s="20" t="s">
        <v>321</v>
      </c>
      <c r="AU170" s="20" t="s">
        <v>87</v>
      </c>
    </row>
    <row r="171" s="13" customFormat="1">
      <c r="A171" s="13"/>
      <c r="B171" s="236"/>
      <c r="C171" s="237"/>
      <c r="D171" s="231" t="s">
        <v>237</v>
      </c>
      <c r="E171" s="238" t="s">
        <v>39</v>
      </c>
      <c r="F171" s="239" t="s">
        <v>1179</v>
      </c>
      <c r="G171" s="237"/>
      <c r="H171" s="240">
        <v>7.7050000000000001</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237</v>
      </c>
      <c r="AU171" s="246" t="s">
        <v>87</v>
      </c>
      <c r="AV171" s="13" t="s">
        <v>90</v>
      </c>
      <c r="AW171" s="13" t="s">
        <v>41</v>
      </c>
      <c r="AX171" s="13" t="s">
        <v>80</v>
      </c>
      <c r="AY171" s="246" t="s">
        <v>225</v>
      </c>
    </row>
    <row r="172" s="13" customFormat="1">
      <c r="A172" s="13"/>
      <c r="B172" s="236"/>
      <c r="C172" s="237"/>
      <c r="D172" s="231" t="s">
        <v>237</v>
      </c>
      <c r="E172" s="238" t="s">
        <v>39</v>
      </c>
      <c r="F172" s="239" t="s">
        <v>1185</v>
      </c>
      <c r="G172" s="237"/>
      <c r="H172" s="240">
        <v>6.4210000000000003</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237</v>
      </c>
      <c r="AU172" s="246" t="s">
        <v>87</v>
      </c>
      <c r="AV172" s="13" t="s">
        <v>90</v>
      </c>
      <c r="AW172" s="13" t="s">
        <v>41</v>
      </c>
      <c r="AX172" s="13" t="s">
        <v>80</v>
      </c>
      <c r="AY172" s="246" t="s">
        <v>225</v>
      </c>
    </row>
    <row r="173" s="13" customFormat="1">
      <c r="A173" s="13"/>
      <c r="B173" s="236"/>
      <c r="C173" s="237"/>
      <c r="D173" s="231" t="s">
        <v>237</v>
      </c>
      <c r="E173" s="238" t="s">
        <v>39</v>
      </c>
      <c r="F173" s="239" t="s">
        <v>1193</v>
      </c>
      <c r="G173" s="237"/>
      <c r="H173" s="240">
        <v>17.978000000000002</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237</v>
      </c>
      <c r="AU173" s="246" t="s">
        <v>87</v>
      </c>
      <c r="AV173" s="13" t="s">
        <v>90</v>
      </c>
      <c r="AW173" s="13" t="s">
        <v>41</v>
      </c>
      <c r="AX173" s="13" t="s">
        <v>80</v>
      </c>
      <c r="AY173" s="246" t="s">
        <v>225</v>
      </c>
    </row>
    <row r="174" s="14" customFormat="1">
      <c r="A174" s="14"/>
      <c r="B174" s="247"/>
      <c r="C174" s="248"/>
      <c r="D174" s="231" t="s">
        <v>237</v>
      </c>
      <c r="E174" s="249" t="s">
        <v>39</v>
      </c>
      <c r="F174" s="250" t="s">
        <v>239</v>
      </c>
      <c r="G174" s="248"/>
      <c r="H174" s="251">
        <v>32.103999999999999</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237</v>
      </c>
      <c r="AU174" s="257" t="s">
        <v>87</v>
      </c>
      <c r="AV174" s="14" t="s">
        <v>233</v>
      </c>
      <c r="AW174" s="14" t="s">
        <v>41</v>
      </c>
      <c r="AX174" s="14" t="s">
        <v>87</v>
      </c>
      <c r="AY174" s="257" t="s">
        <v>225</v>
      </c>
    </row>
    <row r="175" s="2" customFormat="1" ht="49.05" customHeight="1">
      <c r="A175" s="42"/>
      <c r="B175" s="43"/>
      <c r="C175" s="218" t="s">
        <v>324</v>
      </c>
      <c r="D175" s="218" t="s">
        <v>228</v>
      </c>
      <c r="E175" s="219" t="s">
        <v>368</v>
      </c>
      <c r="F175" s="220" t="s">
        <v>369</v>
      </c>
      <c r="G175" s="221" t="s">
        <v>184</v>
      </c>
      <c r="H175" s="222">
        <v>0.16600000000000001</v>
      </c>
      <c r="I175" s="223"/>
      <c r="J175" s="224">
        <f>ROUND(I175*H175,2)</f>
        <v>0</v>
      </c>
      <c r="K175" s="220" t="s">
        <v>232</v>
      </c>
      <c r="L175" s="48"/>
      <c r="M175" s="225" t="s">
        <v>39</v>
      </c>
      <c r="N175" s="226" t="s">
        <v>53</v>
      </c>
      <c r="O175" s="89"/>
      <c r="P175" s="227">
        <f>O175*H175</f>
        <v>0</v>
      </c>
      <c r="Q175" s="227">
        <v>0</v>
      </c>
      <c r="R175" s="227">
        <f>Q175*H175</f>
        <v>0</v>
      </c>
      <c r="S175" s="227">
        <v>0</v>
      </c>
      <c r="T175" s="228">
        <f>S175*H175</f>
        <v>0</v>
      </c>
      <c r="U175" s="42"/>
      <c r="V175" s="42"/>
      <c r="W175" s="42"/>
      <c r="X175" s="42"/>
      <c r="Y175" s="42"/>
      <c r="Z175" s="42"/>
      <c r="AA175" s="42"/>
      <c r="AB175" s="42"/>
      <c r="AC175" s="42"/>
      <c r="AD175" s="42"/>
      <c r="AE175" s="42"/>
      <c r="AR175" s="229" t="s">
        <v>300</v>
      </c>
      <c r="AT175" s="229" t="s">
        <v>228</v>
      </c>
      <c r="AU175" s="229" t="s">
        <v>87</v>
      </c>
      <c r="AY175" s="20" t="s">
        <v>225</v>
      </c>
      <c r="BE175" s="230">
        <f>IF(N175="základní",J175,0)</f>
        <v>0</v>
      </c>
      <c r="BF175" s="230">
        <f>IF(N175="snížená",J175,0)</f>
        <v>0</v>
      </c>
      <c r="BG175" s="230">
        <f>IF(N175="zákl. přenesená",J175,0)</f>
        <v>0</v>
      </c>
      <c r="BH175" s="230">
        <f>IF(N175="sníž. přenesená",J175,0)</f>
        <v>0</v>
      </c>
      <c r="BI175" s="230">
        <f>IF(N175="nulová",J175,0)</f>
        <v>0</v>
      </c>
      <c r="BJ175" s="20" t="s">
        <v>233</v>
      </c>
      <c r="BK175" s="230">
        <f>ROUND(I175*H175,2)</f>
        <v>0</v>
      </c>
      <c r="BL175" s="20" t="s">
        <v>300</v>
      </c>
      <c r="BM175" s="229" t="s">
        <v>1194</v>
      </c>
    </row>
    <row r="176" s="2" customFormat="1">
      <c r="A176" s="42"/>
      <c r="B176" s="43"/>
      <c r="C176" s="44"/>
      <c r="D176" s="231" t="s">
        <v>235</v>
      </c>
      <c r="E176" s="44"/>
      <c r="F176" s="232" t="s">
        <v>371</v>
      </c>
      <c r="G176" s="44"/>
      <c r="H176" s="44"/>
      <c r="I176" s="233"/>
      <c r="J176" s="44"/>
      <c r="K176" s="44"/>
      <c r="L176" s="48"/>
      <c r="M176" s="234"/>
      <c r="N176" s="235"/>
      <c r="O176" s="89"/>
      <c r="P176" s="89"/>
      <c r="Q176" s="89"/>
      <c r="R176" s="89"/>
      <c r="S176" s="89"/>
      <c r="T176" s="90"/>
      <c r="U176" s="42"/>
      <c r="V176" s="42"/>
      <c r="W176" s="42"/>
      <c r="X176" s="42"/>
      <c r="Y176" s="42"/>
      <c r="Z176" s="42"/>
      <c r="AA176" s="42"/>
      <c r="AB176" s="42"/>
      <c r="AC176" s="42"/>
      <c r="AD176" s="42"/>
      <c r="AE176" s="42"/>
      <c r="AT176" s="20" t="s">
        <v>235</v>
      </c>
      <c r="AU176" s="20" t="s">
        <v>87</v>
      </c>
    </row>
    <row r="177" s="2" customFormat="1">
      <c r="A177" s="42"/>
      <c r="B177" s="43"/>
      <c r="C177" s="44"/>
      <c r="D177" s="231" t="s">
        <v>321</v>
      </c>
      <c r="E177" s="44"/>
      <c r="F177" s="232" t="s">
        <v>1195</v>
      </c>
      <c r="G177" s="44"/>
      <c r="H177" s="44"/>
      <c r="I177" s="233"/>
      <c r="J177" s="44"/>
      <c r="K177" s="44"/>
      <c r="L177" s="48"/>
      <c r="M177" s="234"/>
      <c r="N177" s="235"/>
      <c r="O177" s="89"/>
      <c r="P177" s="89"/>
      <c r="Q177" s="89"/>
      <c r="R177" s="89"/>
      <c r="S177" s="89"/>
      <c r="T177" s="90"/>
      <c r="U177" s="42"/>
      <c r="V177" s="42"/>
      <c r="W177" s="42"/>
      <c r="X177" s="42"/>
      <c r="Y177" s="42"/>
      <c r="Z177" s="42"/>
      <c r="AA177" s="42"/>
      <c r="AB177" s="42"/>
      <c r="AC177" s="42"/>
      <c r="AD177" s="42"/>
      <c r="AE177" s="42"/>
      <c r="AT177" s="20" t="s">
        <v>321</v>
      </c>
      <c r="AU177" s="20" t="s">
        <v>87</v>
      </c>
    </row>
    <row r="178" s="13" customFormat="1">
      <c r="A178" s="13"/>
      <c r="B178" s="236"/>
      <c r="C178" s="237"/>
      <c r="D178" s="231" t="s">
        <v>237</v>
      </c>
      <c r="E178" s="238" t="s">
        <v>39</v>
      </c>
      <c r="F178" s="239" t="s">
        <v>1196</v>
      </c>
      <c r="G178" s="237"/>
      <c r="H178" s="240">
        <v>0.16600000000000001</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237</v>
      </c>
      <c r="AU178" s="246" t="s">
        <v>87</v>
      </c>
      <c r="AV178" s="13" t="s">
        <v>90</v>
      </c>
      <c r="AW178" s="13" t="s">
        <v>41</v>
      </c>
      <c r="AX178" s="13" t="s">
        <v>80</v>
      </c>
      <c r="AY178" s="246" t="s">
        <v>225</v>
      </c>
    </row>
    <row r="179" s="14" customFormat="1">
      <c r="A179" s="14"/>
      <c r="B179" s="247"/>
      <c r="C179" s="248"/>
      <c r="D179" s="231" t="s">
        <v>237</v>
      </c>
      <c r="E179" s="249" t="s">
        <v>39</v>
      </c>
      <c r="F179" s="250" t="s">
        <v>239</v>
      </c>
      <c r="G179" s="248"/>
      <c r="H179" s="251">
        <v>0.16600000000000001</v>
      </c>
      <c r="I179" s="252"/>
      <c r="J179" s="248"/>
      <c r="K179" s="248"/>
      <c r="L179" s="253"/>
      <c r="M179" s="278"/>
      <c r="N179" s="279"/>
      <c r="O179" s="279"/>
      <c r="P179" s="279"/>
      <c r="Q179" s="279"/>
      <c r="R179" s="279"/>
      <c r="S179" s="279"/>
      <c r="T179" s="280"/>
      <c r="U179" s="14"/>
      <c r="V179" s="14"/>
      <c r="W179" s="14"/>
      <c r="X179" s="14"/>
      <c r="Y179" s="14"/>
      <c r="Z179" s="14"/>
      <c r="AA179" s="14"/>
      <c r="AB179" s="14"/>
      <c r="AC179" s="14"/>
      <c r="AD179" s="14"/>
      <c r="AE179" s="14"/>
      <c r="AT179" s="257" t="s">
        <v>237</v>
      </c>
      <c r="AU179" s="257" t="s">
        <v>87</v>
      </c>
      <c r="AV179" s="14" t="s">
        <v>233</v>
      </c>
      <c r="AW179" s="14" t="s">
        <v>41</v>
      </c>
      <c r="AX179" s="14" t="s">
        <v>87</v>
      </c>
      <c r="AY179" s="257" t="s">
        <v>225</v>
      </c>
    </row>
    <row r="180" s="2" customFormat="1" ht="6.96" customHeight="1">
      <c r="A180" s="42"/>
      <c r="B180" s="64"/>
      <c r="C180" s="65"/>
      <c r="D180" s="65"/>
      <c r="E180" s="65"/>
      <c r="F180" s="65"/>
      <c r="G180" s="65"/>
      <c r="H180" s="65"/>
      <c r="I180" s="65"/>
      <c r="J180" s="65"/>
      <c r="K180" s="65"/>
      <c r="L180" s="48"/>
      <c r="M180" s="42"/>
      <c r="O180" s="42"/>
      <c r="P180" s="42"/>
      <c r="Q180" s="42"/>
      <c r="R180" s="42"/>
      <c r="S180" s="42"/>
      <c r="T180" s="42"/>
      <c r="U180" s="42"/>
      <c r="V180" s="42"/>
      <c r="W180" s="42"/>
      <c r="X180" s="42"/>
      <c r="Y180" s="42"/>
      <c r="Z180" s="42"/>
      <c r="AA180" s="42"/>
      <c r="AB180" s="42"/>
      <c r="AC180" s="42"/>
      <c r="AD180" s="42"/>
      <c r="AE180" s="42"/>
    </row>
  </sheetData>
  <sheetProtection sheet="1" autoFilter="0" formatColumns="0" formatRows="0" objects="1" scenarios="1" spinCount="100000" saltValue="ORV/zeH4PqxCmUG+oUb+w32a+fNlb/c/YVsgSWZ03AMfCpPrIpCjJ2Grg+ix5i2T94R7A75K/Np4ID3lfejTpQ==" hashValue="Q7v5QeALE7PN7Rom/adax0iftAa1ffPGl7bsDsFbnppl3pxbBI9LzPC/pmefYiW/oJyKd7dSEH1ed3BaoUjNbQ==" algorithmName="SHA-512" password="CDD6"/>
  <autoFilter ref="C87:K17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147</v>
      </c>
      <c r="AZ2" s="143" t="s">
        <v>1197</v>
      </c>
      <c r="BA2" s="143" t="s">
        <v>198</v>
      </c>
      <c r="BB2" s="143" t="s">
        <v>199</v>
      </c>
      <c r="BC2" s="143" t="s">
        <v>226</v>
      </c>
      <c r="BD2" s="143" t="s">
        <v>90</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1198</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1199</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39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ROUND((SUM(BE88:BE209)),  2)</f>
        <v>0</v>
      </c>
      <c r="G35" s="42"/>
      <c r="H35" s="42"/>
      <c r="I35" s="163">
        <v>0.20999999999999999</v>
      </c>
      <c r="J35" s="162">
        <f>ROUND(((SUM(BE88:BE209))*I35),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ROUND((SUM(BF88:BF209)),  2)</f>
        <v>0</v>
      </c>
      <c r="G36" s="42"/>
      <c r="H36" s="42"/>
      <c r="I36" s="163">
        <v>0.12</v>
      </c>
      <c r="J36" s="162">
        <f>ROUND(((SUM(BF88:BF209))*I36),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ROUND((SUM(BG88:BG209)),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ROUND((SUM(BH88:BH209)),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ROUND((SUM(BI88:BI209)),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1198</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Č41 - 1. a 2.TK D.Rybník - Chomutov město</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J174</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1198</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Č41 - 1. a 2.TK D.Rybník - Chomutov město</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P89+P174</f>
        <v>0</v>
      </c>
      <c r="Q88" s="101"/>
      <c r="R88" s="199">
        <f>R89+R174</f>
        <v>0</v>
      </c>
      <c r="S88" s="101"/>
      <c r="T88" s="200">
        <f>T89+T174</f>
        <v>0</v>
      </c>
      <c r="U88" s="42"/>
      <c r="V88" s="42"/>
      <c r="W88" s="42"/>
      <c r="X88" s="42"/>
      <c r="Y88" s="42"/>
      <c r="Z88" s="42"/>
      <c r="AA88" s="42"/>
      <c r="AB88" s="42"/>
      <c r="AC88" s="42"/>
      <c r="AD88" s="42"/>
      <c r="AE88" s="42"/>
      <c r="AT88" s="20" t="s">
        <v>79</v>
      </c>
      <c r="AU88" s="20" t="s">
        <v>206</v>
      </c>
      <c r="BK88" s="201">
        <f>BK89+BK174</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0</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SUM(P91:P173)</f>
        <v>0</v>
      </c>
      <c r="Q90" s="210"/>
      <c r="R90" s="211">
        <f>SUM(R91:R173)</f>
        <v>0</v>
      </c>
      <c r="S90" s="210"/>
      <c r="T90" s="212">
        <f>SUM(T91:T173)</f>
        <v>0</v>
      </c>
      <c r="U90" s="12"/>
      <c r="V90" s="12"/>
      <c r="W90" s="12"/>
      <c r="X90" s="12"/>
      <c r="Y90" s="12"/>
      <c r="Z90" s="12"/>
      <c r="AA90" s="12"/>
      <c r="AB90" s="12"/>
      <c r="AC90" s="12"/>
      <c r="AD90" s="12"/>
      <c r="AE90" s="12"/>
      <c r="AR90" s="213" t="s">
        <v>87</v>
      </c>
      <c r="AT90" s="214" t="s">
        <v>79</v>
      </c>
      <c r="AU90" s="214" t="s">
        <v>87</v>
      </c>
      <c r="AY90" s="213" t="s">
        <v>225</v>
      </c>
      <c r="BK90" s="215">
        <f>SUM(BK91:BK173)</f>
        <v>0</v>
      </c>
    </row>
    <row r="91" s="2" customFormat="1" ht="90" customHeight="1">
      <c r="A91" s="42"/>
      <c r="B91" s="43"/>
      <c r="C91" s="218" t="s">
        <v>87</v>
      </c>
      <c r="D91" s="218" t="s">
        <v>228</v>
      </c>
      <c r="E91" s="219" t="s">
        <v>1200</v>
      </c>
      <c r="F91" s="220" t="s">
        <v>1201</v>
      </c>
      <c r="G91" s="221" t="s">
        <v>231</v>
      </c>
      <c r="H91" s="222">
        <v>21.84</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1202</v>
      </c>
    </row>
    <row r="92" s="2" customFormat="1">
      <c r="A92" s="42"/>
      <c r="B92" s="43"/>
      <c r="C92" s="44"/>
      <c r="D92" s="231" t="s">
        <v>235</v>
      </c>
      <c r="E92" s="44"/>
      <c r="F92" s="232" t="s">
        <v>1203</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2" customFormat="1">
      <c r="A93" s="42"/>
      <c r="B93" s="43"/>
      <c r="C93" s="44"/>
      <c r="D93" s="231" t="s">
        <v>321</v>
      </c>
      <c r="E93" s="44"/>
      <c r="F93" s="232" t="s">
        <v>1204</v>
      </c>
      <c r="G93" s="44"/>
      <c r="H93" s="44"/>
      <c r="I93" s="233"/>
      <c r="J93" s="44"/>
      <c r="K93" s="44"/>
      <c r="L93" s="48"/>
      <c r="M93" s="234"/>
      <c r="N93" s="235"/>
      <c r="O93" s="89"/>
      <c r="P93" s="89"/>
      <c r="Q93" s="89"/>
      <c r="R93" s="89"/>
      <c r="S93" s="89"/>
      <c r="T93" s="90"/>
      <c r="U93" s="42"/>
      <c r="V93" s="42"/>
      <c r="W93" s="42"/>
      <c r="X93" s="42"/>
      <c r="Y93" s="42"/>
      <c r="Z93" s="42"/>
      <c r="AA93" s="42"/>
      <c r="AB93" s="42"/>
      <c r="AC93" s="42"/>
      <c r="AD93" s="42"/>
      <c r="AE93" s="42"/>
      <c r="AT93" s="20" t="s">
        <v>321</v>
      </c>
      <c r="AU93" s="20" t="s">
        <v>90</v>
      </c>
    </row>
    <row r="94" s="13" customFormat="1">
      <c r="A94" s="13"/>
      <c r="B94" s="236"/>
      <c r="C94" s="237"/>
      <c r="D94" s="231" t="s">
        <v>237</v>
      </c>
      <c r="E94" s="238" t="s">
        <v>39</v>
      </c>
      <c r="F94" s="239" t="s">
        <v>1205</v>
      </c>
      <c r="G94" s="237"/>
      <c r="H94" s="240">
        <v>5.46</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1206</v>
      </c>
      <c r="G95" s="237"/>
      <c r="H95" s="240">
        <v>3.0030000000000001</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3" customFormat="1">
      <c r="A96" s="13"/>
      <c r="B96" s="236"/>
      <c r="C96" s="237"/>
      <c r="D96" s="231" t="s">
        <v>237</v>
      </c>
      <c r="E96" s="238" t="s">
        <v>39</v>
      </c>
      <c r="F96" s="239" t="s">
        <v>1207</v>
      </c>
      <c r="G96" s="237"/>
      <c r="H96" s="240">
        <v>2.73</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237</v>
      </c>
      <c r="AU96" s="246" t="s">
        <v>90</v>
      </c>
      <c r="AV96" s="13" t="s">
        <v>90</v>
      </c>
      <c r="AW96" s="13" t="s">
        <v>41</v>
      </c>
      <c r="AX96" s="13" t="s">
        <v>80</v>
      </c>
      <c r="AY96" s="246" t="s">
        <v>225</v>
      </c>
    </row>
    <row r="97" s="13" customFormat="1">
      <c r="A97" s="13"/>
      <c r="B97" s="236"/>
      <c r="C97" s="237"/>
      <c r="D97" s="231" t="s">
        <v>237</v>
      </c>
      <c r="E97" s="238" t="s">
        <v>39</v>
      </c>
      <c r="F97" s="239" t="s">
        <v>1208</v>
      </c>
      <c r="G97" s="237"/>
      <c r="H97" s="240">
        <v>2.4569999999999999</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3" customFormat="1">
      <c r="A98" s="13"/>
      <c r="B98" s="236"/>
      <c r="C98" s="237"/>
      <c r="D98" s="231" t="s">
        <v>237</v>
      </c>
      <c r="E98" s="238" t="s">
        <v>39</v>
      </c>
      <c r="F98" s="239" t="s">
        <v>1209</v>
      </c>
      <c r="G98" s="237"/>
      <c r="H98" s="240">
        <v>8.1899999999999995</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237</v>
      </c>
      <c r="AU98" s="246" t="s">
        <v>90</v>
      </c>
      <c r="AV98" s="13" t="s">
        <v>90</v>
      </c>
      <c r="AW98" s="13" t="s">
        <v>41</v>
      </c>
      <c r="AX98" s="13" t="s">
        <v>80</v>
      </c>
      <c r="AY98" s="246" t="s">
        <v>225</v>
      </c>
    </row>
    <row r="99" s="14" customFormat="1">
      <c r="A99" s="14"/>
      <c r="B99" s="247"/>
      <c r="C99" s="248"/>
      <c r="D99" s="231" t="s">
        <v>237</v>
      </c>
      <c r="E99" s="249" t="s">
        <v>39</v>
      </c>
      <c r="F99" s="250" t="s">
        <v>239</v>
      </c>
      <c r="G99" s="248"/>
      <c r="H99" s="251">
        <v>21.84</v>
      </c>
      <c r="I99" s="252"/>
      <c r="J99" s="248"/>
      <c r="K99" s="248"/>
      <c r="L99" s="253"/>
      <c r="M99" s="254"/>
      <c r="N99" s="255"/>
      <c r="O99" s="255"/>
      <c r="P99" s="255"/>
      <c r="Q99" s="255"/>
      <c r="R99" s="255"/>
      <c r="S99" s="255"/>
      <c r="T99" s="256"/>
      <c r="U99" s="14"/>
      <c r="V99" s="14"/>
      <c r="W99" s="14"/>
      <c r="X99" s="14"/>
      <c r="Y99" s="14"/>
      <c r="Z99" s="14"/>
      <c r="AA99" s="14"/>
      <c r="AB99" s="14"/>
      <c r="AC99" s="14"/>
      <c r="AD99" s="14"/>
      <c r="AE99" s="14"/>
      <c r="AT99" s="257" t="s">
        <v>237</v>
      </c>
      <c r="AU99" s="257" t="s">
        <v>90</v>
      </c>
      <c r="AV99" s="14" t="s">
        <v>233</v>
      </c>
      <c r="AW99" s="14" t="s">
        <v>41</v>
      </c>
      <c r="AX99" s="14" t="s">
        <v>87</v>
      </c>
      <c r="AY99" s="257" t="s">
        <v>225</v>
      </c>
    </row>
    <row r="100" s="2" customFormat="1" ht="90" customHeight="1">
      <c r="A100" s="42"/>
      <c r="B100" s="43"/>
      <c r="C100" s="218" t="s">
        <v>90</v>
      </c>
      <c r="D100" s="218" t="s">
        <v>228</v>
      </c>
      <c r="E100" s="219" t="s">
        <v>1210</v>
      </c>
      <c r="F100" s="220" t="s">
        <v>1211</v>
      </c>
      <c r="G100" s="221" t="s">
        <v>231</v>
      </c>
      <c r="H100" s="222">
        <v>21.84</v>
      </c>
      <c r="I100" s="223"/>
      <c r="J100" s="224">
        <f>ROUND(I100*H100,2)</f>
        <v>0</v>
      </c>
      <c r="K100" s="220" t="s">
        <v>232</v>
      </c>
      <c r="L100" s="48"/>
      <c r="M100" s="225" t="s">
        <v>39</v>
      </c>
      <c r="N100" s="226" t="s">
        <v>53</v>
      </c>
      <c r="O100" s="89"/>
      <c r="P100" s="227">
        <f>O100*H100</f>
        <v>0</v>
      </c>
      <c r="Q100" s="227">
        <v>0</v>
      </c>
      <c r="R100" s="227">
        <f>Q100*H100</f>
        <v>0</v>
      </c>
      <c r="S100" s="227">
        <v>0</v>
      </c>
      <c r="T100" s="228">
        <f>S100*H100</f>
        <v>0</v>
      </c>
      <c r="U100" s="42"/>
      <c r="V100" s="42"/>
      <c r="W100" s="42"/>
      <c r="X100" s="42"/>
      <c r="Y100" s="42"/>
      <c r="Z100" s="42"/>
      <c r="AA100" s="42"/>
      <c r="AB100" s="42"/>
      <c r="AC100" s="42"/>
      <c r="AD100" s="42"/>
      <c r="AE100" s="42"/>
      <c r="AR100" s="229" t="s">
        <v>233</v>
      </c>
      <c r="AT100" s="229" t="s">
        <v>228</v>
      </c>
      <c r="AU100" s="229" t="s">
        <v>90</v>
      </c>
      <c r="AY100" s="20" t="s">
        <v>225</v>
      </c>
      <c r="BE100" s="230">
        <f>IF(N100="základní",J100,0)</f>
        <v>0</v>
      </c>
      <c r="BF100" s="230">
        <f>IF(N100="snížená",J100,0)</f>
        <v>0</v>
      </c>
      <c r="BG100" s="230">
        <f>IF(N100="zákl. přenesená",J100,0)</f>
        <v>0</v>
      </c>
      <c r="BH100" s="230">
        <f>IF(N100="sníž. přenesená",J100,0)</f>
        <v>0</v>
      </c>
      <c r="BI100" s="230">
        <f>IF(N100="nulová",J100,0)</f>
        <v>0</v>
      </c>
      <c r="BJ100" s="20" t="s">
        <v>233</v>
      </c>
      <c r="BK100" s="230">
        <f>ROUND(I100*H100,2)</f>
        <v>0</v>
      </c>
      <c r="BL100" s="20" t="s">
        <v>233</v>
      </c>
      <c r="BM100" s="229" t="s">
        <v>1212</v>
      </c>
    </row>
    <row r="101" s="2" customFormat="1">
      <c r="A101" s="42"/>
      <c r="B101" s="43"/>
      <c r="C101" s="44"/>
      <c r="D101" s="231" t="s">
        <v>235</v>
      </c>
      <c r="E101" s="44"/>
      <c r="F101" s="232" t="s">
        <v>1203</v>
      </c>
      <c r="G101" s="44"/>
      <c r="H101" s="44"/>
      <c r="I101" s="233"/>
      <c r="J101" s="44"/>
      <c r="K101" s="44"/>
      <c r="L101" s="48"/>
      <c r="M101" s="234"/>
      <c r="N101" s="235"/>
      <c r="O101" s="89"/>
      <c r="P101" s="89"/>
      <c r="Q101" s="89"/>
      <c r="R101" s="89"/>
      <c r="S101" s="89"/>
      <c r="T101" s="90"/>
      <c r="U101" s="42"/>
      <c r="V101" s="42"/>
      <c r="W101" s="42"/>
      <c r="X101" s="42"/>
      <c r="Y101" s="42"/>
      <c r="Z101" s="42"/>
      <c r="AA101" s="42"/>
      <c r="AB101" s="42"/>
      <c r="AC101" s="42"/>
      <c r="AD101" s="42"/>
      <c r="AE101" s="42"/>
      <c r="AT101" s="20" t="s">
        <v>235</v>
      </c>
      <c r="AU101" s="20" t="s">
        <v>90</v>
      </c>
    </row>
    <row r="102" s="2" customFormat="1">
      <c r="A102" s="42"/>
      <c r="B102" s="43"/>
      <c r="C102" s="44"/>
      <c r="D102" s="231" t="s">
        <v>321</v>
      </c>
      <c r="E102" s="44"/>
      <c r="F102" s="232" t="s">
        <v>1204</v>
      </c>
      <c r="G102" s="44"/>
      <c r="H102" s="44"/>
      <c r="I102" s="233"/>
      <c r="J102" s="44"/>
      <c r="K102" s="44"/>
      <c r="L102" s="48"/>
      <c r="M102" s="234"/>
      <c r="N102" s="235"/>
      <c r="O102" s="89"/>
      <c r="P102" s="89"/>
      <c r="Q102" s="89"/>
      <c r="R102" s="89"/>
      <c r="S102" s="89"/>
      <c r="T102" s="90"/>
      <c r="U102" s="42"/>
      <c r="V102" s="42"/>
      <c r="W102" s="42"/>
      <c r="X102" s="42"/>
      <c r="Y102" s="42"/>
      <c r="Z102" s="42"/>
      <c r="AA102" s="42"/>
      <c r="AB102" s="42"/>
      <c r="AC102" s="42"/>
      <c r="AD102" s="42"/>
      <c r="AE102" s="42"/>
      <c r="AT102" s="20" t="s">
        <v>321</v>
      </c>
      <c r="AU102" s="20" t="s">
        <v>90</v>
      </c>
    </row>
    <row r="103" s="13" customFormat="1">
      <c r="A103" s="13"/>
      <c r="B103" s="236"/>
      <c r="C103" s="237"/>
      <c r="D103" s="231" t="s">
        <v>237</v>
      </c>
      <c r="E103" s="238" t="s">
        <v>39</v>
      </c>
      <c r="F103" s="239" t="s">
        <v>1205</v>
      </c>
      <c r="G103" s="237"/>
      <c r="H103" s="240">
        <v>5.46</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90</v>
      </c>
      <c r="AV103" s="13" t="s">
        <v>90</v>
      </c>
      <c r="AW103" s="13" t="s">
        <v>41</v>
      </c>
      <c r="AX103" s="13" t="s">
        <v>80</v>
      </c>
      <c r="AY103" s="246" t="s">
        <v>225</v>
      </c>
    </row>
    <row r="104" s="13" customFormat="1">
      <c r="A104" s="13"/>
      <c r="B104" s="236"/>
      <c r="C104" s="237"/>
      <c r="D104" s="231" t="s">
        <v>237</v>
      </c>
      <c r="E104" s="238" t="s">
        <v>39</v>
      </c>
      <c r="F104" s="239" t="s">
        <v>1206</v>
      </c>
      <c r="G104" s="237"/>
      <c r="H104" s="240">
        <v>3.0030000000000001</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3" customFormat="1">
      <c r="A105" s="13"/>
      <c r="B105" s="236"/>
      <c r="C105" s="237"/>
      <c r="D105" s="231" t="s">
        <v>237</v>
      </c>
      <c r="E105" s="238" t="s">
        <v>39</v>
      </c>
      <c r="F105" s="239" t="s">
        <v>1207</v>
      </c>
      <c r="G105" s="237"/>
      <c r="H105" s="240">
        <v>2.73</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3" customFormat="1">
      <c r="A106" s="13"/>
      <c r="B106" s="236"/>
      <c r="C106" s="237"/>
      <c r="D106" s="231" t="s">
        <v>237</v>
      </c>
      <c r="E106" s="238" t="s">
        <v>39</v>
      </c>
      <c r="F106" s="239" t="s">
        <v>1208</v>
      </c>
      <c r="G106" s="237"/>
      <c r="H106" s="240">
        <v>2.4569999999999999</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1209</v>
      </c>
      <c r="G107" s="237"/>
      <c r="H107" s="240">
        <v>8.1899999999999995</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4" customFormat="1">
      <c r="A108" s="14"/>
      <c r="B108" s="247"/>
      <c r="C108" s="248"/>
      <c r="D108" s="231" t="s">
        <v>237</v>
      </c>
      <c r="E108" s="249" t="s">
        <v>39</v>
      </c>
      <c r="F108" s="250" t="s">
        <v>239</v>
      </c>
      <c r="G108" s="248"/>
      <c r="H108" s="251">
        <v>21.84</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237</v>
      </c>
      <c r="AU108" s="257" t="s">
        <v>90</v>
      </c>
      <c r="AV108" s="14" t="s">
        <v>233</v>
      </c>
      <c r="AW108" s="14" t="s">
        <v>41</v>
      </c>
      <c r="AX108" s="14" t="s">
        <v>87</v>
      </c>
      <c r="AY108" s="257" t="s">
        <v>225</v>
      </c>
    </row>
    <row r="109" s="2" customFormat="1" ht="37.8" customHeight="1">
      <c r="A109" s="42"/>
      <c r="B109" s="43"/>
      <c r="C109" s="218" t="s">
        <v>245</v>
      </c>
      <c r="D109" s="218" t="s">
        <v>228</v>
      </c>
      <c r="E109" s="219" t="s">
        <v>229</v>
      </c>
      <c r="F109" s="220" t="s">
        <v>230</v>
      </c>
      <c r="G109" s="221" t="s">
        <v>231</v>
      </c>
      <c r="H109" s="222">
        <v>21</v>
      </c>
      <c r="I109" s="223"/>
      <c r="J109" s="224">
        <f>ROUND(I109*H109,2)</f>
        <v>0</v>
      </c>
      <c r="K109" s="220" t="s">
        <v>232</v>
      </c>
      <c r="L109" s="48"/>
      <c r="M109" s="225" t="s">
        <v>39</v>
      </c>
      <c r="N109" s="226" t="s">
        <v>53</v>
      </c>
      <c r="O109" s="89"/>
      <c r="P109" s="227">
        <f>O109*H109</f>
        <v>0</v>
      </c>
      <c r="Q109" s="227">
        <v>0</v>
      </c>
      <c r="R109" s="227">
        <f>Q109*H109</f>
        <v>0</v>
      </c>
      <c r="S109" s="227">
        <v>0</v>
      </c>
      <c r="T109" s="228">
        <f>S109*H109</f>
        <v>0</v>
      </c>
      <c r="U109" s="42"/>
      <c r="V109" s="42"/>
      <c r="W109" s="42"/>
      <c r="X109" s="42"/>
      <c r="Y109" s="42"/>
      <c r="Z109" s="42"/>
      <c r="AA109" s="42"/>
      <c r="AB109" s="42"/>
      <c r="AC109" s="42"/>
      <c r="AD109" s="42"/>
      <c r="AE109" s="42"/>
      <c r="AR109" s="229" t="s">
        <v>233</v>
      </c>
      <c r="AT109" s="229" t="s">
        <v>228</v>
      </c>
      <c r="AU109" s="229" t="s">
        <v>90</v>
      </c>
      <c r="AY109" s="20" t="s">
        <v>225</v>
      </c>
      <c r="BE109" s="230">
        <f>IF(N109="základní",J109,0)</f>
        <v>0</v>
      </c>
      <c r="BF109" s="230">
        <f>IF(N109="snížená",J109,0)</f>
        <v>0</v>
      </c>
      <c r="BG109" s="230">
        <f>IF(N109="zákl. přenesená",J109,0)</f>
        <v>0</v>
      </c>
      <c r="BH109" s="230">
        <f>IF(N109="sníž. přenesená",J109,0)</f>
        <v>0</v>
      </c>
      <c r="BI109" s="230">
        <f>IF(N109="nulová",J109,0)</f>
        <v>0</v>
      </c>
      <c r="BJ109" s="20" t="s">
        <v>233</v>
      </c>
      <c r="BK109" s="230">
        <f>ROUND(I109*H109,2)</f>
        <v>0</v>
      </c>
      <c r="BL109" s="20" t="s">
        <v>233</v>
      </c>
      <c r="BM109" s="229" t="s">
        <v>1213</v>
      </c>
    </row>
    <row r="110" s="2" customFormat="1">
      <c r="A110" s="42"/>
      <c r="B110" s="43"/>
      <c r="C110" s="44"/>
      <c r="D110" s="231" t="s">
        <v>235</v>
      </c>
      <c r="E110" s="44"/>
      <c r="F110" s="232" t="s">
        <v>236</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235</v>
      </c>
      <c r="AU110" s="20" t="s">
        <v>90</v>
      </c>
    </row>
    <row r="111" s="2" customFormat="1">
      <c r="A111" s="42"/>
      <c r="B111" s="43"/>
      <c r="C111" s="44"/>
      <c r="D111" s="231" t="s">
        <v>321</v>
      </c>
      <c r="E111" s="44"/>
      <c r="F111" s="232" t="s">
        <v>1214</v>
      </c>
      <c r="G111" s="44"/>
      <c r="H111" s="44"/>
      <c r="I111" s="233"/>
      <c r="J111" s="44"/>
      <c r="K111" s="44"/>
      <c r="L111" s="48"/>
      <c r="M111" s="234"/>
      <c r="N111" s="235"/>
      <c r="O111" s="89"/>
      <c r="P111" s="89"/>
      <c r="Q111" s="89"/>
      <c r="R111" s="89"/>
      <c r="S111" s="89"/>
      <c r="T111" s="90"/>
      <c r="U111" s="42"/>
      <c r="V111" s="42"/>
      <c r="W111" s="42"/>
      <c r="X111" s="42"/>
      <c r="Y111" s="42"/>
      <c r="Z111" s="42"/>
      <c r="AA111" s="42"/>
      <c r="AB111" s="42"/>
      <c r="AC111" s="42"/>
      <c r="AD111" s="42"/>
      <c r="AE111" s="42"/>
      <c r="AT111" s="20" t="s">
        <v>321</v>
      </c>
      <c r="AU111" s="20" t="s">
        <v>90</v>
      </c>
    </row>
    <row r="112" s="13" customFormat="1">
      <c r="A112" s="13"/>
      <c r="B112" s="236"/>
      <c r="C112" s="237"/>
      <c r="D112" s="231" t="s">
        <v>237</v>
      </c>
      <c r="E112" s="238" t="s">
        <v>39</v>
      </c>
      <c r="F112" s="239" t="s">
        <v>1215</v>
      </c>
      <c r="G112" s="237"/>
      <c r="H112" s="240">
        <v>5</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237</v>
      </c>
      <c r="AU112" s="246" t="s">
        <v>90</v>
      </c>
      <c r="AV112" s="13" t="s">
        <v>90</v>
      </c>
      <c r="AW112" s="13" t="s">
        <v>41</v>
      </c>
      <c r="AX112" s="13" t="s">
        <v>80</v>
      </c>
      <c r="AY112" s="246" t="s">
        <v>225</v>
      </c>
    </row>
    <row r="113" s="13" customFormat="1">
      <c r="A113" s="13"/>
      <c r="B113" s="236"/>
      <c r="C113" s="237"/>
      <c r="D113" s="231" t="s">
        <v>237</v>
      </c>
      <c r="E113" s="238" t="s">
        <v>39</v>
      </c>
      <c r="F113" s="239" t="s">
        <v>1216</v>
      </c>
      <c r="G113" s="237"/>
      <c r="H113" s="240">
        <v>16</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4" customFormat="1">
      <c r="A114" s="14"/>
      <c r="B114" s="247"/>
      <c r="C114" s="248"/>
      <c r="D114" s="231" t="s">
        <v>237</v>
      </c>
      <c r="E114" s="249" t="s">
        <v>39</v>
      </c>
      <c r="F114" s="250" t="s">
        <v>239</v>
      </c>
      <c r="G114" s="248"/>
      <c r="H114" s="251">
        <v>21</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237</v>
      </c>
      <c r="AU114" s="257" t="s">
        <v>90</v>
      </c>
      <c r="AV114" s="14" t="s">
        <v>233</v>
      </c>
      <c r="AW114" s="14" t="s">
        <v>41</v>
      </c>
      <c r="AX114" s="14" t="s">
        <v>87</v>
      </c>
      <c r="AY114" s="257" t="s">
        <v>225</v>
      </c>
    </row>
    <row r="115" s="2" customFormat="1" ht="55.5" customHeight="1">
      <c r="A115" s="42"/>
      <c r="B115" s="43"/>
      <c r="C115" s="218" t="s">
        <v>233</v>
      </c>
      <c r="D115" s="218" t="s">
        <v>228</v>
      </c>
      <c r="E115" s="219" t="s">
        <v>663</v>
      </c>
      <c r="F115" s="220" t="s">
        <v>664</v>
      </c>
      <c r="G115" s="221" t="s">
        <v>188</v>
      </c>
      <c r="H115" s="222">
        <v>296</v>
      </c>
      <c r="I115" s="223"/>
      <c r="J115" s="224">
        <f>ROUND(I115*H115,2)</f>
        <v>0</v>
      </c>
      <c r="K115" s="220" t="s">
        <v>232</v>
      </c>
      <c r="L115" s="48"/>
      <c r="M115" s="225" t="s">
        <v>39</v>
      </c>
      <c r="N115" s="226" t="s">
        <v>53</v>
      </c>
      <c r="O115" s="89"/>
      <c r="P115" s="227">
        <f>O115*H115</f>
        <v>0</v>
      </c>
      <c r="Q115" s="227">
        <v>0</v>
      </c>
      <c r="R115" s="227">
        <f>Q115*H115</f>
        <v>0</v>
      </c>
      <c r="S115" s="227">
        <v>0</v>
      </c>
      <c r="T115" s="228">
        <f>S115*H115</f>
        <v>0</v>
      </c>
      <c r="U115" s="42"/>
      <c r="V115" s="42"/>
      <c r="W115" s="42"/>
      <c r="X115" s="42"/>
      <c r="Y115" s="42"/>
      <c r="Z115" s="42"/>
      <c r="AA115" s="42"/>
      <c r="AB115" s="42"/>
      <c r="AC115" s="42"/>
      <c r="AD115" s="42"/>
      <c r="AE115" s="42"/>
      <c r="AR115" s="229" t="s">
        <v>233</v>
      </c>
      <c r="AT115" s="229" t="s">
        <v>228</v>
      </c>
      <c r="AU115" s="229" t="s">
        <v>90</v>
      </c>
      <c r="AY115" s="20" t="s">
        <v>225</v>
      </c>
      <c r="BE115" s="230">
        <f>IF(N115="základní",J115,0)</f>
        <v>0</v>
      </c>
      <c r="BF115" s="230">
        <f>IF(N115="snížená",J115,0)</f>
        <v>0</v>
      </c>
      <c r="BG115" s="230">
        <f>IF(N115="zákl. přenesená",J115,0)</f>
        <v>0</v>
      </c>
      <c r="BH115" s="230">
        <f>IF(N115="sníž. přenesená",J115,0)</f>
        <v>0</v>
      </c>
      <c r="BI115" s="230">
        <f>IF(N115="nulová",J115,0)</f>
        <v>0</v>
      </c>
      <c r="BJ115" s="20" t="s">
        <v>233</v>
      </c>
      <c r="BK115" s="230">
        <f>ROUND(I115*H115,2)</f>
        <v>0</v>
      </c>
      <c r="BL115" s="20" t="s">
        <v>233</v>
      </c>
      <c r="BM115" s="229" t="s">
        <v>1217</v>
      </c>
    </row>
    <row r="116" s="2" customFormat="1">
      <c r="A116" s="42"/>
      <c r="B116" s="43"/>
      <c r="C116" s="44"/>
      <c r="D116" s="231" t="s">
        <v>235</v>
      </c>
      <c r="E116" s="44"/>
      <c r="F116" s="232" t="s">
        <v>249</v>
      </c>
      <c r="G116" s="44"/>
      <c r="H116" s="44"/>
      <c r="I116" s="233"/>
      <c r="J116" s="44"/>
      <c r="K116" s="44"/>
      <c r="L116" s="48"/>
      <c r="M116" s="234"/>
      <c r="N116" s="235"/>
      <c r="O116" s="89"/>
      <c r="P116" s="89"/>
      <c r="Q116" s="89"/>
      <c r="R116" s="89"/>
      <c r="S116" s="89"/>
      <c r="T116" s="90"/>
      <c r="U116" s="42"/>
      <c r="V116" s="42"/>
      <c r="W116" s="42"/>
      <c r="X116" s="42"/>
      <c r="Y116" s="42"/>
      <c r="Z116" s="42"/>
      <c r="AA116" s="42"/>
      <c r="AB116" s="42"/>
      <c r="AC116" s="42"/>
      <c r="AD116" s="42"/>
      <c r="AE116" s="42"/>
      <c r="AT116" s="20" t="s">
        <v>235</v>
      </c>
      <c r="AU116" s="20" t="s">
        <v>90</v>
      </c>
    </row>
    <row r="117" s="2" customFormat="1">
      <c r="A117" s="42"/>
      <c r="B117" s="43"/>
      <c r="C117" s="44"/>
      <c r="D117" s="231" t="s">
        <v>321</v>
      </c>
      <c r="E117" s="44"/>
      <c r="F117" s="232" t="s">
        <v>1218</v>
      </c>
      <c r="G117" s="44"/>
      <c r="H117" s="44"/>
      <c r="I117" s="233"/>
      <c r="J117" s="44"/>
      <c r="K117" s="44"/>
      <c r="L117" s="48"/>
      <c r="M117" s="234"/>
      <c r="N117" s="235"/>
      <c r="O117" s="89"/>
      <c r="P117" s="89"/>
      <c r="Q117" s="89"/>
      <c r="R117" s="89"/>
      <c r="S117" s="89"/>
      <c r="T117" s="90"/>
      <c r="U117" s="42"/>
      <c r="V117" s="42"/>
      <c r="W117" s="42"/>
      <c r="X117" s="42"/>
      <c r="Y117" s="42"/>
      <c r="Z117" s="42"/>
      <c r="AA117" s="42"/>
      <c r="AB117" s="42"/>
      <c r="AC117" s="42"/>
      <c r="AD117" s="42"/>
      <c r="AE117" s="42"/>
      <c r="AT117" s="20" t="s">
        <v>321</v>
      </c>
      <c r="AU117" s="20" t="s">
        <v>90</v>
      </c>
    </row>
    <row r="118" s="13" customFormat="1">
      <c r="A118" s="13"/>
      <c r="B118" s="236"/>
      <c r="C118" s="237"/>
      <c r="D118" s="231" t="s">
        <v>237</v>
      </c>
      <c r="E118" s="238" t="s">
        <v>39</v>
      </c>
      <c r="F118" s="239" t="s">
        <v>1219</v>
      </c>
      <c r="G118" s="237"/>
      <c r="H118" s="240">
        <v>144</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3" customFormat="1">
      <c r="A119" s="13"/>
      <c r="B119" s="236"/>
      <c r="C119" s="237"/>
      <c r="D119" s="231" t="s">
        <v>237</v>
      </c>
      <c r="E119" s="238" t="s">
        <v>39</v>
      </c>
      <c r="F119" s="239" t="s">
        <v>1220</v>
      </c>
      <c r="G119" s="237"/>
      <c r="H119" s="240">
        <v>152</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39</v>
      </c>
      <c r="F120" s="250" t="s">
        <v>239</v>
      </c>
      <c r="G120" s="248"/>
      <c r="H120" s="251">
        <v>296</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2" customFormat="1" ht="24.15" customHeight="1">
      <c r="A121" s="42"/>
      <c r="B121" s="43"/>
      <c r="C121" s="218" t="s">
        <v>226</v>
      </c>
      <c r="D121" s="218" t="s">
        <v>228</v>
      </c>
      <c r="E121" s="219" t="s">
        <v>254</v>
      </c>
      <c r="F121" s="220" t="s">
        <v>255</v>
      </c>
      <c r="G121" s="221" t="s">
        <v>175</v>
      </c>
      <c r="H121" s="222">
        <v>54</v>
      </c>
      <c r="I121" s="223"/>
      <c r="J121" s="224">
        <f>ROUND(I121*H121,2)</f>
        <v>0</v>
      </c>
      <c r="K121" s="220" t="s">
        <v>232</v>
      </c>
      <c r="L121" s="48"/>
      <c r="M121" s="225" t="s">
        <v>39</v>
      </c>
      <c r="N121" s="226" t="s">
        <v>53</v>
      </c>
      <c r="O121" s="89"/>
      <c r="P121" s="227">
        <f>O121*H121</f>
        <v>0</v>
      </c>
      <c r="Q121" s="227">
        <v>0</v>
      </c>
      <c r="R121" s="227">
        <f>Q121*H121</f>
        <v>0</v>
      </c>
      <c r="S121" s="227">
        <v>0</v>
      </c>
      <c r="T121" s="228">
        <f>S121*H121</f>
        <v>0</v>
      </c>
      <c r="U121" s="42"/>
      <c r="V121" s="42"/>
      <c r="W121" s="42"/>
      <c r="X121" s="42"/>
      <c r="Y121" s="42"/>
      <c r="Z121" s="42"/>
      <c r="AA121" s="42"/>
      <c r="AB121" s="42"/>
      <c r="AC121" s="42"/>
      <c r="AD121" s="42"/>
      <c r="AE121" s="42"/>
      <c r="AR121" s="229" t="s">
        <v>233</v>
      </c>
      <c r="AT121" s="229" t="s">
        <v>228</v>
      </c>
      <c r="AU121" s="229" t="s">
        <v>90</v>
      </c>
      <c r="AY121" s="20" t="s">
        <v>225</v>
      </c>
      <c r="BE121" s="230">
        <f>IF(N121="základní",J121,0)</f>
        <v>0</v>
      </c>
      <c r="BF121" s="230">
        <f>IF(N121="snížená",J121,0)</f>
        <v>0</v>
      </c>
      <c r="BG121" s="230">
        <f>IF(N121="zákl. přenesená",J121,0)</f>
        <v>0</v>
      </c>
      <c r="BH121" s="230">
        <f>IF(N121="sníž. přenesená",J121,0)</f>
        <v>0</v>
      </c>
      <c r="BI121" s="230">
        <f>IF(N121="nulová",J121,0)</f>
        <v>0</v>
      </c>
      <c r="BJ121" s="20" t="s">
        <v>233</v>
      </c>
      <c r="BK121" s="230">
        <f>ROUND(I121*H121,2)</f>
        <v>0</v>
      </c>
      <c r="BL121" s="20" t="s">
        <v>233</v>
      </c>
      <c r="BM121" s="229" t="s">
        <v>1221</v>
      </c>
    </row>
    <row r="122" s="2" customFormat="1">
      <c r="A122" s="42"/>
      <c r="B122" s="43"/>
      <c r="C122" s="44"/>
      <c r="D122" s="231" t="s">
        <v>235</v>
      </c>
      <c r="E122" s="44"/>
      <c r="F122" s="232" t="s">
        <v>257</v>
      </c>
      <c r="G122" s="44"/>
      <c r="H122" s="44"/>
      <c r="I122" s="233"/>
      <c r="J122" s="44"/>
      <c r="K122" s="44"/>
      <c r="L122" s="48"/>
      <c r="M122" s="234"/>
      <c r="N122" s="235"/>
      <c r="O122" s="89"/>
      <c r="P122" s="89"/>
      <c r="Q122" s="89"/>
      <c r="R122" s="89"/>
      <c r="S122" s="89"/>
      <c r="T122" s="90"/>
      <c r="U122" s="42"/>
      <c r="V122" s="42"/>
      <c r="W122" s="42"/>
      <c r="X122" s="42"/>
      <c r="Y122" s="42"/>
      <c r="Z122" s="42"/>
      <c r="AA122" s="42"/>
      <c r="AB122" s="42"/>
      <c r="AC122" s="42"/>
      <c r="AD122" s="42"/>
      <c r="AE122" s="42"/>
      <c r="AT122" s="20" t="s">
        <v>235</v>
      </c>
      <c r="AU122" s="20" t="s">
        <v>90</v>
      </c>
    </row>
    <row r="123" s="2" customFormat="1">
      <c r="A123" s="42"/>
      <c r="B123" s="43"/>
      <c r="C123" s="44"/>
      <c r="D123" s="231" t="s">
        <v>321</v>
      </c>
      <c r="E123" s="44"/>
      <c r="F123" s="232" t="s">
        <v>1222</v>
      </c>
      <c r="G123" s="44"/>
      <c r="H123" s="44"/>
      <c r="I123" s="233"/>
      <c r="J123" s="44"/>
      <c r="K123" s="44"/>
      <c r="L123" s="48"/>
      <c r="M123" s="234"/>
      <c r="N123" s="235"/>
      <c r="O123" s="89"/>
      <c r="P123" s="89"/>
      <c r="Q123" s="89"/>
      <c r="R123" s="89"/>
      <c r="S123" s="89"/>
      <c r="T123" s="90"/>
      <c r="U123" s="42"/>
      <c r="V123" s="42"/>
      <c r="W123" s="42"/>
      <c r="X123" s="42"/>
      <c r="Y123" s="42"/>
      <c r="Z123" s="42"/>
      <c r="AA123" s="42"/>
      <c r="AB123" s="42"/>
      <c r="AC123" s="42"/>
      <c r="AD123" s="42"/>
      <c r="AE123" s="42"/>
      <c r="AT123" s="20" t="s">
        <v>321</v>
      </c>
      <c r="AU123" s="20" t="s">
        <v>90</v>
      </c>
    </row>
    <row r="124" s="13" customFormat="1">
      <c r="A124" s="13"/>
      <c r="B124" s="236"/>
      <c r="C124" s="237"/>
      <c r="D124" s="231" t="s">
        <v>237</v>
      </c>
      <c r="E124" s="238" t="s">
        <v>39</v>
      </c>
      <c r="F124" s="239" t="s">
        <v>1223</v>
      </c>
      <c r="G124" s="237"/>
      <c r="H124" s="240">
        <v>4</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237</v>
      </c>
      <c r="AU124" s="246" t="s">
        <v>90</v>
      </c>
      <c r="AV124" s="13" t="s">
        <v>90</v>
      </c>
      <c r="AW124" s="13" t="s">
        <v>41</v>
      </c>
      <c r="AX124" s="13" t="s">
        <v>80</v>
      </c>
      <c r="AY124" s="246" t="s">
        <v>225</v>
      </c>
    </row>
    <row r="125" s="13" customFormat="1">
      <c r="A125" s="13"/>
      <c r="B125" s="236"/>
      <c r="C125" s="237"/>
      <c r="D125" s="231" t="s">
        <v>237</v>
      </c>
      <c r="E125" s="238" t="s">
        <v>39</v>
      </c>
      <c r="F125" s="239" t="s">
        <v>1224</v>
      </c>
      <c r="G125" s="237"/>
      <c r="H125" s="240">
        <v>22</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80</v>
      </c>
      <c r="AY125" s="246" t="s">
        <v>225</v>
      </c>
    </row>
    <row r="126" s="13" customFormat="1">
      <c r="A126" s="13"/>
      <c r="B126" s="236"/>
      <c r="C126" s="237"/>
      <c r="D126" s="231" t="s">
        <v>237</v>
      </c>
      <c r="E126" s="238" t="s">
        <v>39</v>
      </c>
      <c r="F126" s="239" t="s">
        <v>1225</v>
      </c>
      <c r="G126" s="237"/>
      <c r="H126" s="240">
        <v>4</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237</v>
      </c>
      <c r="AU126" s="246" t="s">
        <v>90</v>
      </c>
      <c r="AV126" s="13" t="s">
        <v>90</v>
      </c>
      <c r="AW126" s="13" t="s">
        <v>41</v>
      </c>
      <c r="AX126" s="13" t="s">
        <v>80</v>
      </c>
      <c r="AY126" s="246" t="s">
        <v>225</v>
      </c>
    </row>
    <row r="127" s="13" customFormat="1">
      <c r="A127" s="13"/>
      <c r="B127" s="236"/>
      <c r="C127" s="237"/>
      <c r="D127" s="231" t="s">
        <v>237</v>
      </c>
      <c r="E127" s="238" t="s">
        <v>39</v>
      </c>
      <c r="F127" s="239" t="s">
        <v>1226</v>
      </c>
      <c r="G127" s="237"/>
      <c r="H127" s="240">
        <v>24</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237</v>
      </c>
      <c r="AU127" s="246" t="s">
        <v>90</v>
      </c>
      <c r="AV127" s="13" t="s">
        <v>90</v>
      </c>
      <c r="AW127" s="13" t="s">
        <v>41</v>
      </c>
      <c r="AX127" s="13" t="s">
        <v>80</v>
      </c>
      <c r="AY127" s="246" t="s">
        <v>225</v>
      </c>
    </row>
    <row r="128" s="14" customFormat="1">
      <c r="A128" s="14"/>
      <c r="B128" s="247"/>
      <c r="C128" s="248"/>
      <c r="D128" s="231" t="s">
        <v>237</v>
      </c>
      <c r="E128" s="249" t="s">
        <v>39</v>
      </c>
      <c r="F128" s="250" t="s">
        <v>239</v>
      </c>
      <c r="G128" s="248"/>
      <c r="H128" s="251">
        <v>54</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237</v>
      </c>
      <c r="AU128" s="257" t="s">
        <v>90</v>
      </c>
      <c r="AV128" s="14" t="s">
        <v>233</v>
      </c>
      <c r="AW128" s="14" t="s">
        <v>41</v>
      </c>
      <c r="AX128" s="14" t="s">
        <v>87</v>
      </c>
      <c r="AY128" s="257" t="s">
        <v>225</v>
      </c>
    </row>
    <row r="129" s="2" customFormat="1" ht="24.15" customHeight="1">
      <c r="A129" s="42"/>
      <c r="B129" s="43"/>
      <c r="C129" s="218" t="s">
        <v>260</v>
      </c>
      <c r="D129" s="218" t="s">
        <v>228</v>
      </c>
      <c r="E129" s="219" t="s">
        <v>1227</v>
      </c>
      <c r="F129" s="220" t="s">
        <v>1228</v>
      </c>
      <c r="G129" s="221" t="s">
        <v>175</v>
      </c>
      <c r="H129" s="222">
        <v>200</v>
      </c>
      <c r="I129" s="223"/>
      <c r="J129" s="224">
        <f>ROUND(I129*H129,2)</f>
        <v>0</v>
      </c>
      <c r="K129" s="220" t="s">
        <v>232</v>
      </c>
      <c r="L129" s="48"/>
      <c r="M129" s="225" t="s">
        <v>39</v>
      </c>
      <c r="N129" s="226" t="s">
        <v>53</v>
      </c>
      <c r="O129" s="89"/>
      <c r="P129" s="227">
        <f>O129*H129</f>
        <v>0</v>
      </c>
      <c r="Q129" s="227">
        <v>0</v>
      </c>
      <c r="R129" s="227">
        <f>Q129*H129</f>
        <v>0</v>
      </c>
      <c r="S129" s="227">
        <v>0</v>
      </c>
      <c r="T129" s="228">
        <f>S129*H129</f>
        <v>0</v>
      </c>
      <c r="U129" s="42"/>
      <c r="V129" s="42"/>
      <c r="W129" s="42"/>
      <c r="X129" s="42"/>
      <c r="Y129" s="42"/>
      <c r="Z129" s="42"/>
      <c r="AA129" s="42"/>
      <c r="AB129" s="42"/>
      <c r="AC129" s="42"/>
      <c r="AD129" s="42"/>
      <c r="AE129" s="42"/>
      <c r="AR129" s="229" t="s">
        <v>233</v>
      </c>
      <c r="AT129" s="229" t="s">
        <v>228</v>
      </c>
      <c r="AU129" s="229" t="s">
        <v>90</v>
      </c>
      <c r="AY129" s="20" t="s">
        <v>225</v>
      </c>
      <c r="BE129" s="230">
        <f>IF(N129="základní",J129,0)</f>
        <v>0</v>
      </c>
      <c r="BF129" s="230">
        <f>IF(N129="snížená",J129,0)</f>
        <v>0</v>
      </c>
      <c r="BG129" s="230">
        <f>IF(N129="zákl. přenesená",J129,0)</f>
        <v>0</v>
      </c>
      <c r="BH129" s="230">
        <f>IF(N129="sníž. přenesená",J129,0)</f>
        <v>0</v>
      </c>
      <c r="BI129" s="230">
        <f>IF(N129="nulová",J129,0)</f>
        <v>0</v>
      </c>
      <c r="BJ129" s="20" t="s">
        <v>233</v>
      </c>
      <c r="BK129" s="230">
        <f>ROUND(I129*H129,2)</f>
        <v>0</v>
      </c>
      <c r="BL129" s="20" t="s">
        <v>233</v>
      </c>
      <c r="BM129" s="229" t="s">
        <v>1229</v>
      </c>
    </row>
    <row r="130" s="2" customFormat="1">
      <c r="A130" s="42"/>
      <c r="B130" s="43"/>
      <c r="C130" s="44"/>
      <c r="D130" s="231" t="s">
        <v>235</v>
      </c>
      <c r="E130" s="44"/>
      <c r="F130" s="232" t="s">
        <v>1230</v>
      </c>
      <c r="G130" s="44"/>
      <c r="H130" s="44"/>
      <c r="I130" s="233"/>
      <c r="J130" s="44"/>
      <c r="K130" s="44"/>
      <c r="L130" s="48"/>
      <c r="M130" s="234"/>
      <c r="N130" s="235"/>
      <c r="O130" s="89"/>
      <c r="P130" s="89"/>
      <c r="Q130" s="89"/>
      <c r="R130" s="89"/>
      <c r="S130" s="89"/>
      <c r="T130" s="90"/>
      <c r="U130" s="42"/>
      <c r="V130" s="42"/>
      <c r="W130" s="42"/>
      <c r="X130" s="42"/>
      <c r="Y130" s="42"/>
      <c r="Z130" s="42"/>
      <c r="AA130" s="42"/>
      <c r="AB130" s="42"/>
      <c r="AC130" s="42"/>
      <c r="AD130" s="42"/>
      <c r="AE130" s="42"/>
      <c r="AT130" s="20" t="s">
        <v>235</v>
      </c>
      <c r="AU130" s="20" t="s">
        <v>90</v>
      </c>
    </row>
    <row r="131" s="2" customFormat="1">
      <c r="A131" s="42"/>
      <c r="B131" s="43"/>
      <c r="C131" s="44"/>
      <c r="D131" s="231" t="s">
        <v>321</v>
      </c>
      <c r="E131" s="44"/>
      <c r="F131" s="232" t="s">
        <v>1231</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321</v>
      </c>
      <c r="AU131" s="20" t="s">
        <v>90</v>
      </c>
    </row>
    <row r="132" s="13" customFormat="1">
      <c r="A132" s="13"/>
      <c r="B132" s="236"/>
      <c r="C132" s="237"/>
      <c r="D132" s="231" t="s">
        <v>237</v>
      </c>
      <c r="E132" s="238" t="s">
        <v>39</v>
      </c>
      <c r="F132" s="239" t="s">
        <v>1232</v>
      </c>
      <c r="G132" s="237"/>
      <c r="H132" s="240">
        <v>200</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4" customFormat="1">
      <c r="A133" s="14"/>
      <c r="B133" s="247"/>
      <c r="C133" s="248"/>
      <c r="D133" s="231" t="s">
        <v>237</v>
      </c>
      <c r="E133" s="249" t="s">
        <v>39</v>
      </c>
      <c r="F133" s="250" t="s">
        <v>239</v>
      </c>
      <c r="G133" s="248"/>
      <c r="H133" s="251">
        <v>200</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237</v>
      </c>
      <c r="AU133" s="257" t="s">
        <v>90</v>
      </c>
      <c r="AV133" s="14" t="s">
        <v>233</v>
      </c>
      <c r="AW133" s="14" t="s">
        <v>41</v>
      </c>
      <c r="AX133" s="14" t="s">
        <v>87</v>
      </c>
      <c r="AY133" s="257" t="s">
        <v>225</v>
      </c>
    </row>
    <row r="134" s="2" customFormat="1" ht="24.15" customHeight="1">
      <c r="A134" s="42"/>
      <c r="B134" s="43"/>
      <c r="C134" s="218" t="s">
        <v>266</v>
      </c>
      <c r="D134" s="218" t="s">
        <v>228</v>
      </c>
      <c r="E134" s="219" t="s">
        <v>1233</v>
      </c>
      <c r="F134" s="220" t="s">
        <v>1234</v>
      </c>
      <c r="G134" s="221" t="s">
        <v>175</v>
      </c>
      <c r="H134" s="222">
        <v>200</v>
      </c>
      <c r="I134" s="223"/>
      <c r="J134" s="224">
        <f>ROUND(I134*H134,2)</f>
        <v>0</v>
      </c>
      <c r="K134" s="220" t="s">
        <v>232</v>
      </c>
      <c r="L134" s="48"/>
      <c r="M134" s="225" t="s">
        <v>39</v>
      </c>
      <c r="N134" s="226" t="s">
        <v>53</v>
      </c>
      <c r="O134" s="89"/>
      <c r="P134" s="227">
        <f>O134*H134</f>
        <v>0</v>
      </c>
      <c r="Q134" s="227">
        <v>0</v>
      </c>
      <c r="R134" s="227">
        <f>Q134*H134</f>
        <v>0</v>
      </c>
      <c r="S134" s="227">
        <v>0</v>
      </c>
      <c r="T134" s="228">
        <f>S134*H134</f>
        <v>0</v>
      </c>
      <c r="U134" s="42"/>
      <c r="V134" s="42"/>
      <c r="W134" s="42"/>
      <c r="X134" s="42"/>
      <c r="Y134" s="42"/>
      <c r="Z134" s="42"/>
      <c r="AA134" s="42"/>
      <c r="AB134" s="42"/>
      <c r="AC134" s="42"/>
      <c r="AD134" s="42"/>
      <c r="AE134" s="42"/>
      <c r="AR134" s="229" t="s">
        <v>233</v>
      </c>
      <c r="AT134" s="229" t="s">
        <v>228</v>
      </c>
      <c r="AU134" s="229" t="s">
        <v>90</v>
      </c>
      <c r="AY134" s="20" t="s">
        <v>225</v>
      </c>
      <c r="BE134" s="230">
        <f>IF(N134="základní",J134,0)</f>
        <v>0</v>
      </c>
      <c r="BF134" s="230">
        <f>IF(N134="snížená",J134,0)</f>
        <v>0</v>
      </c>
      <c r="BG134" s="230">
        <f>IF(N134="zákl. přenesená",J134,0)</f>
        <v>0</v>
      </c>
      <c r="BH134" s="230">
        <f>IF(N134="sníž. přenesená",J134,0)</f>
        <v>0</v>
      </c>
      <c r="BI134" s="230">
        <f>IF(N134="nulová",J134,0)</f>
        <v>0</v>
      </c>
      <c r="BJ134" s="20" t="s">
        <v>233</v>
      </c>
      <c r="BK134" s="230">
        <f>ROUND(I134*H134,2)</f>
        <v>0</v>
      </c>
      <c r="BL134" s="20" t="s">
        <v>233</v>
      </c>
      <c r="BM134" s="229" t="s">
        <v>1235</v>
      </c>
    </row>
    <row r="135" s="2" customFormat="1">
      <c r="A135" s="42"/>
      <c r="B135" s="43"/>
      <c r="C135" s="44"/>
      <c r="D135" s="231" t="s">
        <v>235</v>
      </c>
      <c r="E135" s="44"/>
      <c r="F135" s="232" t="s">
        <v>776</v>
      </c>
      <c r="G135" s="44"/>
      <c r="H135" s="44"/>
      <c r="I135" s="233"/>
      <c r="J135" s="44"/>
      <c r="K135" s="44"/>
      <c r="L135" s="48"/>
      <c r="M135" s="234"/>
      <c r="N135" s="235"/>
      <c r="O135" s="89"/>
      <c r="P135" s="89"/>
      <c r="Q135" s="89"/>
      <c r="R135" s="89"/>
      <c r="S135" s="89"/>
      <c r="T135" s="90"/>
      <c r="U135" s="42"/>
      <c r="V135" s="42"/>
      <c r="W135" s="42"/>
      <c r="X135" s="42"/>
      <c r="Y135" s="42"/>
      <c r="Z135" s="42"/>
      <c r="AA135" s="42"/>
      <c r="AB135" s="42"/>
      <c r="AC135" s="42"/>
      <c r="AD135" s="42"/>
      <c r="AE135" s="42"/>
      <c r="AT135" s="20" t="s">
        <v>235</v>
      </c>
      <c r="AU135" s="20" t="s">
        <v>90</v>
      </c>
    </row>
    <row r="136" s="2" customFormat="1">
      <c r="A136" s="42"/>
      <c r="B136" s="43"/>
      <c r="C136" s="44"/>
      <c r="D136" s="231" t="s">
        <v>321</v>
      </c>
      <c r="E136" s="44"/>
      <c r="F136" s="232" t="s">
        <v>1236</v>
      </c>
      <c r="G136" s="44"/>
      <c r="H136" s="44"/>
      <c r="I136" s="233"/>
      <c r="J136" s="44"/>
      <c r="K136" s="44"/>
      <c r="L136" s="48"/>
      <c r="M136" s="234"/>
      <c r="N136" s="235"/>
      <c r="O136" s="89"/>
      <c r="P136" s="89"/>
      <c r="Q136" s="89"/>
      <c r="R136" s="89"/>
      <c r="S136" s="89"/>
      <c r="T136" s="90"/>
      <c r="U136" s="42"/>
      <c r="V136" s="42"/>
      <c r="W136" s="42"/>
      <c r="X136" s="42"/>
      <c r="Y136" s="42"/>
      <c r="Z136" s="42"/>
      <c r="AA136" s="42"/>
      <c r="AB136" s="42"/>
      <c r="AC136" s="42"/>
      <c r="AD136" s="42"/>
      <c r="AE136" s="42"/>
      <c r="AT136" s="20" t="s">
        <v>321</v>
      </c>
      <c r="AU136" s="20" t="s">
        <v>90</v>
      </c>
    </row>
    <row r="137" s="13" customFormat="1">
      <c r="A137" s="13"/>
      <c r="B137" s="236"/>
      <c r="C137" s="237"/>
      <c r="D137" s="231" t="s">
        <v>237</v>
      </c>
      <c r="E137" s="238" t="s">
        <v>39</v>
      </c>
      <c r="F137" s="239" t="s">
        <v>1232</v>
      </c>
      <c r="G137" s="237"/>
      <c r="H137" s="240">
        <v>200</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237</v>
      </c>
      <c r="AU137" s="246" t="s">
        <v>90</v>
      </c>
      <c r="AV137" s="13" t="s">
        <v>90</v>
      </c>
      <c r="AW137" s="13" t="s">
        <v>41</v>
      </c>
      <c r="AX137" s="13" t="s">
        <v>80</v>
      </c>
      <c r="AY137" s="246" t="s">
        <v>225</v>
      </c>
    </row>
    <row r="138" s="14" customFormat="1">
      <c r="A138" s="14"/>
      <c r="B138" s="247"/>
      <c r="C138" s="248"/>
      <c r="D138" s="231" t="s">
        <v>237</v>
      </c>
      <c r="E138" s="249" t="s">
        <v>39</v>
      </c>
      <c r="F138" s="250" t="s">
        <v>239</v>
      </c>
      <c r="G138" s="248"/>
      <c r="H138" s="251">
        <v>200</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237</v>
      </c>
      <c r="AU138" s="257" t="s">
        <v>90</v>
      </c>
      <c r="AV138" s="14" t="s">
        <v>233</v>
      </c>
      <c r="AW138" s="14" t="s">
        <v>41</v>
      </c>
      <c r="AX138" s="14" t="s">
        <v>87</v>
      </c>
      <c r="AY138" s="257" t="s">
        <v>225</v>
      </c>
    </row>
    <row r="139" s="2" customFormat="1" ht="55.5" customHeight="1">
      <c r="A139" s="42"/>
      <c r="B139" s="43"/>
      <c r="C139" s="218" t="s">
        <v>272</v>
      </c>
      <c r="D139" s="218" t="s">
        <v>228</v>
      </c>
      <c r="E139" s="219" t="s">
        <v>1073</v>
      </c>
      <c r="F139" s="220" t="s">
        <v>1074</v>
      </c>
      <c r="G139" s="221" t="s">
        <v>280</v>
      </c>
      <c r="H139" s="222">
        <v>4</v>
      </c>
      <c r="I139" s="223"/>
      <c r="J139" s="224">
        <f>ROUND(I139*H139,2)</f>
        <v>0</v>
      </c>
      <c r="K139" s="220" t="s">
        <v>232</v>
      </c>
      <c r="L139" s="48"/>
      <c r="M139" s="225" t="s">
        <v>39</v>
      </c>
      <c r="N139" s="226" t="s">
        <v>53</v>
      </c>
      <c r="O139" s="89"/>
      <c r="P139" s="227">
        <f>O139*H139</f>
        <v>0</v>
      </c>
      <c r="Q139" s="227">
        <v>0</v>
      </c>
      <c r="R139" s="227">
        <f>Q139*H139</f>
        <v>0</v>
      </c>
      <c r="S139" s="227">
        <v>0</v>
      </c>
      <c r="T139" s="228">
        <f>S139*H139</f>
        <v>0</v>
      </c>
      <c r="U139" s="42"/>
      <c r="V139" s="42"/>
      <c r="W139" s="42"/>
      <c r="X139" s="42"/>
      <c r="Y139" s="42"/>
      <c r="Z139" s="42"/>
      <c r="AA139" s="42"/>
      <c r="AB139" s="42"/>
      <c r="AC139" s="42"/>
      <c r="AD139" s="42"/>
      <c r="AE139" s="42"/>
      <c r="AR139" s="229" t="s">
        <v>233</v>
      </c>
      <c r="AT139" s="229" t="s">
        <v>228</v>
      </c>
      <c r="AU139" s="229" t="s">
        <v>90</v>
      </c>
      <c r="AY139" s="20" t="s">
        <v>225</v>
      </c>
      <c r="BE139" s="230">
        <f>IF(N139="základní",J139,0)</f>
        <v>0</v>
      </c>
      <c r="BF139" s="230">
        <f>IF(N139="snížená",J139,0)</f>
        <v>0</v>
      </c>
      <c r="BG139" s="230">
        <f>IF(N139="zákl. přenesená",J139,0)</f>
        <v>0</v>
      </c>
      <c r="BH139" s="230">
        <f>IF(N139="sníž. přenesená",J139,0)</f>
        <v>0</v>
      </c>
      <c r="BI139" s="230">
        <f>IF(N139="nulová",J139,0)</f>
        <v>0</v>
      </c>
      <c r="BJ139" s="20" t="s">
        <v>233</v>
      </c>
      <c r="BK139" s="230">
        <f>ROUND(I139*H139,2)</f>
        <v>0</v>
      </c>
      <c r="BL139" s="20" t="s">
        <v>233</v>
      </c>
      <c r="BM139" s="229" t="s">
        <v>1237</v>
      </c>
    </row>
    <row r="140" s="2" customFormat="1">
      <c r="A140" s="42"/>
      <c r="B140" s="43"/>
      <c r="C140" s="44"/>
      <c r="D140" s="231" t="s">
        <v>235</v>
      </c>
      <c r="E140" s="44"/>
      <c r="F140" s="232" t="s">
        <v>282</v>
      </c>
      <c r="G140" s="44"/>
      <c r="H140" s="44"/>
      <c r="I140" s="233"/>
      <c r="J140" s="44"/>
      <c r="K140" s="44"/>
      <c r="L140" s="48"/>
      <c r="M140" s="234"/>
      <c r="N140" s="235"/>
      <c r="O140" s="89"/>
      <c r="P140" s="89"/>
      <c r="Q140" s="89"/>
      <c r="R140" s="89"/>
      <c r="S140" s="89"/>
      <c r="T140" s="90"/>
      <c r="U140" s="42"/>
      <c r="V140" s="42"/>
      <c r="W140" s="42"/>
      <c r="X140" s="42"/>
      <c r="Y140" s="42"/>
      <c r="Z140" s="42"/>
      <c r="AA140" s="42"/>
      <c r="AB140" s="42"/>
      <c r="AC140" s="42"/>
      <c r="AD140" s="42"/>
      <c r="AE140" s="42"/>
      <c r="AT140" s="20" t="s">
        <v>235</v>
      </c>
      <c r="AU140" s="20" t="s">
        <v>90</v>
      </c>
    </row>
    <row r="141" s="2" customFormat="1">
      <c r="A141" s="42"/>
      <c r="B141" s="43"/>
      <c r="C141" s="44"/>
      <c r="D141" s="231" t="s">
        <v>321</v>
      </c>
      <c r="E141" s="44"/>
      <c r="F141" s="232" t="s">
        <v>1238</v>
      </c>
      <c r="G141" s="44"/>
      <c r="H141" s="44"/>
      <c r="I141" s="233"/>
      <c r="J141" s="44"/>
      <c r="K141" s="44"/>
      <c r="L141" s="48"/>
      <c r="M141" s="234"/>
      <c r="N141" s="235"/>
      <c r="O141" s="89"/>
      <c r="P141" s="89"/>
      <c r="Q141" s="89"/>
      <c r="R141" s="89"/>
      <c r="S141" s="89"/>
      <c r="T141" s="90"/>
      <c r="U141" s="42"/>
      <c r="V141" s="42"/>
      <c r="W141" s="42"/>
      <c r="X141" s="42"/>
      <c r="Y141" s="42"/>
      <c r="Z141" s="42"/>
      <c r="AA141" s="42"/>
      <c r="AB141" s="42"/>
      <c r="AC141" s="42"/>
      <c r="AD141" s="42"/>
      <c r="AE141" s="42"/>
      <c r="AT141" s="20" t="s">
        <v>321</v>
      </c>
      <c r="AU141" s="20" t="s">
        <v>90</v>
      </c>
    </row>
    <row r="142" s="13" customFormat="1">
      <c r="A142" s="13"/>
      <c r="B142" s="236"/>
      <c r="C142" s="237"/>
      <c r="D142" s="231" t="s">
        <v>237</v>
      </c>
      <c r="E142" s="238" t="s">
        <v>39</v>
      </c>
      <c r="F142" s="239" t="s">
        <v>1239</v>
      </c>
      <c r="G142" s="237"/>
      <c r="H142" s="240">
        <v>2</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90</v>
      </c>
      <c r="AV142" s="13" t="s">
        <v>90</v>
      </c>
      <c r="AW142" s="13" t="s">
        <v>41</v>
      </c>
      <c r="AX142" s="13" t="s">
        <v>80</v>
      </c>
      <c r="AY142" s="246" t="s">
        <v>225</v>
      </c>
    </row>
    <row r="143" s="13" customFormat="1">
      <c r="A143" s="13"/>
      <c r="B143" s="236"/>
      <c r="C143" s="237"/>
      <c r="D143" s="231" t="s">
        <v>237</v>
      </c>
      <c r="E143" s="238" t="s">
        <v>39</v>
      </c>
      <c r="F143" s="239" t="s">
        <v>1240</v>
      </c>
      <c r="G143" s="237"/>
      <c r="H143" s="240">
        <v>2</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90</v>
      </c>
      <c r="AV143" s="13" t="s">
        <v>90</v>
      </c>
      <c r="AW143" s="13" t="s">
        <v>41</v>
      </c>
      <c r="AX143" s="13" t="s">
        <v>80</v>
      </c>
      <c r="AY143" s="246" t="s">
        <v>225</v>
      </c>
    </row>
    <row r="144" s="14" customFormat="1">
      <c r="A144" s="14"/>
      <c r="B144" s="247"/>
      <c r="C144" s="248"/>
      <c r="D144" s="231" t="s">
        <v>237</v>
      </c>
      <c r="E144" s="249" t="s">
        <v>39</v>
      </c>
      <c r="F144" s="250" t="s">
        <v>239</v>
      </c>
      <c r="G144" s="248"/>
      <c r="H144" s="251">
        <v>4</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237</v>
      </c>
      <c r="AU144" s="257" t="s">
        <v>90</v>
      </c>
      <c r="AV144" s="14" t="s">
        <v>233</v>
      </c>
      <c r="AW144" s="14" t="s">
        <v>41</v>
      </c>
      <c r="AX144" s="14" t="s">
        <v>87</v>
      </c>
      <c r="AY144" s="257" t="s">
        <v>225</v>
      </c>
    </row>
    <row r="145" s="2" customFormat="1" ht="55.5" customHeight="1">
      <c r="A145" s="42"/>
      <c r="B145" s="43"/>
      <c r="C145" s="218" t="s">
        <v>277</v>
      </c>
      <c r="D145" s="218" t="s">
        <v>228</v>
      </c>
      <c r="E145" s="219" t="s">
        <v>1080</v>
      </c>
      <c r="F145" s="220" t="s">
        <v>1081</v>
      </c>
      <c r="G145" s="221" t="s">
        <v>280</v>
      </c>
      <c r="H145" s="222">
        <v>4</v>
      </c>
      <c r="I145" s="223"/>
      <c r="J145" s="224">
        <f>ROUND(I145*H145,2)</f>
        <v>0</v>
      </c>
      <c r="K145" s="220" t="s">
        <v>232</v>
      </c>
      <c r="L145" s="48"/>
      <c r="M145" s="225" t="s">
        <v>39</v>
      </c>
      <c r="N145" s="226" t="s">
        <v>53</v>
      </c>
      <c r="O145" s="89"/>
      <c r="P145" s="227">
        <f>O145*H145</f>
        <v>0</v>
      </c>
      <c r="Q145" s="227">
        <v>0</v>
      </c>
      <c r="R145" s="227">
        <f>Q145*H145</f>
        <v>0</v>
      </c>
      <c r="S145" s="227">
        <v>0</v>
      </c>
      <c r="T145" s="228">
        <f>S145*H145</f>
        <v>0</v>
      </c>
      <c r="U145" s="42"/>
      <c r="V145" s="42"/>
      <c r="W145" s="42"/>
      <c r="X145" s="42"/>
      <c r="Y145" s="42"/>
      <c r="Z145" s="42"/>
      <c r="AA145" s="42"/>
      <c r="AB145" s="42"/>
      <c r="AC145" s="42"/>
      <c r="AD145" s="42"/>
      <c r="AE145" s="42"/>
      <c r="AR145" s="229" t="s">
        <v>233</v>
      </c>
      <c r="AT145" s="229" t="s">
        <v>228</v>
      </c>
      <c r="AU145" s="229" t="s">
        <v>90</v>
      </c>
      <c r="AY145" s="20" t="s">
        <v>225</v>
      </c>
      <c r="BE145" s="230">
        <f>IF(N145="základní",J145,0)</f>
        <v>0</v>
      </c>
      <c r="BF145" s="230">
        <f>IF(N145="snížená",J145,0)</f>
        <v>0</v>
      </c>
      <c r="BG145" s="230">
        <f>IF(N145="zákl. přenesená",J145,0)</f>
        <v>0</v>
      </c>
      <c r="BH145" s="230">
        <f>IF(N145="sníž. přenesená",J145,0)</f>
        <v>0</v>
      </c>
      <c r="BI145" s="230">
        <f>IF(N145="nulová",J145,0)</f>
        <v>0</v>
      </c>
      <c r="BJ145" s="20" t="s">
        <v>233</v>
      </c>
      <c r="BK145" s="230">
        <f>ROUND(I145*H145,2)</f>
        <v>0</v>
      </c>
      <c r="BL145" s="20" t="s">
        <v>233</v>
      </c>
      <c r="BM145" s="229" t="s">
        <v>1241</v>
      </c>
    </row>
    <row r="146" s="2" customFormat="1">
      <c r="A146" s="42"/>
      <c r="B146" s="43"/>
      <c r="C146" s="44"/>
      <c r="D146" s="231" t="s">
        <v>235</v>
      </c>
      <c r="E146" s="44"/>
      <c r="F146" s="232" t="s">
        <v>282</v>
      </c>
      <c r="G146" s="44"/>
      <c r="H146" s="44"/>
      <c r="I146" s="233"/>
      <c r="J146" s="44"/>
      <c r="K146" s="44"/>
      <c r="L146" s="48"/>
      <c r="M146" s="234"/>
      <c r="N146" s="235"/>
      <c r="O146" s="89"/>
      <c r="P146" s="89"/>
      <c r="Q146" s="89"/>
      <c r="R146" s="89"/>
      <c r="S146" s="89"/>
      <c r="T146" s="90"/>
      <c r="U146" s="42"/>
      <c r="V146" s="42"/>
      <c r="W146" s="42"/>
      <c r="X146" s="42"/>
      <c r="Y146" s="42"/>
      <c r="Z146" s="42"/>
      <c r="AA146" s="42"/>
      <c r="AB146" s="42"/>
      <c r="AC146" s="42"/>
      <c r="AD146" s="42"/>
      <c r="AE146" s="42"/>
      <c r="AT146" s="20" t="s">
        <v>235</v>
      </c>
      <c r="AU146" s="20" t="s">
        <v>90</v>
      </c>
    </row>
    <row r="147" s="2" customFormat="1">
      <c r="A147" s="42"/>
      <c r="B147" s="43"/>
      <c r="C147" s="44"/>
      <c r="D147" s="231" t="s">
        <v>321</v>
      </c>
      <c r="E147" s="44"/>
      <c r="F147" s="232" t="s">
        <v>1158</v>
      </c>
      <c r="G147" s="44"/>
      <c r="H147" s="44"/>
      <c r="I147" s="233"/>
      <c r="J147" s="44"/>
      <c r="K147" s="44"/>
      <c r="L147" s="48"/>
      <c r="M147" s="234"/>
      <c r="N147" s="235"/>
      <c r="O147" s="89"/>
      <c r="P147" s="89"/>
      <c r="Q147" s="89"/>
      <c r="R147" s="89"/>
      <c r="S147" s="89"/>
      <c r="T147" s="90"/>
      <c r="U147" s="42"/>
      <c r="V147" s="42"/>
      <c r="W147" s="42"/>
      <c r="X147" s="42"/>
      <c r="Y147" s="42"/>
      <c r="Z147" s="42"/>
      <c r="AA147" s="42"/>
      <c r="AB147" s="42"/>
      <c r="AC147" s="42"/>
      <c r="AD147" s="42"/>
      <c r="AE147" s="42"/>
      <c r="AT147" s="20" t="s">
        <v>321</v>
      </c>
      <c r="AU147" s="20" t="s">
        <v>90</v>
      </c>
    </row>
    <row r="148" s="13" customFormat="1">
      <c r="A148" s="13"/>
      <c r="B148" s="236"/>
      <c r="C148" s="237"/>
      <c r="D148" s="231" t="s">
        <v>237</v>
      </c>
      <c r="E148" s="238" t="s">
        <v>39</v>
      </c>
      <c r="F148" s="239" t="s">
        <v>1239</v>
      </c>
      <c r="G148" s="237"/>
      <c r="H148" s="240">
        <v>2</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237</v>
      </c>
      <c r="AU148" s="246" t="s">
        <v>90</v>
      </c>
      <c r="AV148" s="13" t="s">
        <v>90</v>
      </c>
      <c r="AW148" s="13" t="s">
        <v>41</v>
      </c>
      <c r="AX148" s="13" t="s">
        <v>80</v>
      </c>
      <c r="AY148" s="246" t="s">
        <v>225</v>
      </c>
    </row>
    <row r="149" s="13" customFormat="1">
      <c r="A149" s="13"/>
      <c r="B149" s="236"/>
      <c r="C149" s="237"/>
      <c r="D149" s="231" t="s">
        <v>237</v>
      </c>
      <c r="E149" s="238" t="s">
        <v>39</v>
      </c>
      <c r="F149" s="239" t="s">
        <v>1240</v>
      </c>
      <c r="G149" s="237"/>
      <c r="H149" s="240">
        <v>2</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237</v>
      </c>
      <c r="AU149" s="246" t="s">
        <v>90</v>
      </c>
      <c r="AV149" s="13" t="s">
        <v>90</v>
      </c>
      <c r="AW149" s="13" t="s">
        <v>41</v>
      </c>
      <c r="AX149" s="13" t="s">
        <v>80</v>
      </c>
      <c r="AY149" s="246" t="s">
        <v>225</v>
      </c>
    </row>
    <row r="150" s="14" customFormat="1">
      <c r="A150" s="14"/>
      <c r="B150" s="247"/>
      <c r="C150" s="248"/>
      <c r="D150" s="231" t="s">
        <v>237</v>
      </c>
      <c r="E150" s="249" t="s">
        <v>39</v>
      </c>
      <c r="F150" s="250" t="s">
        <v>239</v>
      </c>
      <c r="G150" s="248"/>
      <c r="H150" s="251">
        <v>4</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237</v>
      </c>
      <c r="AU150" s="257" t="s">
        <v>90</v>
      </c>
      <c r="AV150" s="14" t="s">
        <v>233</v>
      </c>
      <c r="AW150" s="14" t="s">
        <v>41</v>
      </c>
      <c r="AX150" s="14" t="s">
        <v>87</v>
      </c>
      <c r="AY150" s="257" t="s">
        <v>225</v>
      </c>
    </row>
    <row r="151" s="2" customFormat="1" ht="49.05" customHeight="1">
      <c r="A151" s="42"/>
      <c r="B151" s="43"/>
      <c r="C151" s="218" t="s">
        <v>286</v>
      </c>
      <c r="D151" s="218" t="s">
        <v>228</v>
      </c>
      <c r="E151" s="219" t="s">
        <v>287</v>
      </c>
      <c r="F151" s="220" t="s">
        <v>288</v>
      </c>
      <c r="G151" s="221" t="s">
        <v>280</v>
      </c>
      <c r="H151" s="222">
        <v>4</v>
      </c>
      <c r="I151" s="223"/>
      <c r="J151" s="224">
        <f>ROUND(I151*H151,2)</f>
        <v>0</v>
      </c>
      <c r="K151" s="220" t="s">
        <v>232</v>
      </c>
      <c r="L151" s="48"/>
      <c r="M151" s="225" t="s">
        <v>39</v>
      </c>
      <c r="N151" s="226" t="s">
        <v>53</v>
      </c>
      <c r="O151" s="89"/>
      <c r="P151" s="227">
        <f>O151*H151</f>
        <v>0</v>
      </c>
      <c r="Q151" s="227">
        <v>0</v>
      </c>
      <c r="R151" s="227">
        <f>Q151*H151</f>
        <v>0</v>
      </c>
      <c r="S151" s="227">
        <v>0</v>
      </c>
      <c r="T151" s="228">
        <f>S151*H151</f>
        <v>0</v>
      </c>
      <c r="U151" s="42"/>
      <c r="V151" s="42"/>
      <c r="W151" s="42"/>
      <c r="X151" s="42"/>
      <c r="Y151" s="42"/>
      <c r="Z151" s="42"/>
      <c r="AA151" s="42"/>
      <c r="AB151" s="42"/>
      <c r="AC151" s="42"/>
      <c r="AD151" s="42"/>
      <c r="AE151" s="42"/>
      <c r="AR151" s="229" t="s">
        <v>233</v>
      </c>
      <c r="AT151" s="229" t="s">
        <v>228</v>
      </c>
      <c r="AU151" s="229" t="s">
        <v>90</v>
      </c>
      <c r="AY151" s="20" t="s">
        <v>225</v>
      </c>
      <c r="BE151" s="230">
        <f>IF(N151="základní",J151,0)</f>
        <v>0</v>
      </c>
      <c r="BF151" s="230">
        <f>IF(N151="snížená",J151,0)</f>
        <v>0</v>
      </c>
      <c r="BG151" s="230">
        <f>IF(N151="zákl. přenesená",J151,0)</f>
        <v>0</v>
      </c>
      <c r="BH151" s="230">
        <f>IF(N151="sníž. přenesená",J151,0)</f>
        <v>0</v>
      </c>
      <c r="BI151" s="230">
        <f>IF(N151="nulová",J151,0)</f>
        <v>0</v>
      </c>
      <c r="BJ151" s="20" t="s">
        <v>233</v>
      </c>
      <c r="BK151" s="230">
        <f>ROUND(I151*H151,2)</f>
        <v>0</v>
      </c>
      <c r="BL151" s="20" t="s">
        <v>233</v>
      </c>
      <c r="BM151" s="229" t="s">
        <v>1242</v>
      </c>
    </row>
    <row r="152" s="2" customFormat="1">
      <c r="A152" s="42"/>
      <c r="B152" s="43"/>
      <c r="C152" s="44"/>
      <c r="D152" s="231" t="s">
        <v>235</v>
      </c>
      <c r="E152" s="44"/>
      <c r="F152" s="232" t="s">
        <v>290</v>
      </c>
      <c r="G152" s="44"/>
      <c r="H152" s="44"/>
      <c r="I152" s="233"/>
      <c r="J152" s="44"/>
      <c r="K152" s="44"/>
      <c r="L152" s="48"/>
      <c r="M152" s="234"/>
      <c r="N152" s="235"/>
      <c r="O152" s="89"/>
      <c r="P152" s="89"/>
      <c r="Q152" s="89"/>
      <c r="R152" s="89"/>
      <c r="S152" s="89"/>
      <c r="T152" s="90"/>
      <c r="U152" s="42"/>
      <c r="V152" s="42"/>
      <c r="W152" s="42"/>
      <c r="X152" s="42"/>
      <c r="Y152" s="42"/>
      <c r="Z152" s="42"/>
      <c r="AA152" s="42"/>
      <c r="AB152" s="42"/>
      <c r="AC152" s="42"/>
      <c r="AD152" s="42"/>
      <c r="AE152" s="42"/>
      <c r="AT152" s="20" t="s">
        <v>235</v>
      </c>
      <c r="AU152" s="20" t="s">
        <v>90</v>
      </c>
    </row>
    <row r="153" s="2" customFormat="1">
      <c r="A153" s="42"/>
      <c r="B153" s="43"/>
      <c r="C153" s="44"/>
      <c r="D153" s="231" t="s">
        <v>321</v>
      </c>
      <c r="E153" s="44"/>
      <c r="F153" s="232" t="s">
        <v>1092</v>
      </c>
      <c r="G153" s="44"/>
      <c r="H153" s="44"/>
      <c r="I153" s="233"/>
      <c r="J153" s="44"/>
      <c r="K153" s="44"/>
      <c r="L153" s="48"/>
      <c r="M153" s="234"/>
      <c r="N153" s="235"/>
      <c r="O153" s="89"/>
      <c r="P153" s="89"/>
      <c r="Q153" s="89"/>
      <c r="R153" s="89"/>
      <c r="S153" s="89"/>
      <c r="T153" s="90"/>
      <c r="U153" s="42"/>
      <c r="V153" s="42"/>
      <c r="W153" s="42"/>
      <c r="X153" s="42"/>
      <c r="Y153" s="42"/>
      <c r="Z153" s="42"/>
      <c r="AA153" s="42"/>
      <c r="AB153" s="42"/>
      <c r="AC153" s="42"/>
      <c r="AD153" s="42"/>
      <c r="AE153" s="42"/>
      <c r="AT153" s="20" t="s">
        <v>321</v>
      </c>
      <c r="AU153" s="20" t="s">
        <v>90</v>
      </c>
    </row>
    <row r="154" s="13" customFormat="1">
      <c r="A154" s="13"/>
      <c r="B154" s="236"/>
      <c r="C154" s="237"/>
      <c r="D154" s="231" t="s">
        <v>237</v>
      </c>
      <c r="E154" s="238" t="s">
        <v>39</v>
      </c>
      <c r="F154" s="239" t="s">
        <v>1239</v>
      </c>
      <c r="G154" s="237"/>
      <c r="H154" s="240">
        <v>2</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237</v>
      </c>
      <c r="AU154" s="246" t="s">
        <v>90</v>
      </c>
      <c r="AV154" s="13" t="s">
        <v>90</v>
      </c>
      <c r="AW154" s="13" t="s">
        <v>41</v>
      </c>
      <c r="AX154" s="13" t="s">
        <v>80</v>
      </c>
      <c r="AY154" s="246" t="s">
        <v>225</v>
      </c>
    </row>
    <row r="155" s="13" customFormat="1">
      <c r="A155" s="13"/>
      <c r="B155" s="236"/>
      <c r="C155" s="237"/>
      <c r="D155" s="231" t="s">
        <v>237</v>
      </c>
      <c r="E155" s="238" t="s">
        <v>39</v>
      </c>
      <c r="F155" s="239" t="s">
        <v>1240</v>
      </c>
      <c r="G155" s="237"/>
      <c r="H155" s="240">
        <v>2</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90</v>
      </c>
      <c r="AV155" s="13" t="s">
        <v>90</v>
      </c>
      <c r="AW155" s="13" t="s">
        <v>41</v>
      </c>
      <c r="AX155" s="13" t="s">
        <v>80</v>
      </c>
      <c r="AY155" s="246" t="s">
        <v>225</v>
      </c>
    </row>
    <row r="156" s="14" customFormat="1">
      <c r="A156" s="14"/>
      <c r="B156" s="247"/>
      <c r="C156" s="248"/>
      <c r="D156" s="231" t="s">
        <v>237</v>
      </c>
      <c r="E156" s="249" t="s">
        <v>39</v>
      </c>
      <c r="F156" s="250" t="s">
        <v>239</v>
      </c>
      <c r="G156" s="248"/>
      <c r="H156" s="251">
        <v>4</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237</v>
      </c>
      <c r="AU156" s="257" t="s">
        <v>90</v>
      </c>
      <c r="AV156" s="14" t="s">
        <v>233</v>
      </c>
      <c r="AW156" s="14" t="s">
        <v>41</v>
      </c>
      <c r="AX156" s="14" t="s">
        <v>87</v>
      </c>
      <c r="AY156" s="257" t="s">
        <v>225</v>
      </c>
    </row>
    <row r="157" s="2" customFormat="1" ht="49.05" customHeight="1">
      <c r="A157" s="42"/>
      <c r="B157" s="43"/>
      <c r="C157" s="218" t="s">
        <v>291</v>
      </c>
      <c r="D157" s="218" t="s">
        <v>228</v>
      </c>
      <c r="E157" s="219" t="s">
        <v>292</v>
      </c>
      <c r="F157" s="220" t="s">
        <v>293</v>
      </c>
      <c r="G157" s="221" t="s">
        <v>188</v>
      </c>
      <c r="H157" s="222">
        <v>696</v>
      </c>
      <c r="I157" s="223"/>
      <c r="J157" s="224">
        <f>ROUND(I157*H157,2)</f>
        <v>0</v>
      </c>
      <c r="K157" s="220" t="s">
        <v>232</v>
      </c>
      <c r="L157" s="48"/>
      <c r="M157" s="225" t="s">
        <v>39</v>
      </c>
      <c r="N157" s="226" t="s">
        <v>53</v>
      </c>
      <c r="O157" s="89"/>
      <c r="P157" s="227">
        <f>O157*H157</f>
        <v>0</v>
      </c>
      <c r="Q157" s="227">
        <v>0</v>
      </c>
      <c r="R157" s="227">
        <f>Q157*H157</f>
        <v>0</v>
      </c>
      <c r="S157" s="227">
        <v>0</v>
      </c>
      <c r="T157" s="228">
        <f>S157*H157</f>
        <v>0</v>
      </c>
      <c r="U157" s="42"/>
      <c r="V157" s="42"/>
      <c r="W157" s="42"/>
      <c r="X157" s="42"/>
      <c r="Y157" s="42"/>
      <c r="Z157" s="42"/>
      <c r="AA157" s="42"/>
      <c r="AB157" s="42"/>
      <c r="AC157" s="42"/>
      <c r="AD157" s="42"/>
      <c r="AE157" s="42"/>
      <c r="AR157" s="229" t="s">
        <v>233</v>
      </c>
      <c r="AT157" s="229" t="s">
        <v>228</v>
      </c>
      <c r="AU157" s="229" t="s">
        <v>90</v>
      </c>
      <c r="AY157" s="20" t="s">
        <v>225</v>
      </c>
      <c r="BE157" s="230">
        <f>IF(N157="základní",J157,0)</f>
        <v>0</v>
      </c>
      <c r="BF157" s="230">
        <f>IF(N157="snížená",J157,0)</f>
        <v>0</v>
      </c>
      <c r="BG157" s="230">
        <f>IF(N157="zákl. přenesená",J157,0)</f>
        <v>0</v>
      </c>
      <c r="BH157" s="230">
        <f>IF(N157="sníž. přenesená",J157,0)</f>
        <v>0</v>
      </c>
      <c r="BI157" s="230">
        <f>IF(N157="nulová",J157,0)</f>
        <v>0</v>
      </c>
      <c r="BJ157" s="20" t="s">
        <v>233</v>
      </c>
      <c r="BK157" s="230">
        <f>ROUND(I157*H157,2)</f>
        <v>0</v>
      </c>
      <c r="BL157" s="20" t="s">
        <v>233</v>
      </c>
      <c r="BM157" s="229" t="s">
        <v>1243</v>
      </c>
    </row>
    <row r="158" s="2" customFormat="1">
      <c r="A158" s="42"/>
      <c r="B158" s="43"/>
      <c r="C158" s="44"/>
      <c r="D158" s="231" t="s">
        <v>235</v>
      </c>
      <c r="E158" s="44"/>
      <c r="F158" s="232" t="s">
        <v>295</v>
      </c>
      <c r="G158" s="44"/>
      <c r="H158" s="44"/>
      <c r="I158" s="233"/>
      <c r="J158" s="44"/>
      <c r="K158" s="44"/>
      <c r="L158" s="48"/>
      <c r="M158" s="234"/>
      <c r="N158" s="235"/>
      <c r="O158" s="89"/>
      <c r="P158" s="89"/>
      <c r="Q158" s="89"/>
      <c r="R158" s="89"/>
      <c r="S158" s="89"/>
      <c r="T158" s="90"/>
      <c r="U158" s="42"/>
      <c r="V158" s="42"/>
      <c r="W158" s="42"/>
      <c r="X158" s="42"/>
      <c r="Y158" s="42"/>
      <c r="Z158" s="42"/>
      <c r="AA158" s="42"/>
      <c r="AB158" s="42"/>
      <c r="AC158" s="42"/>
      <c r="AD158" s="42"/>
      <c r="AE158" s="42"/>
      <c r="AT158" s="20" t="s">
        <v>235</v>
      </c>
      <c r="AU158" s="20" t="s">
        <v>90</v>
      </c>
    </row>
    <row r="159" s="2" customFormat="1">
      <c r="A159" s="42"/>
      <c r="B159" s="43"/>
      <c r="C159" s="44"/>
      <c r="D159" s="231" t="s">
        <v>321</v>
      </c>
      <c r="E159" s="44"/>
      <c r="F159" s="232" t="s">
        <v>1244</v>
      </c>
      <c r="G159" s="44"/>
      <c r="H159" s="44"/>
      <c r="I159" s="233"/>
      <c r="J159" s="44"/>
      <c r="K159" s="44"/>
      <c r="L159" s="48"/>
      <c r="M159" s="234"/>
      <c r="N159" s="235"/>
      <c r="O159" s="89"/>
      <c r="P159" s="89"/>
      <c r="Q159" s="89"/>
      <c r="R159" s="89"/>
      <c r="S159" s="89"/>
      <c r="T159" s="90"/>
      <c r="U159" s="42"/>
      <c r="V159" s="42"/>
      <c r="W159" s="42"/>
      <c r="X159" s="42"/>
      <c r="Y159" s="42"/>
      <c r="Z159" s="42"/>
      <c r="AA159" s="42"/>
      <c r="AB159" s="42"/>
      <c r="AC159" s="42"/>
      <c r="AD159" s="42"/>
      <c r="AE159" s="42"/>
      <c r="AT159" s="20" t="s">
        <v>321</v>
      </c>
      <c r="AU159" s="20" t="s">
        <v>90</v>
      </c>
    </row>
    <row r="160" s="13" customFormat="1">
      <c r="A160" s="13"/>
      <c r="B160" s="236"/>
      <c r="C160" s="237"/>
      <c r="D160" s="231" t="s">
        <v>237</v>
      </c>
      <c r="E160" s="238" t="s">
        <v>39</v>
      </c>
      <c r="F160" s="239" t="s">
        <v>1245</v>
      </c>
      <c r="G160" s="237"/>
      <c r="H160" s="240">
        <v>344</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237</v>
      </c>
      <c r="AU160" s="246" t="s">
        <v>90</v>
      </c>
      <c r="AV160" s="13" t="s">
        <v>90</v>
      </c>
      <c r="AW160" s="13" t="s">
        <v>41</v>
      </c>
      <c r="AX160" s="13" t="s">
        <v>80</v>
      </c>
      <c r="AY160" s="246" t="s">
        <v>225</v>
      </c>
    </row>
    <row r="161" s="13" customFormat="1">
      <c r="A161" s="13"/>
      <c r="B161" s="236"/>
      <c r="C161" s="237"/>
      <c r="D161" s="231" t="s">
        <v>237</v>
      </c>
      <c r="E161" s="238" t="s">
        <v>39</v>
      </c>
      <c r="F161" s="239" t="s">
        <v>1246</v>
      </c>
      <c r="G161" s="237"/>
      <c r="H161" s="240">
        <v>352</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237</v>
      </c>
      <c r="AU161" s="246" t="s">
        <v>90</v>
      </c>
      <c r="AV161" s="13" t="s">
        <v>90</v>
      </c>
      <c r="AW161" s="13" t="s">
        <v>41</v>
      </c>
      <c r="AX161" s="13" t="s">
        <v>80</v>
      </c>
      <c r="AY161" s="246" t="s">
        <v>225</v>
      </c>
    </row>
    <row r="162" s="14" customFormat="1">
      <c r="A162" s="14"/>
      <c r="B162" s="247"/>
      <c r="C162" s="248"/>
      <c r="D162" s="231" t="s">
        <v>237</v>
      </c>
      <c r="E162" s="249" t="s">
        <v>39</v>
      </c>
      <c r="F162" s="250" t="s">
        <v>239</v>
      </c>
      <c r="G162" s="248"/>
      <c r="H162" s="251">
        <v>696</v>
      </c>
      <c r="I162" s="252"/>
      <c r="J162" s="248"/>
      <c r="K162" s="248"/>
      <c r="L162" s="253"/>
      <c r="M162" s="254"/>
      <c r="N162" s="255"/>
      <c r="O162" s="255"/>
      <c r="P162" s="255"/>
      <c r="Q162" s="255"/>
      <c r="R162" s="255"/>
      <c r="S162" s="255"/>
      <c r="T162" s="256"/>
      <c r="U162" s="14"/>
      <c r="V162" s="14"/>
      <c r="W162" s="14"/>
      <c r="X162" s="14"/>
      <c r="Y162" s="14"/>
      <c r="Z162" s="14"/>
      <c r="AA162" s="14"/>
      <c r="AB162" s="14"/>
      <c r="AC162" s="14"/>
      <c r="AD162" s="14"/>
      <c r="AE162" s="14"/>
      <c r="AT162" s="257" t="s">
        <v>237</v>
      </c>
      <c r="AU162" s="257" t="s">
        <v>90</v>
      </c>
      <c r="AV162" s="14" t="s">
        <v>233</v>
      </c>
      <c r="AW162" s="14" t="s">
        <v>41</v>
      </c>
      <c r="AX162" s="14" t="s">
        <v>87</v>
      </c>
      <c r="AY162" s="257" t="s">
        <v>225</v>
      </c>
    </row>
    <row r="163" s="2" customFormat="1" ht="16.5" customHeight="1">
      <c r="A163" s="42"/>
      <c r="B163" s="43"/>
      <c r="C163" s="258" t="s">
        <v>8</v>
      </c>
      <c r="D163" s="258" t="s">
        <v>307</v>
      </c>
      <c r="E163" s="259" t="s">
        <v>920</v>
      </c>
      <c r="F163" s="260" t="s">
        <v>921</v>
      </c>
      <c r="G163" s="261" t="s">
        <v>188</v>
      </c>
      <c r="H163" s="262">
        <v>296</v>
      </c>
      <c r="I163" s="263"/>
      <c r="J163" s="264">
        <f>ROUND(I163*H163,2)</f>
        <v>0</v>
      </c>
      <c r="K163" s="260" t="s">
        <v>232</v>
      </c>
      <c r="L163" s="265"/>
      <c r="M163" s="266" t="s">
        <v>39</v>
      </c>
      <c r="N163" s="267" t="s">
        <v>53</v>
      </c>
      <c r="O163" s="89"/>
      <c r="P163" s="227">
        <f>O163*H163</f>
        <v>0</v>
      </c>
      <c r="Q163" s="227">
        <v>0</v>
      </c>
      <c r="R163" s="227">
        <f>Q163*H163</f>
        <v>0</v>
      </c>
      <c r="S163" s="227">
        <v>0</v>
      </c>
      <c r="T163" s="228">
        <f>S163*H163</f>
        <v>0</v>
      </c>
      <c r="U163" s="42"/>
      <c r="V163" s="42"/>
      <c r="W163" s="42"/>
      <c r="X163" s="42"/>
      <c r="Y163" s="42"/>
      <c r="Z163" s="42"/>
      <c r="AA163" s="42"/>
      <c r="AB163" s="42"/>
      <c r="AC163" s="42"/>
      <c r="AD163" s="42"/>
      <c r="AE163" s="42"/>
      <c r="AR163" s="229" t="s">
        <v>272</v>
      </c>
      <c r="AT163" s="229" t="s">
        <v>307</v>
      </c>
      <c r="AU163" s="229" t="s">
        <v>90</v>
      </c>
      <c r="AY163" s="20" t="s">
        <v>225</v>
      </c>
      <c r="BE163" s="230">
        <f>IF(N163="základní",J163,0)</f>
        <v>0</v>
      </c>
      <c r="BF163" s="230">
        <f>IF(N163="snížená",J163,0)</f>
        <v>0</v>
      </c>
      <c r="BG163" s="230">
        <f>IF(N163="zákl. přenesená",J163,0)</f>
        <v>0</v>
      </c>
      <c r="BH163" s="230">
        <f>IF(N163="sníž. přenesená",J163,0)</f>
        <v>0</v>
      </c>
      <c r="BI163" s="230">
        <f>IF(N163="nulová",J163,0)</f>
        <v>0</v>
      </c>
      <c r="BJ163" s="20" t="s">
        <v>233</v>
      </c>
      <c r="BK163" s="230">
        <f>ROUND(I163*H163,2)</f>
        <v>0</v>
      </c>
      <c r="BL163" s="20" t="s">
        <v>233</v>
      </c>
      <c r="BM163" s="229" t="s">
        <v>1247</v>
      </c>
    </row>
    <row r="164" s="2" customFormat="1">
      <c r="A164" s="42"/>
      <c r="B164" s="43"/>
      <c r="C164" s="44"/>
      <c r="D164" s="231" t="s">
        <v>321</v>
      </c>
      <c r="E164" s="44"/>
      <c r="F164" s="232" t="s">
        <v>322</v>
      </c>
      <c r="G164" s="44"/>
      <c r="H164" s="44"/>
      <c r="I164" s="233"/>
      <c r="J164" s="44"/>
      <c r="K164" s="44"/>
      <c r="L164" s="48"/>
      <c r="M164" s="234"/>
      <c r="N164" s="235"/>
      <c r="O164" s="89"/>
      <c r="P164" s="89"/>
      <c r="Q164" s="89"/>
      <c r="R164" s="89"/>
      <c r="S164" s="89"/>
      <c r="T164" s="90"/>
      <c r="U164" s="42"/>
      <c r="V164" s="42"/>
      <c r="W164" s="42"/>
      <c r="X164" s="42"/>
      <c r="Y164" s="42"/>
      <c r="Z164" s="42"/>
      <c r="AA164" s="42"/>
      <c r="AB164" s="42"/>
      <c r="AC164" s="42"/>
      <c r="AD164" s="42"/>
      <c r="AE164" s="42"/>
      <c r="AT164" s="20" t="s">
        <v>321</v>
      </c>
      <c r="AU164" s="20" t="s">
        <v>90</v>
      </c>
    </row>
    <row r="165" s="13" customFormat="1">
      <c r="A165" s="13"/>
      <c r="B165" s="236"/>
      <c r="C165" s="237"/>
      <c r="D165" s="231" t="s">
        <v>237</v>
      </c>
      <c r="E165" s="238" t="s">
        <v>39</v>
      </c>
      <c r="F165" s="239" t="s">
        <v>1219</v>
      </c>
      <c r="G165" s="237"/>
      <c r="H165" s="240">
        <v>144</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237</v>
      </c>
      <c r="AU165" s="246" t="s">
        <v>90</v>
      </c>
      <c r="AV165" s="13" t="s">
        <v>90</v>
      </c>
      <c r="AW165" s="13" t="s">
        <v>41</v>
      </c>
      <c r="AX165" s="13" t="s">
        <v>80</v>
      </c>
      <c r="AY165" s="246" t="s">
        <v>225</v>
      </c>
    </row>
    <row r="166" s="13" customFormat="1">
      <c r="A166" s="13"/>
      <c r="B166" s="236"/>
      <c r="C166" s="237"/>
      <c r="D166" s="231" t="s">
        <v>237</v>
      </c>
      <c r="E166" s="238" t="s">
        <v>39</v>
      </c>
      <c r="F166" s="239" t="s">
        <v>1220</v>
      </c>
      <c r="G166" s="237"/>
      <c r="H166" s="240">
        <v>152</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237</v>
      </c>
      <c r="AU166" s="246" t="s">
        <v>90</v>
      </c>
      <c r="AV166" s="13" t="s">
        <v>90</v>
      </c>
      <c r="AW166" s="13" t="s">
        <v>41</v>
      </c>
      <c r="AX166" s="13" t="s">
        <v>80</v>
      </c>
      <c r="AY166" s="246" t="s">
        <v>225</v>
      </c>
    </row>
    <row r="167" s="14" customFormat="1">
      <c r="A167" s="14"/>
      <c r="B167" s="247"/>
      <c r="C167" s="248"/>
      <c r="D167" s="231" t="s">
        <v>237</v>
      </c>
      <c r="E167" s="249" t="s">
        <v>1248</v>
      </c>
      <c r="F167" s="250" t="s">
        <v>239</v>
      </c>
      <c r="G167" s="248"/>
      <c r="H167" s="251">
        <v>296</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237</v>
      </c>
      <c r="AU167" s="257" t="s">
        <v>90</v>
      </c>
      <c r="AV167" s="14" t="s">
        <v>233</v>
      </c>
      <c r="AW167" s="14" t="s">
        <v>41</v>
      </c>
      <c r="AX167" s="14" t="s">
        <v>87</v>
      </c>
      <c r="AY167" s="257" t="s">
        <v>225</v>
      </c>
    </row>
    <row r="168" s="2" customFormat="1" ht="16.5" customHeight="1">
      <c r="A168" s="42"/>
      <c r="B168" s="43"/>
      <c r="C168" s="218" t="s">
        <v>302</v>
      </c>
      <c r="D168" s="218" t="s">
        <v>228</v>
      </c>
      <c r="E168" s="219" t="s">
        <v>298</v>
      </c>
      <c r="F168" s="220" t="s">
        <v>299</v>
      </c>
      <c r="G168" s="221" t="s">
        <v>175</v>
      </c>
      <c r="H168" s="222">
        <v>5</v>
      </c>
      <c r="I168" s="223"/>
      <c r="J168" s="224">
        <f>ROUND(I168*H168,2)</f>
        <v>0</v>
      </c>
      <c r="K168" s="220" t="s">
        <v>232</v>
      </c>
      <c r="L168" s="48"/>
      <c r="M168" s="225" t="s">
        <v>39</v>
      </c>
      <c r="N168" s="226" t="s">
        <v>53</v>
      </c>
      <c r="O168" s="89"/>
      <c r="P168" s="227">
        <f>O168*H168</f>
        <v>0</v>
      </c>
      <c r="Q168" s="227">
        <v>0</v>
      </c>
      <c r="R168" s="227">
        <f>Q168*H168</f>
        <v>0</v>
      </c>
      <c r="S168" s="227">
        <v>0</v>
      </c>
      <c r="T168" s="228">
        <f>S168*H168</f>
        <v>0</v>
      </c>
      <c r="U168" s="42"/>
      <c r="V168" s="42"/>
      <c r="W168" s="42"/>
      <c r="X168" s="42"/>
      <c r="Y168" s="42"/>
      <c r="Z168" s="42"/>
      <c r="AA168" s="42"/>
      <c r="AB168" s="42"/>
      <c r="AC168" s="42"/>
      <c r="AD168" s="42"/>
      <c r="AE168" s="42"/>
      <c r="AR168" s="229" t="s">
        <v>300</v>
      </c>
      <c r="AT168" s="229" t="s">
        <v>228</v>
      </c>
      <c r="AU168" s="229" t="s">
        <v>90</v>
      </c>
      <c r="AY168" s="20" t="s">
        <v>225</v>
      </c>
      <c r="BE168" s="230">
        <f>IF(N168="základní",J168,0)</f>
        <v>0</v>
      </c>
      <c r="BF168" s="230">
        <f>IF(N168="snížená",J168,0)</f>
        <v>0</v>
      </c>
      <c r="BG168" s="230">
        <f>IF(N168="zákl. přenesená",J168,0)</f>
        <v>0</v>
      </c>
      <c r="BH168" s="230">
        <f>IF(N168="sníž. přenesená",J168,0)</f>
        <v>0</v>
      </c>
      <c r="BI168" s="230">
        <f>IF(N168="nulová",J168,0)</f>
        <v>0</v>
      </c>
      <c r="BJ168" s="20" t="s">
        <v>233</v>
      </c>
      <c r="BK168" s="230">
        <f>ROUND(I168*H168,2)</f>
        <v>0</v>
      </c>
      <c r="BL168" s="20" t="s">
        <v>300</v>
      </c>
      <c r="BM168" s="229" t="s">
        <v>1249</v>
      </c>
    </row>
    <row r="169" s="13" customFormat="1">
      <c r="A169" s="13"/>
      <c r="B169" s="236"/>
      <c r="C169" s="237"/>
      <c r="D169" s="231" t="s">
        <v>237</v>
      </c>
      <c r="E169" s="238" t="s">
        <v>1197</v>
      </c>
      <c r="F169" s="239" t="s">
        <v>226</v>
      </c>
      <c r="G169" s="237"/>
      <c r="H169" s="240">
        <v>5</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237</v>
      </c>
      <c r="AU169" s="246" t="s">
        <v>90</v>
      </c>
      <c r="AV169" s="13" t="s">
        <v>90</v>
      </c>
      <c r="AW169" s="13" t="s">
        <v>41</v>
      </c>
      <c r="AX169" s="13" t="s">
        <v>80</v>
      </c>
      <c r="AY169" s="246" t="s">
        <v>225</v>
      </c>
    </row>
    <row r="170" s="14" customFormat="1">
      <c r="A170" s="14"/>
      <c r="B170" s="247"/>
      <c r="C170" s="248"/>
      <c r="D170" s="231" t="s">
        <v>237</v>
      </c>
      <c r="E170" s="249" t="s">
        <v>39</v>
      </c>
      <c r="F170" s="250" t="s">
        <v>239</v>
      </c>
      <c r="G170" s="248"/>
      <c r="H170" s="251">
        <v>5</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237</v>
      </c>
      <c r="AU170" s="257" t="s">
        <v>90</v>
      </c>
      <c r="AV170" s="14" t="s">
        <v>233</v>
      </c>
      <c r="AW170" s="14" t="s">
        <v>41</v>
      </c>
      <c r="AX170" s="14" t="s">
        <v>87</v>
      </c>
      <c r="AY170" s="257" t="s">
        <v>225</v>
      </c>
    </row>
    <row r="171" s="2" customFormat="1" ht="33" customHeight="1">
      <c r="A171" s="42"/>
      <c r="B171" s="43"/>
      <c r="C171" s="218" t="s">
        <v>306</v>
      </c>
      <c r="D171" s="218" t="s">
        <v>228</v>
      </c>
      <c r="E171" s="219" t="s">
        <v>303</v>
      </c>
      <c r="F171" s="220" t="s">
        <v>304</v>
      </c>
      <c r="G171" s="221" t="s">
        <v>175</v>
      </c>
      <c r="H171" s="222">
        <v>5</v>
      </c>
      <c r="I171" s="223"/>
      <c r="J171" s="224">
        <f>ROUND(I171*H171,2)</f>
        <v>0</v>
      </c>
      <c r="K171" s="220" t="s">
        <v>232</v>
      </c>
      <c r="L171" s="48"/>
      <c r="M171" s="225" t="s">
        <v>39</v>
      </c>
      <c r="N171" s="226" t="s">
        <v>53</v>
      </c>
      <c r="O171" s="89"/>
      <c r="P171" s="227">
        <f>O171*H171</f>
        <v>0</v>
      </c>
      <c r="Q171" s="227">
        <v>0</v>
      </c>
      <c r="R171" s="227">
        <f>Q171*H171</f>
        <v>0</v>
      </c>
      <c r="S171" s="227">
        <v>0</v>
      </c>
      <c r="T171" s="228">
        <f>S171*H171</f>
        <v>0</v>
      </c>
      <c r="U171" s="42"/>
      <c r="V171" s="42"/>
      <c r="W171" s="42"/>
      <c r="X171" s="42"/>
      <c r="Y171" s="42"/>
      <c r="Z171" s="42"/>
      <c r="AA171" s="42"/>
      <c r="AB171" s="42"/>
      <c r="AC171" s="42"/>
      <c r="AD171" s="42"/>
      <c r="AE171" s="42"/>
      <c r="AR171" s="229" t="s">
        <v>300</v>
      </c>
      <c r="AT171" s="229" t="s">
        <v>228</v>
      </c>
      <c r="AU171" s="229" t="s">
        <v>90</v>
      </c>
      <c r="AY171" s="20" t="s">
        <v>225</v>
      </c>
      <c r="BE171" s="230">
        <f>IF(N171="základní",J171,0)</f>
        <v>0</v>
      </c>
      <c r="BF171" s="230">
        <f>IF(N171="snížená",J171,0)</f>
        <v>0</v>
      </c>
      <c r="BG171" s="230">
        <f>IF(N171="zákl. přenesená",J171,0)</f>
        <v>0</v>
      </c>
      <c r="BH171" s="230">
        <f>IF(N171="sníž. přenesená",J171,0)</f>
        <v>0</v>
      </c>
      <c r="BI171" s="230">
        <f>IF(N171="nulová",J171,0)</f>
        <v>0</v>
      </c>
      <c r="BJ171" s="20" t="s">
        <v>233</v>
      </c>
      <c r="BK171" s="230">
        <f>ROUND(I171*H171,2)</f>
        <v>0</v>
      </c>
      <c r="BL171" s="20" t="s">
        <v>300</v>
      </c>
      <c r="BM171" s="229" t="s">
        <v>1250</v>
      </c>
    </row>
    <row r="172" s="13" customFormat="1">
      <c r="A172" s="13"/>
      <c r="B172" s="236"/>
      <c r="C172" s="237"/>
      <c r="D172" s="231" t="s">
        <v>237</v>
      </c>
      <c r="E172" s="238" t="s">
        <v>39</v>
      </c>
      <c r="F172" s="239" t="s">
        <v>1197</v>
      </c>
      <c r="G172" s="237"/>
      <c r="H172" s="240">
        <v>5</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237</v>
      </c>
      <c r="AU172" s="246" t="s">
        <v>90</v>
      </c>
      <c r="AV172" s="13" t="s">
        <v>90</v>
      </c>
      <c r="AW172" s="13" t="s">
        <v>41</v>
      </c>
      <c r="AX172" s="13" t="s">
        <v>80</v>
      </c>
      <c r="AY172" s="246" t="s">
        <v>225</v>
      </c>
    </row>
    <row r="173" s="14" customFormat="1">
      <c r="A173" s="14"/>
      <c r="B173" s="247"/>
      <c r="C173" s="248"/>
      <c r="D173" s="231" t="s">
        <v>237</v>
      </c>
      <c r="E173" s="249" t="s">
        <v>39</v>
      </c>
      <c r="F173" s="250" t="s">
        <v>239</v>
      </c>
      <c r="G173" s="248"/>
      <c r="H173" s="251">
        <v>5</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237</v>
      </c>
      <c r="AU173" s="257" t="s">
        <v>90</v>
      </c>
      <c r="AV173" s="14" t="s">
        <v>233</v>
      </c>
      <c r="AW173" s="14" t="s">
        <v>41</v>
      </c>
      <c r="AX173" s="14" t="s">
        <v>87</v>
      </c>
      <c r="AY173" s="257" t="s">
        <v>225</v>
      </c>
    </row>
    <row r="174" s="12" customFormat="1" ht="25.92" customHeight="1">
      <c r="A174" s="12"/>
      <c r="B174" s="202"/>
      <c r="C174" s="203"/>
      <c r="D174" s="204" t="s">
        <v>79</v>
      </c>
      <c r="E174" s="205" t="s">
        <v>328</v>
      </c>
      <c r="F174" s="205" t="s">
        <v>329</v>
      </c>
      <c r="G174" s="203"/>
      <c r="H174" s="203"/>
      <c r="I174" s="206"/>
      <c r="J174" s="207">
        <f>BK174</f>
        <v>0</v>
      </c>
      <c r="K174" s="203"/>
      <c r="L174" s="208"/>
      <c r="M174" s="209"/>
      <c r="N174" s="210"/>
      <c r="O174" s="210"/>
      <c r="P174" s="211">
        <f>SUM(P175:P209)</f>
        <v>0</v>
      </c>
      <c r="Q174" s="210"/>
      <c r="R174" s="211">
        <f>SUM(R175:R209)</f>
        <v>0</v>
      </c>
      <c r="S174" s="210"/>
      <c r="T174" s="212">
        <f>SUM(T175:T209)</f>
        <v>0</v>
      </c>
      <c r="U174" s="12"/>
      <c r="V174" s="12"/>
      <c r="W174" s="12"/>
      <c r="X174" s="12"/>
      <c r="Y174" s="12"/>
      <c r="Z174" s="12"/>
      <c r="AA174" s="12"/>
      <c r="AB174" s="12"/>
      <c r="AC174" s="12"/>
      <c r="AD174" s="12"/>
      <c r="AE174" s="12"/>
      <c r="AR174" s="213" t="s">
        <v>233</v>
      </c>
      <c r="AT174" s="214" t="s">
        <v>79</v>
      </c>
      <c r="AU174" s="214" t="s">
        <v>80</v>
      </c>
      <c r="AY174" s="213" t="s">
        <v>225</v>
      </c>
      <c r="BK174" s="215">
        <f>SUM(BK175:BK209)</f>
        <v>0</v>
      </c>
    </row>
    <row r="175" s="2" customFormat="1" ht="55.5" customHeight="1">
      <c r="A175" s="42"/>
      <c r="B175" s="43"/>
      <c r="C175" s="218" t="s">
        <v>312</v>
      </c>
      <c r="D175" s="218" t="s">
        <v>228</v>
      </c>
      <c r="E175" s="219" t="s">
        <v>331</v>
      </c>
      <c r="F175" s="220" t="s">
        <v>332</v>
      </c>
      <c r="G175" s="221" t="s">
        <v>184</v>
      </c>
      <c r="H175" s="222">
        <v>113.274</v>
      </c>
      <c r="I175" s="223"/>
      <c r="J175" s="224">
        <f>ROUND(I175*H175,2)</f>
        <v>0</v>
      </c>
      <c r="K175" s="220" t="s">
        <v>232</v>
      </c>
      <c r="L175" s="48"/>
      <c r="M175" s="225" t="s">
        <v>39</v>
      </c>
      <c r="N175" s="226" t="s">
        <v>53</v>
      </c>
      <c r="O175" s="89"/>
      <c r="P175" s="227">
        <f>O175*H175</f>
        <v>0</v>
      </c>
      <c r="Q175" s="227">
        <v>0</v>
      </c>
      <c r="R175" s="227">
        <f>Q175*H175</f>
        <v>0</v>
      </c>
      <c r="S175" s="227">
        <v>0</v>
      </c>
      <c r="T175" s="228">
        <f>S175*H175</f>
        <v>0</v>
      </c>
      <c r="U175" s="42"/>
      <c r="V175" s="42"/>
      <c r="W175" s="42"/>
      <c r="X175" s="42"/>
      <c r="Y175" s="42"/>
      <c r="Z175" s="42"/>
      <c r="AA175" s="42"/>
      <c r="AB175" s="42"/>
      <c r="AC175" s="42"/>
      <c r="AD175" s="42"/>
      <c r="AE175" s="42"/>
      <c r="AR175" s="229" t="s">
        <v>300</v>
      </c>
      <c r="AT175" s="229" t="s">
        <v>228</v>
      </c>
      <c r="AU175" s="229" t="s">
        <v>87</v>
      </c>
      <c r="AY175" s="20" t="s">
        <v>225</v>
      </c>
      <c r="BE175" s="230">
        <f>IF(N175="základní",J175,0)</f>
        <v>0</v>
      </c>
      <c r="BF175" s="230">
        <f>IF(N175="snížená",J175,0)</f>
        <v>0</v>
      </c>
      <c r="BG175" s="230">
        <f>IF(N175="zákl. přenesená",J175,0)</f>
        <v>0</v>
      </c>
      <c r="BH175" s="230">
        <f>IF(N175="sníž. přenesená",J175,0)</f>
        <v>0</v>
      </c>
      <c r="BI175" s="230">
        <f>IF(N175="nulová",J175,0)</f>
        <v>0</v>
      </c>
      <c r="BJ175" s="20" t="s">
        <v>233</v>
      </c>
      <c r="BK175" s="230">
        <f>ROUND(I175*H175,2)</f>
        <v>0</v>
      </c>
      <c r="BL175" s="20" t="s">
        <v>300</v>
      </c>
      <c r="BM175" s="229" t="s">
        <v>1251</v>
      </c>
    </row>
    <row r="176" s="2" customFormat="1">
      <c r="A176" s="42"/>
      <c r="B176" s="43"/>
      <c r="C176" s="44"/>
      <c r="D176" s="231" t="s">
        <v>235</v>
      </c>
      <c r="E176" s="44"/>
      <c r="F176" s="232" t="s">
        <v>334</v>
      </c>
      <c r="G176" s="44"/>
      <c r="H176" s="44"/>
      <c r="I176" s="233"/>
      <c r="J176" s="44"/>
      <c r="K176" s="44"/>
      <c r="L176" s="48"/>
      <c r="M176" s="234"/>
      <c r="N176" s="235"/>
      <c r="O176" s="89"/>
      <c r="P176" s="89"/>
      <c r="Q176" s="89"/>
      <c r="R176" s="89"/>
      <c r="S176" s="89"/>
      <c r="T176" s="90"/>
      <c r="U176" s="42"/>
      <c r="V176" s="42"/>
      <c r="W176" s="42"/>
      <c r="X176" s="42"/>
      <c r="Y176" s="42"/>
      <c r="Z176" s="42"/>
      <c r="AA176" s="42"/>
      <c r="AB176" s="42"/>
      <c r="AC176" s="42"/>
      <c r="AD176" s="42"/>
      <c r="AE176" s="42"/>
      <c r="AT176" s="20" t="s">
        <v>235</v>
      </c>
      <c r="AU176" s="20" t="s">
        <v>87</v>
      </c>
    </row>
    <row r="177" s="2" customFormat="1">
      <c r="A177" s="42"/>
      <c r="B177" s="43"/>
      <c r="C177" s="44"/>
      <c r="D177" s="231" t="s">
        <v>321</v>
      </c>
      <c r="E177" s="44"/>
      <c r="F177" s="232" t="s">
        <v>1252</v>
      </c>
      <c r="G177" s="44"/>
      <c r="H177" s="44"/>
      <c r="I177" s="233"/>
      <c r="J177" s="44"/>
      <c r="K177" s="44"/>
      <c r="L177" s="48"/>
      <c r="M177" s="234"/>
      <c r="N177" s="235"/>
      <c r="O177" s="89"/>
      <c r="P177" s="89"/>
      <c r="Q177" s="89"/>
      <c r="R177" s="89"/>
      <c r="S177" s="89"/>
      <c r="T177" s="90"/>
      <c r="U177" s="42"/>
      <c r="V177" s="42"/>
      <c r="W177" s="42"/>
      <c r="X177" s="42"/>
      <c r="Y177" s="42"/>
      <c r="Z177" s="42"/>
      <c r="AA177" s="42"/>
      <c r="AB177" s="42"/>
      <c r="AC177" s="42"/>
      <c r="AD177" s="42"/>
      <c r="AE177" s="42"/>
      <c r="AT177" s="20" t="s">
        <v>321</v>
      </c>
      <c r="AU177" s="20" t="s">
        <v>87</v>
      </c>
    </row>
    <row r="178" s="13" customFormat="1">
      <c r="A178" s="13"/>
      <c r="B178" s="236"/>
      <c r="C178" s="237"/>
      <c r="D178" s="231" t="s">
        <v>237</v>
      </c>
      <c r="E178" s="238" t="s">
        <v>39</v>
      </c>
      <c r="F178" s="239" t="s">
        <v>1253</v>
      </c>
      <c r="G178" s="237"/>
      <c r="H178" s="240">
        <v>78.623999999999995</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237</v>
      </c>
      <c r="AU178" s="246" t="s">
        <v>87</v>
      </c>
      <c r="AV178" s="13" t="s">
        <v>90</v>
      </c>
      <c r="AW178" s="13" t="s">
        <v>41</v>
      </c>
      <c r="AX178" s="13" t="s">
        <v>80</v>
      </c>
      <c r="AY178" s="246" t="s">
        <v>225</v>
      </c>
    </row>
    <row r="179" s="13" customFormat="1">
      <c r="A179" s="13"/>
      <c r="B179" s="236"/>
      <c r="C179" s="237"/>
      <c r="D179" s="231" t="s">
        <v>237</v>
      </c>
      <c r="E179" s="238" t="s">
        <v>39</v>
      </c>
      <c r="F179" s="239" t="s">
        <v>1254</v>
      </c>
      <c r="G179" s="237"/>
      <c r="H179" s="240">
        <v>34.649999999999999</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237</v>
      </c>
      <c r="AU179" s="246" t="s">
        <v>87</v>
      </c>
      <c r="AV179" s="13" t="s">
        <v>90</v>
      </c>
      <c r="AW179" s="13" t="s">
        <v>41</v>
      </c>
      <c r="AX179" s="13" t="s">
        <v>80</v>
      </c>
      <c r="AY179" s="246" t="s">
        <v>225</v>
      </c>
    </row>
    <row r="180" s="14" customFormat="1">
      <c r="A180" s="14"/>
      <c r="B180" s="247"/>
      <c r="C180" s="248"/>
      <c r="D180" s="231" t="s">
        <v>237</v>
      </c>
      <c r="E180" s="249" t="s">
        <v>39</v>
      </c>
      <c r="F180" s="250" t="s">
        <v>239</v>
      </c>
      <c r="G180" s="248"/>
      <c r="H180" s="251">
        <v>113.274</v>
      </c>
      <c r="I180" s="252"/>
      <c r="J180" s="248"/>
      <c r="K180" s="248"/>
      <c r="L180" s="253"/>
      <c r="M180" s="254"/>
      <c r="N180" s="255"/>
      <c r="O180" s="255"/>
      <c r="P180" s="255"/>
      <c r="Q180" s="255"/>
      <c r="R180" s="255"/>
      <c r="S180" s="255"/>
      <c r="T180" s="256"/>
      <c r="U180" s="14"/>
      <c r="V180" s="14"/>
      <c r="W180" s="14"/>
      <c r="X180" s="14"/>
      <c r="Y180" s="14"/>
      <c r="Z180" s="14"/>
      <c r="AA180" s="14"/>
      <c r="AB180" s="14"/>
      <c r="AC180" s="14"/>
      <c r="AD180" s="14"/>
      <c r="AE180" s="14"/>
      <c r="AT180" s="257" t="s">
        <v>237</v>
      </c>
      <c r="AU180" s="257" t="s">
        <v>87</v>
      </c>
      <c r="AV180" s="14" t="s">
        <v>233</v>
      </c>
      <c r="AW180" s="14" t="s">
        <v>41</v>
      </c>
      <c r="AX180" s="14" t="s">
        <v>87</v>
      </c>
      <c r="AY180" s="257" t="s">
        <v>225</v>
      </c>
    </row>
    <row r="181" s="2" customFormat="1" ht="62.7" customHeight="1">
      <c r="A181" s="42"/>
      <c r="B181" s="43"/>
      <c r="C181" s="218" t="s">
        <v>317</v>
      </c>
      <c r="D181" s="218" t="s">
        <v>228</v>
      </c>
      <c r="E181" s="219" t="s">
        <v>338</v>
      </c>
      <c r="F181" s="220" t="s">
        <v>339</v>
      </c>
      <c r="G181" s="221" t="s">
        <v>184</v>
      </c>
      <c r="H181" s="222">
        <v>32.161999999999999</v>
      </c>
      <c r="I181" s="223"/>
      <c r="J181" s="224">
        <f>ROUND(I181*H181,2)</f>
        <v>0</v>
      </c>
      <c r="K181" s="220" t="s">
        <v>232</v>
      </c>
      <c r="L181" s="48"/>
      <c r="M181" s="225" t="s">
        <v>39</v>
      </c>
      <c r="N181" s="226" t="s">
        <v>53</v>
      </c>
      <c r="O181" s="89"/>
      <c r="P181" s="227">
        <f>O181*H181</f>
        <v>0</v>
      </c>
      <c r="Q181" s="227">
        <v>0</v>
      </c>
      <c r="R181" s="227">
        <f>Q181*H181</f>
        <v>0</v>
      </c>
      <c r="S181" s="227">
        <v>0</v>
      </c>
      <c r="T181" s="228">
        <f>S181*H181</f>
        <v>0</v>
      </c>
      <c r="U181" s="42"/>
      <c r="V181" s="42"/>
      <c r="W181" s="42"/>
      <c r="X181" s="42"/>
      <c r="Y181" s="42"/>
      <c r="Z181" s="42"/>
      <c r="AA181" s="42"/>
      <c r="AB181" s="42"/>
      <c r="AC181" s="42"/>
      <c r="AD181" s="42"/>
      <c r="AE181" s="42"/>
      <c r="AR181" s="229" t="s">
        <v>300</v>
      </c>
      <c r="AT181" s="229" t="s">
        <v>228</v>
      </c>
      <c r="AU181" s="229" t="s">
        <v>87</v>
      </c>
      <c r="AY181" s="20" t="s">
        <v>225</v>
      </c>
      <c r="BE181" s="230">
        <f>IF(N181="základní",J181,0)</f>
        <v>0</v>
      </c>
      <c r="BF181" s="230">
        <f>IF(N181="snížená",J181,0)</f>
        <v>0</v>
      </c>
      <c r="BG181" s="230">
        <f>IF(N181="zákl. přenesená",J181,0)</f>
        <v>0</v>
      </c>
      <c r="BH181" s="230">
        <f>IF(N181="sníž. přenesená",J181,0)</f>
        <v>0</v>
      </c>
      <c r="BI181" s="230">
        <f>IF(N181="nulová",J181,0)</f>
        <v>0</v>
      </c>
      <c r="BJ181" s="20" t="s">
        <v>233</v>
      </c>
      <c r="BK181" s="230">
        <f>ROUND(I181*H181,2)</f>
        <v>0</v>
      </c>
      <c r="BL181" s="20" t="s">
        <v>300</v>
      </c>
      <c r="BM181" s="229" t="s">
        <v>1255</v>
      </c>
    </row>
    <row r="182" s="2" customFormat="1">
      <c r="A182" s="42"/>
      <c r="B182" s="43"/>
      <c r="C182" s="44"/>
      <c r="D182" s="231" t="s">
        <v>235</v>
      </c>
      <c r="E182" s="44"/>
      <c r="F182" s="232" t="s">
        <v>334</v>
      </c>
      <c r="G182" s="44"/>
      <c r="H182" s="44"/>
      <c r="I182" s="233"/>
      <c r="J182" s="44"/>
      <c r="K182" s="44"/>
      <c r="L182" s="48"/>
      <c r="M182" s="234"/>
      <c r="N182" s="235"/>
      <c r="O182" s="89"/>
      <c r="P182" s="89"/>
      <c r="Q182" s="89"/>
      <c r="R182" s="89"/>
      <c r="S182" s="89"/>
      <c r="T182" s="90"/>
      <c r="U182" s="42"/>
      <c r="V182" s="42"/>
      <c r="W182" s="42"/>
      <c r="X182" s="42"/>
      <c r="Y182" s="42"/>
      <c r="Z182" s="42"/>
      <c r="AA182" s="42"/>
      <c r="AB182" s="42"/>
      <c r="AC182" s="42"/>
      <c r="AD182" s="42"/>
      <c r="AE182" s="42"/>
      <c r="AT182" s="20" t="s">
        <v>235</v>
      </c>
      <c r="AU182" s="20" t="s">
        <v>87</v>
      </c>
    </row>
    <row r="183" s="2" customFormat="1">
      <c r="A183" s="42"/>
      <c r="B183" s="43"/>
      <c r="C183" s="44"/>
      <c r="D183" s="231" t="s">
        <v>321</v>
      </c>
      <c r="E183" s="44"/>
      <c r="F183" s="232" t="s">
        <v>1256</v>
      </c>
      <c r="G183" s="44"/>
      <c r="H183" s="44"/>
      <c r="I183" s="233"/>
      <c r="J183" s="44"/>
      <c r="K183" s="44"/>
      <c r="L183" s="48"/>
      <c r="M183" s="234"/>
      <c r="N183" s="235"/>
      <c r="O183" s="89"/>
      <c r="P183" s="89"/>
      <c r="Q183" s="89"/>
      <c r="R183" s="89"/>
      <c r="S183" s="89"/>
      <c r="T183" s="90"/>
      <c r="U183" s="42"/>
      <c r="V183" s="42"/>
      <c r="W183" s="42"/>
      <c r="X183" s="42"/>
      <c r="Y183" s="42"/>
      <c r="Z183" s="42"/>
      <c r="AA183" s="42"/>
      <c r="AB183" s="42"/>
      <c r="AC183" s="42"/>
      <c r="AD183" s="42"/>
      <c r="AE183" s="42"/>
      <c r="AT183" s="20" t="s">
        <v>321</v>
      </c>
      <c r="AU183" s="20" t="s">
        <v>87</v>
      </c>
    </row>
    <row r="184" s="13" customFormat="1">
      <c r="A184" s="13"/>
      <c r="B184" s="236"/>
      <c r="C184" s="237"/>
      <c r="D184" s="231" t="s">
        <v>237</v>
      </c>
      <c r="E184" s="238" t="s">
        <v>39</v>
      </c>
      <c r="F184" s="239" t="s">
        <v>1257</v>
      </c>
      <c r="G184" s="237"/>
      <c r="H184" s="240">
        <v>17.542999999999999</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237</v>
      </c>
      <c r="AU184" s="246" t="s">
        <v>87</v>
      </c>
      <c r="AV184" s="13" t="s">
        <v>90</v>
      </c>
      <c r="AW184" s="13" t="s">
        <v>41</v>
      </c>
      <c r="AX184" s="13" t="s">
        <v>80</v>
      </c>
      <c r="AY184" s="246" t="s">
        <v>225</v>
      </c>
    </row>
    <row r="185" s="13" customFormat="1">
      <c r="A185" s="13"/>
      <c r="B185" s="236"/>
      <c r="C185" s="237"/>
      <c r="D185" s="231" t="s">
        <v>237</v>
      </c>
      <c r="E185" s="238" t="s">
        <v>39</v>
      </c>
      <c r="F185" s="239" t="s">
        <v>1258</v>
      </c>
      <c r="G185" s="237"/>
      <c r="H185" s="240">
        <v>14.619</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237</v>
      </c>
      <c r="AU185" s="246" t="s">
        <v>87</v>
      </c>
      <c r="AV185" s="13" t="s">
        <v>90</v>
      </c>
      <c r="AW185" s="13" t="s">
        <v>41</v>
      </c>
      <c r="AX185" s="13" t="s">
        <v>80</v>
      </c>
      <c r="AY185" s="246" t="s">
        <v>225</v>
      </c>
    </row>
    <row r="186" s="14" customFormat="1">
      <c r="A186" s="14"/>
      <c r="B186" s="247"/>
      <c r="C186" s="248"/>
      <c r="D186" s="231" t="s">
        <v>237</v>
      </c>
      <c r="E186" s="249" t="s">
        <v>39</v>
      </c>
      <c r="F186" s="250" t="s">
        <v>239</v>
      </c>
      <c r="G186" s="248"/>
      <c r="H186" s="251">
        <v>32.161999999999999</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237</v>
      </c>
      <c r="AU186" s="257" t="s">
        <v>87</v>
      </c>
      <c r="AV186" s="14" t="s">
        <v>233</v>
      </c>
      <c r="AW186" s="14" t="s">
        <v>41</v>
      </c>
      <c r="AX186" s="14" t="s">
        <v>87</v>
      </c>
      <c r="AY186" s="257" t="s">
        <v>225</v>
      </c>
    </row>
    <row r="187" s="2" customFormat="1" ht="62.7" customHeight="1">
      <c r="A187" s="42"/>
      <c r="B187" s="43"/>
      <c r="C187" s="218" t="s">
        <v>324</v>
      </c>
      <c r="D187" s="218" t="s">
        <v>228</v>
      </c>
      <c r="E187" s="219" t="s">
        <v>1181</v>
      </c>
      <c r="F187" s="220" t="s">
        <v>1182</v>
      </c>
      <c r="G187" s="221" t="s">
        <v>184</v>
      </c>
      <c r="H187" s="222">
        <v>14.619</v>
      </c>
      <c r="I187" s="223"/>
      <c r="J187" s="224">
        <f>ROUND(I187*H187,2)</f>
        <v>0</v>
      </c>
      <c r="K187" s="220" t="s">
        <v>232</v>
      </c>
      <c r="L187" s="48"/>
      <c r="M187" s="225" t="s">
        <v>39</v>
      </c>
      <c r="N187" s="226" t="s">
        <v>53</v>
      </c>
      <c r="O187" s="89"/>
      <c r="P187" s="227">
        <f>O187*H187</f>
        <v>0</v>
      </c>
      <c r="Q187" s="227">
        <v>0</v>
      </c>
      <c r="R187" s="227">
        <f>Q187*H187</f>
        <v>0</v>
      </c>
      <c r="S187" s="227">
        <v>0</v>
      </c>
      <c r="T187" s="228">
        <f>S187*H187</f>
        <v>0</v>
      </c>
      <c r="U187" s="42"/>
      <c r="V187" s="42"/>
      <c r="W187" s="42"/>
      <c r="X187" s="42"/>
      <c r="Y187" s="42"/>
      <c r="Z187" s="42"/>
      <c r="AA187" s="42"/>
      <c r="AB187" s="42"/>
      <c r="AC187" s="42"/>
      <c r="AD187" s="42"/>
      <c r="AE187" s="42"/>
      <c r="AR187" s="229" t="s">
        <v>300</v>
      </c>
      <c r="AT187" s="229" t="s">
        <v>228</v>
      </c>
      <c r="AU187" s="229" t="s">
        <v>87</v>
      </c>
      <c r="AY187" s="20" t="s">
        <v>225</v>
      </c>
      <c r="BE187" s="230">
        <f>IF(N187="základní",J187,0)</f>
        <v>0</v>
      </c>
      <c r="BF187" s="230">
        <f>IF(N187="snížená",J187,0)</f>
        <v>0</v>
      </c>
      <c r="BG187" s="230">
        <f>IF(N187="zákl. přenesená",J187,0)</f>
        <v>0</v>
      </c>
      <c r="BH187" s="230">
        <f>IF(N187="sníž. přenesená",J187,0)</f>
        <v>0</v>
      </c>
      <c r="BI187" s="230">
        <f>IF(N187="nulová",J187,0)</f>
        <v>0</v>
      </c>
      <c r="BJ187" s="20" t="s">
        <v>233</v>
      </c>
      <c r="BK187" s="230">
        <f>ROUND(I187*H187,2)</f>
        <v>0</v>
      </c>
      <c r="BL187" s="20" t="s">
        <v>300</v>
      </c>
      <c r="BM187" s="229" t="s">
        <v>1259</v>
      </c>
    </row>
    <row r="188" s="2" customFormat="1">
      <c r="A188" s="42"/>
      <c r="B188" s="43"/>
      <c r="C188" s="44"/>
      <c r="D188" s="231" t="s">
        <v>235</v>
      </c>
      <c r="E188" s="44"/>
      <c r="F188" s="232" t="s">
        <v>334</v>
      </c>
      <c r="G188" s="44"/>
      <c r="H188" s="44"/>
      <c r="I188" s="233"/>
      <c r="J188" s="44"/>
      <c r="K188" s="44"/>
      <c r="L188" s="48"/>
      <c r="M188" s="234"/>
      <c r="N188" s="235"/>
      <c r="O188" s="89"/>
      <c r="P188" s="89"/>
      <c r="Q188" s="89"/>
      <c r="R188" s="89"/>
      <c r="S188" s="89"/>
      <c r="T188" s="90"/>
      <c r="U188" s="42"/>
      <c r="V188" s="42"/>
      <c r="W188" s="42"/>
      <c r="X188" s="42"/>
      <c r="Y188" s="42"/>
      <c r="Z188" s="42"/>
      <c r="AA188" s="42"/>
      <c r="AB188" s="42"/>
      <c r="AC188" s="42"/>
      <c r="AD188" s="42"/>
      <c r="AE188" s="42"/>
      <c r="AT188" s="20" t="s">
        <v>235</v>
      </c>
      <c r="AU188" s="20" t="s">
        <v>87</v>
      </c>
    </row>
    <row r="189" s="2" customFormat="1">
      <c r="A189" s="42"/>
      <c r="B189" s="43"/>
      <c r="C189" s="44"/>
      <c r="D189" s="231" t="s">
        <v>321</v>
      </c>
      <c r="E189" s="44"/>
      <c r="F189" s="232" t="s">
        <v>1260</v>
      </c>
      <c r="G189" s="44"/>
      <c r="H189" s="44"/>
      <c r="I189" s="233"/>
      <c r="J189" s="44"/>
      <c r="K189" s="44"/>
      <c r="L189" s="48"/>
      <c r="M189" s="234"/>
      <c r="N189" s="235"/>
      <c r="O189" s="89"/>
      <c r="P189" s="89"/>
      <c r="Q189" s="89"/>
      <c r="R189" s="89"/>
      <c r="S189" s="89"/>
      <c r="T189" s="90"/>
      <c r="U189" s="42"/>
      <c r="V189" s="42"/>
      <c r="W189" s="42"/>
      <c r="X189" s="42"/>
      <c r="Y189" s="42"/>
      <c r="Z189" s="42"/>
      <c r="AA189" s="42"/>
      <c r="AB189" s="42"/>
      <c r="AC189" s="42"/>
      <c r="AD189" s="42"/>
      <c r="AE189" s="42"/>
      <c r="AT189" s="20" t="s">
        <v>321</v>
      </c>
      <c r="AU189" s="20" t="s">
        <v>87</v>
      </c>
    </row>
    <row r="190" s="13" customFormat="1">
      <c r="A190" s="13"/>
      <c r="B190" s="236"/>
      <c r="C190" s="237"/>
      <c r="D190" s="231" t="s">
        <v>237</v>
      </c>
      <c r="E190" s="238" t="s">
        <v>39</v>
      </c>
      <c r="F190" s="239" t="s">
        <v>1261</v>
      </c>
      <c r="G190" s="237"/>
      <c r="H190" s="240">
        <v>14.619</v>
      </c>
      <c r="I190" s="241"/>
      <c r="J190" s="237"/>
      <c r="K190" s="237"/>
      <c r="L190" s="242"/>
      <c r="M190" s="243"/>
      <c r="N190" s="244"/>
      <c r="O190" s="244"/>
      <c r="P190" s="244"/>
      <c r="Q190" s="244"/>
      <c r="R190" s="244"/>
      <c r="S190" s="244"/>
      <c r="T190" s="245"/>
      <c r="U190" s="13"/>
      <c r="V190" s="13"/>
      <c r="W190" s="13"/>
      <c r="X190" s="13"/>
      <c r="Y190" s="13"/>
      <c r="Z190" s="13"/>
      <c r="AA190" s="13"/>
      <c r="AB190" s="13"/>
      <c r="AC190" s="13"/>
      <c r="AD190" s="13"/>
      <c r="AE190" s="13"/>
      <c r="AT190" s="246" t="s">
        <v>237</v>
      </c>
      <c r="AU190" s="246" t="s">
        <v>87</v>
      </c>
      <c r="AV190" s="13" t="s">
        <v>90</v>
      </c>
      <c r="AW190" s="13" t="s">
        <v>41</v>
      </c>
      <c r="AX190" s="13" t="s">
        <v>80</v>
      </c>
      <c r="AY190" s="246" t="s">
        <v>225</v>
      </c>
    </row>
    <row r="191" s="14" customFormat="1">
      <c r="A191" s="14"/>
      <c r="B191" s="247"/>
      <c r="C191" s="248"/>
      <c r="D191" s="231" t="s">
        <v>237</v>
      </c>
      <c r="E191" s="249" t="s">
        <v>39</v>
      </c>
      <c r="F191" s="250" t="s">
        <v>239</v>
      </c>
      <c r="G191" s="248"/>
      <c r="H191" s="251">
        <v>14.619</v>
      </c>
      <c r="I191" s="252"/>
      <c r="J191" s="248"/>
      <c r="K191" s="248"/>
      <c r="L191" s="253"/>
      <c r="M191" s="254"/>
      <c r="N191" s="255"/>
      <c r="O191" s="255"/>
      <c r="P191" s="255"/>
      <c r="Q191" s="255"/>
      <c r="R191" s="255"/>
      <c r="S191" s="255"/>
      <c r="T191" s="256"/>
      <c r="U191" s="14"/>
      <c r="V191" s="14"/>
      <c r="W191" s="14"/>
      <c r="X191" s="14"/>
      <c r="Y191" s="14"/>
      <c r="Z191" s="14"/>
      <c r="AA191" s="14"/>
      <c r="AB191" s="14"/>
      <c r="AC191" s="14"/>
      <c r="AD191" s="14"/>
      <c r="AE191" s="14"/>
      <c r="AT191" s="257" t="s">
        <v>237</v>
      </c>
      <c r="AU191" s="257" t="s">
        <v>87</v>
      </c>
      <c r="AV191" s="14" t="s">
        <v>233</v>
      </c>
      <c r="AW191" s="14" t="s">
        <v>41</v>
      </c>
      <c r="AX191" s="14" t="s">
        <v>87</v>
      </c>
      <c r="AY191" s="257" t="s">
        <v>225</v>
      </c>
    </row>
    <row r="192" s="2" customFormat="1" ht="62.7" customHeight="1">
      <c r="A192" s="42"/>
      <c r="B192" s="43"/>
      <c r="C192" s="218" t="s">
        <v>330</v>
      </c>
      <c r="D192" s="218" t="s">
        <v>228</v>
      </c>
      <c r="E192" s="219" t="s">
        <v>1186</v>
      </c>
      <c r="F192" s="220" t="s">
        <v>1187</v>
      </c>
      <c r="G192" s="221" t="s">
        <v>184</v>
      </c>
      <c r="H192" s="222">
        <v>116.956</v>
      </c>
      <c r="I192" s="223"/>
      <c r="J192" s="224">
        <f>ROUND(I192*H192,2)</f>
        <v>0</v>
      </c>
      <c r="K192" s="220" t="s">
        <v>232</v>
      </c>
      <c r="L192" s="48"/>
      <c r="M192" s="225" t="s">
        <v>39</v>
      </c>
      <c r="N192" s="226" t="s">
        <v>53</v>
      </c>
      <c r="O192" s="89"/>
      <c r="P192" s="227">
        <f>O192*H192</f>
        <v>0</v>
      </c>
      <c r="Q192" s="227">
        <v>0</v>
      </c>
      <c r="R192" s="227">
        <f>Q192*H192</f>
        <v>0</v>
      </c>
      <c r="S192" s="227">
        <v>0</v>
      </c>
      <c r="T192" s="228">
        <f>S192*H192</f>
        <v>0</v>
      </c>
      <c r="U192" s="42"/>
      <c r="V192" s="42"/>
      <c r="W192" s="42"/>
      <c r="X192" s="42"/>
      <c r="Y192" s="42"/>
      <c r="Z192" s="42"/>
      <c r="AA192" s="42"/>
      <c r="AB192" s="42"/>
      <c r="AC192" s="42"/>
      <c r="AD192" s="42"/>
      <c r="AE192" s="42"/>
      <c r="AR192" s="229" t="s">
        <v>300</v>
      </c>
      <c r="AT192" s="229" t="s">
        <v>228</v>
      </c>
      <c r="AU192" s="229" t="s">
        <v>87</v>
      </c>
      <c r="AY192" s="20" t="s">
        <v>225</v>
      </c>
      <c r="BE192" s="230">
        <f>IF(N192="základní",J192,0)</f>
        <v>0</v>
      </c>
      <c r="BF192" s="230">
        <f>IF(N192="snížená",J192,0)</f>
        <v>0</v>
      </c>
      <c r="BG192" s="230">
        <f>IF(N192="zákl. přenesená",J192,0)</f>
        <v>0</v>
      </c>
      <c r="BH192" s="230">
        <f>IF(N192="sníž. přenesená",J192,0)</f>
        <v>0</v>
      </c>
      <c r="BI192" s="230">
        <f>IF(N192="nulová",J192,0)</f>
        <v>0</v>
      </c>
      <c r="BJ192" s="20" t="s">
        <v>233</v>
      </c>
      <c r="BK192" s="230">
        <f>ROUND(I192*H192,2)</f>
        <v>0</v>
      </c>
      <c r="BL192" s="20" t="s">
        <v>300</v>
      </c>
      <c r="BM192" s="229" t="s">
        <v>1262</v>
      </c>
    </row>
    <row r="193" s="2" customFormat="1">
      <c r="A193" s="42"/>
      <c r="B193" s="43"/>
      <c r="C193" s="44"/>
      <c r="D193" s="231" t="s">
        <v>235</v>
      </c>
      <c r="E193" s="44"/>
      <c r="F193" s="232" t="s">
        <v>334</v>
      </c>
      <c r="G193" s="44"/>
      <c r="H193" s="44"/>
      <c r="I193" s="233"/>
      <c r="J193" s="44"/>
      <c r="K193" s="44"/>
      <c r="L193" s="48"/>
      <c r="M193" s="234"/>
      <c r="N193" s="235"/>
      <c r="O193" s="89"/>
      <c r="P193" s="89"/>
      <c r="Q193" s="89"/>
      <c r="R193" s="89"/>
      <c r="S193" s="89"/>
      <c r="T193" s="90"/>
      <c r="U193" s="42"/>
      <c r="V193" s="42"/>
      <c r="W193" s="42"/>
      <c r="X193" s="42"/>
      <c r="Y193" s="42"/>
      <c r="Z193" s="42"/>
      <c r="AA193" s="42"/>
      <c r="AB193" s="42"/>
      <c r="AC193" s="42"/>
      <c r="AD193" s="42"/>
      <c r="AE193" s="42"/>
      <c r="AT193" s="20" t="s">
        <v>235</v>
      </c>
      <c r="AU193" s="20" t="s">
        <v>87</v>
      </c>
    </row>
    <row r="194" s="2" customFormat="1">
      <c r="A194" s="42"/>
      <c r="B194" s="43"/>
      <c r="C194" s="44"/>
      <c r="D194" s="231" t="s">
        <v>321</v>
      </c>
      <c r="E194" s="44"/>
      <c r="F194" s="232" t="s">
        <v>1263</v>
      </c>
      <c r="G194" s="44"/>
      <c r="H194" s="44"/>
      <c r="I194" s="233"/>
      <c r="J194" s="44"/>
      <c r="K194" s="44"/>
      <c r="L194" s="48"/>
      <c r="M194" s="234"/>
      <c r="N194" s="235"/>
      <c r="O194" s="89"/>
      <c r="P194" s="89"/>
      <c r="Q194" s="89"/>
      <c r="R194" s="89"/>
      <c r="S194" s="89"/>
      <c r="T194" s="90"/>
      <c r="U194" s="42"/>
      <c r="V194" s="42"/>
      <c r="W194" s="42"/>
      <c r="X194" s="42"/>
      <c r="Y194" s="42"/>
      <c r="Z194" s="42"/>
      <c r="AA194" s="42"/>
      <c r="AB194" s="42"/>
      <c r="AC194" s="42"/>
      <c r="AD194" s="42"/>
      <c r="AE194" s="42"/>
      <c r="AT194" s="20" t="s">
        <v>321</v>
      </c>
      <c r="AU194" s="20" t="s">
        <v>87</v>
      </c>
    </row>
    <row r="195" s="13" customFormat="1">
      <c r="A195" s="13"/>
      <c r="B195" s="236"/>
      <c r="C195" s="237"/>
      <c r="D195" s="231" t="s">
        <v>237</v>
      </c>
      <c r="E195" s="238" t="s">
        <v>39</v>
      </c>
      <c r="F195" s="239" t="s">
        <v>1264</v>
      </c>
      <c r="G195" s="237"/>
      <c r="H195" s="240">
        <v>116.956</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237</v>
      </c>
      <c r="AU195" s="246" t="s">
        <v>87</v>
      </c>
      <c r="AV195" s="13" t="s">
        <v>90</v>
      </c>
      <c r="AW195" s="13" t="s">
        <v>41</v>
      </c>
      <c r="AX195" s="13" t="s">
        <v>80</v>
      </c>
      <c r="AY195" s="246" t="s">
        <v>225</v>
      </c>
    </row>
    <row r="196" s="14" customFormat="1">
      <c r="A196" s="14"/>
      <c r="B196" s="247"/>
      <c r="C196" s="248"/>
      <c r="D196" s="231" t="s">
        <v>237</v>
      </c>
      <c r="E196" s="249" t="s">
        <v>39</v>
      </c>
      <c r="F196" s="250" t="s">
        <v>239</v>
      </c>
      <c r="G196" s="248"/>
      <c r="H196" s="251">
        <v>116.956</v>
      </c>
      <c r="I196" s="252"/>
      <c r="J196" s="248"/>
      <c r="K196" s="248"/>
      <c r="L196" s="253"/>
      <c r="M196" s="254"/>
      <c r="N196" s="255"/>
      <c r="O196" s="255"/>
      <c r="P196" s="255"/>
      <c r="Q196" s="255"/>
      <c r="R196" s="255"/>
      <c r="S196" s="255"/>
      <c r="T196" s="256"/>
      <c r="U196" s="14"/>
      <c r="V196" s="14"/>
      <c r="W196" s="14"/>
      <c r="X196" s="14"/>
      <c r="Y196" s="14"/>
      <c r="Z196" s="14"/>
      <c r="AA196" s="14"/>
      <c r="AB196" s="14"/>
      <c r="AC196" s="14"/>
      <c r="AD196" s="14"/>
      <c r="AE196" s="14"/>
      <c r="AT196" s="257" t="s">
        <v>237</v>
      </c>
      <c r="AU196" s="257" t="s">
        <v>87</v>
      </c>
      <c r="AV196" s="14" t="s">
        <v>233</v>
      </c>
      <c r="AW196" s="14" t="s">
        <v>41</v>
      </c>
      <c r="AX196" s="14" t="s">
        <v>87</v>
      </c>
      <c r="AY196" s="257" t="s">
        <v>225</v>
      </c>
    </row>
    <row r="197" s="2" customFormat="1" ht="44.25" customHeight="1">
      <c r="A197" s="42"/>
      <c r="B197" s="43"/>
      <c r="C197" s="218" t="s">
        <v>337</v>
      </c>
      <c r="D197" s="218" t="s">
        <v>228</v>
      </c>
      <c r="E197" s="219" t="s">
        <v>357</v>
      </c>
      <c r="F197" s="220" t="s">
        <v>358</v>
      </c>
      <c r="G197" s="221" t="s">
        <v>184</v>
      </c>
      <c r="H197" s="222">
        <v>34.649999999999999</v>
      </c>
      <c r="I197" s="223"/>
      <c r="J197" s="224">
        <f>ROUND(I197*H197,2)</f>
        <v>0</v>
      </c>
      <c r="K197" s="220" t="s">
        <v>232</v>
      </c>
      <c r="L197" s="48"/>
      <c r="M197" s="225" t="s">
        <v>39</v>
      </c>
      <c r="N197" s="226" t="s">
        <v>53</v>
      </c>
      <c r="O197" s="89"/>
      <c r="P197" s="227">
        <f>O197*H197</f>
        <v>0</v>
      </c>
      <c r="Q197" s="227">
        <v>0</v>
      </c>
      <c r="R197" s="227">
        <f>Q197*H197</f>
        <v>0</v>
      </c>
      <c r="S197" s="227">
        <v>0</v>
      </c>
      <c r="T197" s="228">
        <f>S197*H197</f>
        <v>0</v>
      </c>
      <c r="U197" s="42"/>
      <c r="V197" s="42"/>
      <c r="W197" s="42"/>
      <c r="X197" s="42"/>
      <c r="Y197" s="42"/>
      <c r="Z197" s="42"/>
      <c r="AA197" s="42"/>
      <c r="AB197" s="42"/>
      <c r="AC197" s="42"/>
      <c r="AD197" s="42"/>
      <c r="AE197" s="42"/>
      <c r="AR197" s="229" t="s">
        <v>300</v>
      </c>
      <c r="AT197" s="229" t="s">
        <v>228</v>
      </c>
      <c r="AU197" s="229" t="s">
        <v>87</v>
      </c>
      <c r="AY197" s="20" t="s">
        <v>225</v>
      </c>
      <c r="BE197" s="230">
        <f>IF(N197="základní",J197,0)</f>
        <v>0</v>
      </c>
      <c r="BF197" s="230">
        <f>IF(N197="snížená",J197,0)</f>
        <v>0</v>
      </c>
      <c r="BG197" s="230">
        <f>IF(N197="zákl. přenesená",J197,0)</f>
        <v>0</v>
      </c>
      <c r="BH197" s="230">
        <f>IF(N197="sníž. přenesená",J197,0)</f>
        <v>0</v>
      </c>
      <c r="BI197" s="230">
        <f>IF(N197="nulová",J197,0)</f>
        <v>0</v>
      </c>
      <c r="BJ197" s="20" t="s">
        <v>233</v>
      </c>
      <c r="BK197" s="230">
        <f>ROUND(I197*H197,2)</f>
        <v>0</v>
      </c>
      <c r="BL197" s="20" t="s">
        <v>300</v>
      </c>
      <c r="BM197" s="229" t="s">
        <v>1265</v>
      </c>
    </row>
    <row r="198" s="2" customFormat="1">
      <c r="A198" s="42"/>
      <c r="B198" s="43"/>
      <c r="C198" s="44"/>
      <c r="D198" s="231" t="s">
        <v>235</v>
      </c>
      <c r="E198" s="44"/>
      <c r="F198" s="232" t="s">
        <v>360</v>
      </c>
      <c r="G198" s="44"/>
      <c r="H198" s="44"/>
      <c r="I198" s="233"/>
      <c r="J198" s="44"/>
      <c r="K198" s="44"/>
      <c r="L198" s="48"/>
      <c r="M198" s="234"/>
      <c r="N198" s="235"/>
      <c r="O198" s="89"/>
      <c r="P198" s="89"/>
      <c r="Q198" s="89"/>
      <c r="R198" s="89"/>
      <c r="S198" s="89"/>
      <c r="T198" s="90"/>
      <c r="U198" s="42"/>
      <c r="V198" s="42"/>
      <c r="W198" s="42"/>
      <c r="X198" s="42"/>
      <c r="Y198" s="42"/>
      <c r="Z198" s="42"/>
      <c r="AA198" s="42"/>
      <c r="AB198" s="42"/>
      <c r="AC198" s="42"/>
      <c r="AD198" s="42"/>
      <c r="AE198" s="42"/>
      <c r="AT198" s="20" t="s">
        <v>235</v>
      </c>
      <c r="AU198" s="20" t="s">
        <v>87</v>
      </c>
    </row>
    <row r="199" s="2" customFormat="1">
      <c r="A199" s="42"/>
      <c r="B199" s="43"/>
      <c r="C199" s="44"/>
      <c r="D199" s="231" t="s">
        <v>321</v>
      </c>
      <c r="E199" s="44"/>
      <c r="F199" s="232" t="s">
        <v>1266</v>
      </c>
      <c r="G199" s="44"/>
      <c r="H199" s="44"/>
      <c r="I199" s="233"/>
      <c r="J199" s="44"/>
      <c r="K199" s="44"/>
      <c r="L199" s="48"/>
      <c r="M199" s="234"/>
      <c r="N199" s="235"/>
      <c r="O199" s="89"/>
      <c r="P199" s="89"/>
      <c r="Q199" s="89"/>
      <c r="R199" s="89"/>
      <c r="S199" s="89"/>
      <c r="T199" s="90"/>
      <c r="U199" s="42"/>
      <c r="V199" s="42"/>
      <c r="W199" s="42"/>
      <c r="X199" s="42"/>
      <c r="Y199" s="42"/>
      <c r="Z199" s="42"/>
      <c r="AA199" s="42"/>
      <c r="AB199" s="42"/>
      <c r="AC199" s="42"/>
      <c r="AD199" s="42"/>
      <c r="AE199" s="42"/>
      <c r="AT199" s="20" t="s">
        <v>321</v>
      </c>
      <c r="AU199" s="20" t="s">
        <v>87</v>
      </c>
    </row>
    <row r="200" s="13" customFormat="1">
      <c r="A200" s="13"/>
      <c r="B200" s="236"/>
      <c r="C200" s="237"/>
      <c r="D200" s="231" t="s">
        <v>237</v>
      </c>
      <c r="E200" s="238" t="s">
        <v>39</v>
      </c>
      <c r="F200" s="239" t="s">
        <v>1267</v>
      </c>
      <c r="G200" s="237"/>
      <c r="H200" s="240">
        <v>8.25</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237</v>
      </c>
      <c r="AU200" s="246" t="s">
        <v>87</v>
      </c>
      <c r="AV200" s="13" t="s">
        <v>90</v>
      </c>
      <c r="AW200" s="13" t="s">
        <v>41</v>
      </c>
      <c r="AX200" s="13" t="s">
        <v>80</v>
      </c>
      <c r="AY200" s="246" t="s">
        <v>225</v>
      </c>
    </row>
    <row r="201" s="13" customFormat="1">
      <c r="A201" s="13"/>
      <c r="B201" s="236"/>
      <c r="C201" s="237"/>
      <c r="D201" s="231" t="s">
        <v>237</v>
      </c>
      <c r="E201" s="238" t="s">
        <v>39</v>
      </c>
      <c r="F201" s="239" t="s">
        <v>1268</v>
      </c>
      <c r="G201" s="237"/>
      <c r="H201" s="240">
        <v>26.399999999999999</v>
      </c>
      <c r="I201" s="241"/>
      <c r="J201" s="237"/>
      <c r="K201" s="237"/>
      <c r="L201" s="242"/>
      <c r="M201" s="243"/>
      <c r="N201" s="244"/>
      <c r="O201" s="244"/>
      <c r="P201" s="244"/>
      <c r="Q201" s="244"/>
      <c r="R201" s="244"/>
      <c r="S201" s="244"/>
      <c r="T201" s="245"/>
      <c r="U201" s="13"/>
      <c r="V201" s="13"/>
      <c r="W201" s="13"/>
      <c r="X201" s="13"/>
      <c r="Y201" s="13"/>
      <c r="Z201" s="13"/>
      <c r="AA201" s="13"/>
      <c r="AB201" s="13"/>
      <c r="AC201" s="13"/>
      <c r="AD201" s="13"/>
      <c r="AE201" s="13"/>
      <c r="AT201" s="246" t="s">
        <v>237</v>
      </c>
      <c r="AU201" s="246" t="s">
        <v>87</v>
      </c>
      <c r="AV201" s="13" t="s">
        <v>90</v>
      </c>
      <c r="AW201" s="13" t="s">
        <v>41</v>
      </c>
      <c r="AX201" s="13" t="s">
        <v>80</v>
      </c>
      <c r="AY201" s="246" t="s">
        <v>225</v>
      </c>
    </row>
    <row r="202" s="14" customFormat="1">
      <c r="A202" s="14"/>
      <c r="B202" s="247"/>
      <c r="C202" s="248"/>
      <c r="D202" s="231" t="s">
        <v>237</v>
      </c>
      <c r="E202" s="249" t="s">
        <v>39</v>
      </c>
      <c r="F202" s="250" t="s">
        <v>239</v>
      </c>
      <c r="G202" s="248"/>
      <c r="H202" s="251">
        <v>34.649999999999999</v>
      </c>
      <c r="I202" s="252"/>
      <c r="J202" s="248"/>
      <c r="K202" s="248"/>
      <c r="L202" s="253"/>
      <c r="M202" s="254"/>
      <c r="N202" s="255"/>
      <c r="O202" s="255"/>
      <c r="P202" s="255"/>
      <c r="Q202" s="255"/>
      <c r="R202" s="255"/>
      <c r="S202" s="255"/>
      <c r="T202" s="256"/>
      <c r="U202" s="14"/>
      <c r="V202" s="14"/>
      <c r="W202" s="14"/>
      <c r="X202" s="14"/>
      <c r="Y202" s="14"/>
      <c r="Z202" s="14"/>
      <c r="AA202" s="14"/>
      <c r="AB202" s="14"/>
      <c r="AC202" s="14"/>
      <c r="AD202" s="14"/>
      <c r="AE202" s="14"/>
      <c r="AT202" s="257" t="s">
        <v>237</v>
      </c>
      <c r="AU202" s="257" t="s">
        <v>87</v>
      </c>
      <c r="AV202" s="14" t="s">
        <v>233</v>
      </c>
      <c r="AW202" s="14" t="s">
        <v>41</v>
      </c>
      <c r="AX202" s="14" t="s">
        <v>87</v>
      </c>
      <c r="AY202" s="257" t="s">
        <v>225</v>
      </c>
    </row>
    <row r="203" s="2" customFormat="1" ht="44.25" customHeight="1">
      <c r="A203" s="42"/>
      <c r="B203" s="43"/>
      <c r="C203" s="218" t="s">
        <v>342</v>
      </c>
      <c r="D203" s="218" t="s">
        <v>228</v>
      </c>
      <c r="E203" s="219" t="s">
        <v>362</v>
      </c>
      <c r="F203" s="220" t="s">
        <v>363</v>
      </c>
      <c r="G203" s="221" t="s">
        <v>184</v>
      </c>
      <c r="H203" s="222">
        <v>46.780999999999999</v>
      </c>
      <c r="I203" s="223"/>
      <c r="J203" s="224">
        <f>ROUND(I203*H203,2)</f>
        <v>0</v>
      </c>
      <c r="K203" s="220" t="s">
        <v>232</v>
      </c>
      <c r="L203" s="48"/>
      <c r="M203" s="225" t="s">
        <v>39</v>
      </c>
      <c r="N203" s="226" t="s">
        <v>53</v>
      </c>
      <c r="O203" s="89"/>
      <c r="P203" s="227">
        <f>O203*H203</f>
        <v>0</v>
      </c>
      <c r="Q203" s="227">
        <v>0</v>
      </c>
      <c r="R203" s="227">
        <f>Q203*H203</f>
        <v>0</v>
      </c>
      <c r="S203" s="227">
        <v>0</v>
      </c>
      <c r="T203" s="228">
        <f>S203*H203</f>
        <v>0</v>
      </c>
      <c r="U203" s="42"/>
      <c r="V203" s="42"/>
      <c r="W203" s="42"/>
      <c r="X203" s="42"/>
      <c r="Y203" s="42"/>
      <c r="Z203" s="42"/>
      <c r="AA203" s="42"/>
      <c r="AB203" s="42"/>
      <c r="AC203" s="42"/>
      <c r="AD203" s="42"/>
      <c r="AE203" s="42"/>
      <c r="AR203" s="229" t="s">
        <v>300</v>
      </c>
      <c r="AT203" s="229" t="s">
        <v>228</v>
      </c>
      <c r="AU203" s="229" t="s">
        <v>87</v>
      </c>
      <c r="AY203" s="20" t="s">
        <v>225</v>
      </c>
      <c r="BE203" s="230">
        <f>IF(N203="základní",J203,0)</f>
        <v>0</v>
      </c>
      <c r="BF203" s="230">
        <f>IF(N203="snížená",J203,0)</f>
        <v>0</v>
      </c>
      <c r="BG203" s="230">
        <f>IF(N203="zákl. přenesená",J203,0)</f>
        <v>0</v>
      </c>
      <c r="BH203" s="230">
        <f>IF(N203="sníž. přenesená",J203,0)</f>
        <v>0</v>
      </c>
      <c r="BI203" s="230">
        <f>IF(N203="nulová",J203,0)</f>
        <v>0</v>
      </c>
      <c r="BJ203" s="20" t="s">
        <v>233</v>
      </c>
      <c r="BK203" s="230">
        <f>ROUND(I203*H203,2)</f>
        <v>0</v>
      </c>
      <c r="BL203" s="20" t="s">
        <v>300</v>
      </c>
      <c r="BM203" s="229" t="s">
        <v>1269</v>
      </c>
    </row>
    <row r="204" s="2" customFormat="1">
      <c r="A204" s="42"/>
      <c r="B204" s="43"/>
      <c r="C204" s="44"/>
      <c r="D204" s="231" t="s">
        <v>235</v>
      </c>
      <c r="E204" s="44"/>
      <c r="F204" s="232" t="s">
        <v>360</v>
      </c>
      <c r="G204" s="44"/>
      <c r="H204" s="44"/>
      <c r="I204" s="233"/>
      <c r="J204" s="44"/>
      <c r="K204" s="44"/>
      <c r="L204" s="48"/>
      <c r="M204" s="234"/>
      <c r="N204" s="235"/>
      <c r="O204" s="89"/>
      <c r="P204" s="89"/>
      <c r="Q204" s="89"/>
      <c r="R204" s="89"/>
      <c r="S204" s="89"/>
      <c r="T204" s="90"/>
      <c r="U204" s="42"/>
      <c r="V204" s="42"/>
      <c r="W204" s="42"/>
      <c r="X204" s="42"/>
      <c r="Y204" s="42"/>
      <c r="Z204" s="42"/>
      <c r="AA204" s="42"/>
      <c r="AB204" s="42"/>
      <c r="AC204" s="42"/>
      <c r="AD204" s="42"/>
      <c r="AE204" s="42"/>
      <c r="AT204" s="20" t="s">
        <v>235</v>
      </c>
      <c r="AU204" s="20" t="s">
        <v>87</v>
      </c>
    </row>
    <row r="205" s="2" customFormat="1">
      <c r="A205" s="42"/>
      <c r="B205" s="43"/>
      <c r="C205" s="44"/>
      <c r="D205" s="231" t="s">
        <v>321</v>
      </c>
      <c r="E205" s="44"/>
      <c r="F205" s="232" t="s">
        <v>1270</v>
      </c>
      <c r="G205" s="44"/>
      <c r="H205" s="44"/>
      <c r="I205" s="233"/>
      <c r="J205" s="44"/>
      <c r="K205" s="44"/>
      <c r="L205" s="48"/>
      <c r="M205" s="234"/>
      <c r="N205" s="235"/>
      <c r="O205" s="89"/>
      <c r="P205" s="89"/>
      <c r="Q205" s="89"/>
      <c r="R205" s="89"/>
      <c r="S205" s="89"/>
      <c r="T205" s="90"/>
      <c r="U205" s="42"/>
      <c r="V205" s="42"/>
      <c r="W205" s="42"/>
      <c r="X205" s="42"/>
      <c r="Y205" s="42"/>
      <c r="Z205" s="42"/>
      <c r="AA205" s="42"/>
      <c r="AB205" s="42"/>
      <c r="AC205" s="42"/>
      <c r="AD205" s="42"/>
      <c r="AE205" s="42"/>
      <c r="AT205" s="20" t="s">
        <v>321</v>
      </c>
      <c r="AU205" s="20" t="s">
        <v>87</v>
      </c>
    </row>
    <row r="206" s="13" customFormat="1">
      <c r="A206" s="13"/>
      <c r="B206" s="236"/>
      <c r="C206" s="237"/>
      <c r="D206" s="231" t="s">
        <v>237</v>
      </c>
      <c r="E206" s="238" t="s">
        <v>39</v>
      </c>
      <c r="F206" s="239" t="s">
        <v>1257</v>
      </c>
      <c r="G206" s="237"/>
      <c r="H206" s="240">
        <v>17.542999999999999</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237</v>
      </c>
      <c r="AU206" s="246" t="s">
        <v>87</v>
      </c>
      <c r="AV206" s="13" t="s">
        <v>90</v>
      </c>
      <c r="AW206" s="13" t="s">
        <v>41</v>
      </c>
      <c r="AX206" s="13" t="s">
        <v>80</v>
      </c>
      <c r="AY206" s="246" t="s">
        <v>225</v>
      </c>
    </row>
    <row r="207" s="13" customFormat="1">
      <c r="A207" s="13"/>
      <c r="B207" s="236"/>
      <c r="C207" s="237"/>
      <c r="D207" s="231" t="s">
        <v>237</v>
      </c>
      <c r="E207" s="238" t="s">
        <v>39</v>
      </c>
      <c r="F207" s="239" t="s">
        <v>1261</v>
      </c>
      <c r="G207" s="237"/>
      <c r="H207" s="240">
        <v>14.619</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237</v>
      </c>
      <c r="AU207" s="246" t="s">
        <v>87</v>
      </c>
      <c r="AV207" s="13" t="s">
        <v>90</v>
      </c>
      <c r="AW207" s="13" t="s">
        <v>41</v>
      </c>
      <c r="AX207" s="13" t="s">
        <v>80</v>
      </c>
      <c r="AY207" s="246" t="s">
        <v>225</v>
      </c>
    </row>
    <row r="208" s="13" customFormat="1">
      <c r="A208" s="13"/>
      <c r="B208" s="236"/>
      <c r="C208" s="237"/>
      <c r="D208" s="231" t="s">
        <v>237</v>
      </c>
      <c r="E208" s="238" t="s">
        <v>39</v>
      </c>
      <c r="F208" s="239" t="s">
        <v>1258</v>
      </c>
      <c r="G208" s="237"/>
      <c r="H208" s="240">
        <v>14.619</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237</v>
      </c>
      <c r="AU208" s="246" t="s">
        <v>87</v>
      </c>
      <c r="AV208" s="13" t="s">
        <v>90</v>
      </c>
      <c r="AW208" s="13" t="s">
        <v>41</v>
      </c>
      <c r="AX208" s="13" t="s">
        <v>80</v>
      </c>
      <c r="AY208" s="246" t="s">
        <v>225</v>
      </c>
    </row>
    <row r="209" s="14" customFormat="1">
      <c r="A209" s="14"/>
      <c r="B209" s="247"/>
      <c r="C209" s="248"/>
      <c r="D209" s="231" t="s">
        <v>237</v>
      </c>
      <c r="E209" s="249" t="s">
        <v>39</v>
      </c>
      <c r="F209" s="250" t="s">
        <v>239</v>
      </c>
      <c r="G209" s="248"/>
      <c r="H209" s="251">
        <v>46.780999999999999</v>
      </c>
      <c r="I209" s="252"/>
      <c r="J209" s="248"/>
      <c r="K209" s="248"/>
      <c r="L209" s="253"/>
      <c r="M209" s="278"/>
      <c r="N209" s="279"/>
      <c r="O209" s="279"/>
      <c r="P209" s="279"/>
      <c r="Q209" s="279"/>
      <c r="R209" s="279"/>
      <c r="S209" s="279"/>
      <c r="T209" s="280"/>
      <c r="U209" s="14"/>
      <c r="V209" s="14"/>
      <c r="W209" s="14"/>
      <c r="X209" s="14"/>
      <c r="Y209" s="14"/>
      <c r="Z209" s="14"/>
      <c r="AA209" s="14"/>
      <c r="AB209" s="14"/>
      <c r="AC209" s="14"/>
      <c r="AD209" s="14"/>
      <c r="AE209" s="14"/>
      <c r="AT209" s="257" t="s">
        <v>237</v>
      </c>
      <c r="AU209" s="257" t="s">
        <v>87</v>
      </c>
      <c r="AV209" s="14" t="s">
        <v>233</v>
      </c>
      <c r="AW209" s="14" t="s">
        <v>41</v>
      </c>
      <c r="AX209" s="14" t="s">
        <v>87</v>
      </c>
      <c r="AY209" s="257" t="s">
        <v>225</v>
      </c>
    </row>
    <row r="210" s="2" customFormat="1" ht="6.96" customHeight="1">
      <c r="A210" s="42"/>
      <c r="B210" s="64"/>
      <c r="C210" s="65"/>
      <c r="D210" s="65"/>
      <c r="E210" s="65"/>
      <c r="F210" s="65"/>
      <c r="G210" s="65"/>
      <c r="H210" s="65"/>
      <c r="I210" s="65"/>
      <c r="J210" s="65"/>
      <c r="K210" s="65"/>
      <c r="L210" s="48"/>
      <c r="M210" s="42"/>
      <c r="O210" s="42"/>
      <c r="P210" s="42"/>
      <c r="Q210" s="42"/>
      <c r="R210" s="42"/>
      <c r="S210" s="42"/>
      <c r="T210" s="42"/>
      <c r="U210" s="42"/>
      <c r="V210" s="42"/>
      <c r="W210" s="42"/>
      <c r="X210" s="42"/>
      <c r="Y210" s="42"/>
      <c r="Z210" s="42"/>
      <c r="AA210" s="42"/>
      <c r="AB210" s="42"/>
      <c r="AC210" s="42"/>
      <c r="AD210" s="42"/>
      <c r="AE210" s="42"/>
    </row>
  </sheetData>
  <sheetProtection sheet="1" autoFilter="0" formatColumns="0" formatRows="0" objects="1" scenarios="1" spinCount="100000" saltValue="vM5sgXvlB9NS4aKXi6RBNZzpyJkNrIXUMs/LrN+RicmqrL9s3Hbj5jsfmK+Cvtg1OXFfnNUhZwqbOo3ssbKgRQ==" hashValue="NSlEXwtqaUyqNLbU6SrkaYFyfEtgDO7DGY3FzmMFcgV078bwPnaxaXEYux4AAMeiDOAoIBgQ7jjQOH/sXMUlwA==" algorithmName="SHA-512" password="CDD6"/>
  <autoFilter ref="C87:K20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153</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1271</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1272</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39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ROUND((SUM(BE88:BE174)),  2)</f>
        <v>0</v>
      </c>
      <c r="G35" s="42"/>
      <c r="H35" s="42"/>
      <c r="I35" s="163">
        <v>0.20999999999999999</v>
      </c>
      <c r="J35" s="162">
        <f>ROUND(((SUM(BE88:BE174))*I35),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ROUND((SUM(BF88:BF174)),  2)</f>
        <v>0</v>
      </c>
      <c r="G36" s="42"/>
      <c r="H36" s="42"/>
      <c r="I36" s="163">
        <v>0.12</v>
      </c>
      <c r="J36" s="162">
        <f>ROUND(((SUM(BF88:BF174))*I36),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ROUND((SUM(BG88:BG174)),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ROUND((SUM(BH88:BH174)),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ROUND((SUM(BI88:BI174)),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1271</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Č51 - 1.SK Vrbno nad Lesy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J139</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1271</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Č51 - 1.SK Vrbno nad Lesy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P89+P139</f>
        <v>0</v>
      </c>
      <c r="Q88" s="101"/>
      <c r="R88" s="199">
        <f>R89+R139</f>
        <v>1.5842399999999999</v>
      </c>
      <c r="S88" s="101"/>
      <c r="T88" s="200">
        <f>T89+T139</f>
        <v>0</v>
      </c>
      <c r="U88" s="42"/>
      <c r="V88" s="42"/>
      <c r="W88" s="42"/>
      <c r="X88" s="42"/>
      <c r="Y88" s="42"/>
      <c r="Z88" s="42"/>
      <c r="AA88" s="42"/>
      <c r="AB88" s="42"/>
      <c r="AC88" s="42"/>
      <c r="AD88" s="42"/>
      <c r="AE88" s="42"/>
      <c r="AT88" s="20" t="s">
        <v>79</v>
      </c>
      <c r="AU88" s="20" t="s">
        <v>206</v>
      </c>
      <c r="BK88" s="201">
        <f>BK89+BK139</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0</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SUM(P91:P138)</f>
        <v>0</v>
      </c>
      <c r="Q90" s="210"/>
      <c r="R90" s="211">
        <f>SUM(R91:R138)</f>
        <v>0</v>
      </c>
      <c r="S90" s="210"/>
      <c r="T90" s="212">
        <f>SUM(T91:T138)</f>
        <v>0</v>
      </c>
      <c r="U90" s="12"/>
      <c r="V90" s="12"/>
      <c r="W90" s="12"/>
      <c r="X90" s="12"/>
      <c r="Y90" s="12"/>
      <c r="Z90" s="12"/>
      <c r="AA90" s="12"/>
      <c r="AB90" s="12"/>
      <c r="AC90" s="12"/>
      <c r="AD90" s="12"/>
      <c r="AE90" s="12"/>
      <c r="AR90" s="213" t="s">
        <v>87</v>
      </c>
      <c r="AT90" s="214" t="s">
        <v>79</v>
      </c>
      <c r="AU90" s="214" t="s">
        <v>87</v>
      </c>
      <c r="AY90" s="213" t="s">
        <v>225</v>
      </c>
      <c r="BK90" s="215">
        <f>SUM(BK91:BK138)</f>
        <v>0</v>
      </c>
    </row>
    <row r="91" s="2" customFormat="1" ht="62.7" customHeight="1">
      <c r="A91" s="42"/>
      <c r="B91" s="43"/>
      <c r="C91" s="218" t="s">
        <v>87</v>
      </c>
      <c r="D91" s="218" t="s">
        <v>228</v>
      </c>
      <c r="E91" s="219" t="s">
        <v>832</v>
      </c>
      <c r="F91" s="220" t="s">
        <v>833</v>
      </c>
      <c r="G91" s="221" t="s">
        <v>188</v>
      </c>
      <c r="H91" s="222">
        <v>335</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1273</v>
      </c>
    </row>
    <row r="92" s="2" customFormat="1">
      <c r="A92" s="42"/>
      <c r="B92" s="43"/>
      <c r="C92" s="44"/>
      <c r="D92" s="231" t="s">
        <v>235</v>
      </c>
      <c r="E92" s="44"/>
      <c r="F92" s="232" t="s">
        <v>249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2" customFormat="1">
      <c r="A93" s="42"/>
      <c r="B93" s="43"/>
      <c r="C93" s="44"/>
      <c r="D93" s="231" t="s">
        <v>321</v>
      </c>
      <c r="E93" s="44"/>
      <c r="F93" s="232" t="s">
        <v>1274</v>
      </c>
      <c r="G93" s="44"/>
      <c r="H93" s="44"/>
      <c r="I93" s="233"/>
      <c r="J93" s="44"/>
      <c r="K93" s="44"/>
      <c r="L93" s="48"/>
      <c r="M93" s="234"/>
      <c r="N93" s="235"/>
      <c r="O93" s="89"/>
      <c r="P93" s="89"/>
      <c r="Q93" s="89"/>
      <c r="R93" s="89"/>
      <c r="S93" s="89"/>
      <c r="T93" s="90"/>
      <c r="U93" s="42"/>
      <c r="V93" s="42"/>
      <c r="W93" s="42"/>
      <c r="X93" s="42"/>
      <c r="Y93" s="42"/>
      <c r="Z93" s="42"/>
      <c r="AA93" s="42"/>
      <c r="AB93" s="42"/>
      <c r="AC93" s="42"/>
      <c r="AD93" s="42"/>
      <c r="AE93" s="42"/>
      <c r="AT93" s="20" t="s">
        <v>321</v>
      </c>
      <c r="AU93" s="20" t="s">
        <v>90</v>
      </c>
    </row>
    <row r="94" s="13" customFormat="1">
      <c r="A94" s="13"/>
      <c r="B94" s="236"/>
      <c r="C94" s="237"/>
      <c r="D94" s="231" t="s">
        <v>237</v>
      </c>
      <c r="E94" s="238" t="s">
        <v>39</v>
      </c>
      <c r="F94" s="239" t="s">
        <v>1275</v>
      </c>
      <c r="G94" s="237"/>
      <c r="H94" s="240">
        <v>217</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1276</v>
      </c>
      <c r="G95" s="237"/>
      <c r="H95" s="240">
        <v>118</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4" customFormat="1">
      <c r="A96" s="14"/>
      <c r="B96" s="247"/>
      <c r="C96" s="248"/>
      <c r="D96" s="231" t="s">
        <v>237</v>
      </c>
      <c r="E96" s="249" t="s">
        <v>39</v>
      </c>
      <c r="F96" s="250" t="s">
        <v>239</v>
      </c>
      <c r="G96" s="248"/>
      <c r="H96" s="251">
        <v>335</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90</v>
      </c>
      <c r="AV96" s="14" t="s">
        <v>233</v>
      </c>
      <c r="AW96" s="14" t="s">
        <v>41</v>
      </c>
      <c r="AX96" s="14" t="s">
        <v>87</v>
      </c>
      <c r="AY96" s="257" t="s">
        <v>225</v>
      </c>
    </row>
    <row r="97" s="2" customFormat="1" ht="24.15" customHeight="1">
      <c r="A97" s="42"/>
      <c r="B97" s="43"/>
      <c r="C97" s="218" t="s">
        <v>90</v>
      </c>
      <c r="D97" s="218" t="s">
        <v>228</v>
      </c>
      <c r="E97" s="219" t="s">
        <v>254</v>
      </c>
      <c r="F97" s="220" t="s">
        <v>255</v>
      </c>
      <c r="G97" s="221" t="s">
        <v>175</v>
      </c>
      <c r="H97" s="222">
        <v>60</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1277</v>
      </c>
    </row>
    <row r="98" s="2" customFormat="1">
      <c r="A98" s="42"/>
      <c r="B98" s="43"/>
      <c r="C98" s="44"/>
      <c r="D98" s="231" t="s">
        <v>235</v>
      </c>
      <c r="E98" s="44"/>
      <c r="F98" s="232" t="s">
        <v>257</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2" customFormat="1">
      <c r="A99" s="42"/>
      <c r="B99" s="43"/>
      <c r="C99" s="44"/>
      <c r="D99" s="231" t="s">
        <v>321</v>
      </c>
      <c r="E99" s="44"/>
      <c r="F99" s="232" t="s">
        <v>1150</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321</v>
      </c>
      <c r="AU99" s="20" t="s">
        <v>90</v>
      </c>
    </row>
    <row r="100" s="13" customFormat="1">
      <c r="A100" s="13"/>
      <c r="B100" s="236"/>
      <c r="C100" s="237"/>
      <c r="D100" s="231" t="s">
        <v>237</v>
      </c>
      <c r="E100" s="238" t="s">
        <v>39</v>
      </c>
      <c r="F100" s="239" t="s">
        <v>1278</v>
      </c>
      <c r="G100" s="237"/>
      <c r="H100" s="240">
        <v>38</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3" customFormat="1">
      <c r="A101" s="13"/>
      <c r="B101" s="236"/>
      <c r="C101" s="237"/>
      <c r="D101" s="231" t="s">
        <v>237</v>
      </c>
      <c r="E101" s="238" t="s">
        <v>39</v>
      </c>
      <c r="F101" s="239" t="s">
        <v>1279</v>
      </c>
      <c r="G101" s="237"/>
      <c r="H101" s="240">
        <v>22</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237</v>
      </c>
      <c r="AU101" s="246" t="s">
        <v>90</v>
      </c>
      <c r="AV101" s="13" t="s">
        <v>90</v>
      </c>
      <c r="AW101" s="13" t="s">
        <v>41</v>
      </c>
      <c r="AX101" s="13" t="s">
        <v>80</v>
      </c>
      <c r="AY101" s="246" t="s">
        <v>225</v>
      </c>
    </row>
    <row r="102" s="14" customFormat="1">
      <c r="A102" s="14"/>
      <c r="B102" s="247"/>
      <c r="C102" s="248"/>
      <c r="D102" s="231" t="s">
        <v>237</v>
      </c>
      <c r="E102" s="249" t="s">
        <v>39</v>
      </c>
      <c r="F102" s="250" t="s">
        <v>239</v>
      </c>
      <c r="G102" s="248"/>
      <c r="H102" s="251">
        <v>60</v>
      </c>
      <c r="I102" s="252"/>
      <c r="J102" s="248"/>
      <c r="K102" s="248"/>
      <c r="L102" s="253"/>
      <c r="M102" s="254"/>
      <c r="N102" s="255"/>
      <c r="O102" s="255"/>
      <c r="P102" s="255"/>
      <c r="Q102" s="255"/>
      <c r="R102" s="255"/>
      <c r="S102" s="255"/>
      <c r="T102" s="256"/>
      <c r="U102" s="14"/>
      <c r="V102" s="14"/>
      <c r="W102" s="14"/>
      <c r="X102" s="14"/>
      <c r="Y102" s="14"/>
      <c r="Z102" s="14"/>
      <c r="AA102" s="14"/>
      <c r="AB102" s="14"/>
      <c r="AC102" s="14"/>
      <c r="AD102" s="14"/>
      <c r="AE102" s="14"/>
      <c r="AT102" s="257" t="s">
        <v>237</v>
      </c>
      <c r="AU102" s="257" t="s">
        <v>90</v>
      </c>
      <c r="AV102" s="14" t="s">
        <v>233</v>
      </c>
      <c r="AW102" s="14" t="s">
        <v>41</v>
      </c>
      <c r="AX102" s="14" t="s">
        <v>87</v>
      </c>
      <c r="AY102" s="257" t="s">
        <v>225</v>
      </c>
    </row>
    <row r="103" s="2" customFormat="1" ht="44.25" customHeight="1">
      <c r="A103" s="42"/>
      <c r="B103" s="43"/>
      <c r="C103" s="218" t="s">
        <v>245</v>
      </c>
      <c r="D103" s="218" t="s">
        <v>228</v>
      </c>
      <c r="E103" s="219" t="s">
        <v>1064</v>
      </c>
      <c r="F103" s="220" t="s">
        <v>1065</v>
      </c>
      <c r="G103" s="221" t="s">
        <v>769</v>
      </c>
      <c r="H103" s="222">
        <v>447</v>
      </c>
      <c r="I103" s="223"/>
      <c r="J103" s="224">
        <f>ROUND(I103*H103,2)</f>
        <v>0</v>
      </c>
      <c r="K103" s="220" t="s">
        <v>232</v>
      </c>
      <c r="L103" s="48"/>
      <c r="M103" s="225" t="s">
        <v>39</v>
      </c>
      <c r="N103" s="226" t="s">
        <v>53</v>
      </c>
      <c r="O103" s="89"/>
      <c r="P103" s="227">
        <f>O103*H103</f>
        <v>0</v>
      </c>
      <c r="Q103" s="227">
        <v>0</v>
      </c>
      <c r="R103" s="227">
        <f>Q103*H103</f>
        <v>0</v>
      </c>
      <c r="S103" s="227">
        <v>0</v>
      </c>
      <c r="T103" s="228">
        <f>S103*H103</f>
        <v>0</v>
      </c>
      <c r="U103" s="42"/>
      <c r="V103" s="42"/>
      <c r="W103" s="42"/>
      <c r="X103" s="42"/>
      <c r="Y103" s="42"/>
      <c r="Z103" s="42"/>
      <c r="AA103" s="42"/>
      <c r="AB103" s="42"/>
      <c r="AC103" s="42"/>
      <c r="AD103" s="42"/>
      <c r="AE103" s="42"/>
      <c r="AR103" s="229" t="s">
        <v>233</v>
      </c>
      <c r="AT103" s="229" t="s">
        <v>228</v>
      </c>
      <c r="AU103" s="229" t="s">
        <v>90</v>
      </c>
      <c r="AY103" s="20" t="s">
        <v>225</v>
      </c>
      <c r="BE103" s="230">
        <f>IF(N103="základní",J103,0)</f>
        <v>0</v>
      </c>
      <c r="BF103" s="230">
        <f>IF(N103="snížená",J103,0)</f>
        <v>0</v>
      </c>
      <c r="BG103" s="230">
        <f>IF(N103="zákl. přenesená",J103,0)</f>
        <v>0</v>
      </c>
      <c r="BH103" s="230">
        <f>IF(N103="sníž. přenesená",J103,0)</f>
        <v>0</v>
      </c>
      <c r="BI103" s="230">
        <f>IF(N103="nulová",J103,0)</f>
        <v>0</v>
      </c>
      <c r="BJ103" s="20" t="s">
        <v>233</v>
      </c>
      <c r="BK103" s="230">
        <f>ROUND(I103*H103,2)</f>
        <v>0</v>
      </c>
      <c r="BL103" s="20" t="s">
        <v>233</v>
      </c>
      <c r="BM103" s="229" t="s">
        <v>1280</v>
      </c>
    </row>
    <row r="104" s="2" customFormat="1">
      <c r="A104" s="42"/>
      <c r="B104" s="43"/>
      <c r="C104" s="44"/>
      <c r="D104" s="231" t="s">
        <v>235</v>
      </c>
      <c r="E104" s="44"/>
      <c r="F104" s="232" t="s">
        <v>771</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235</v>
      </c>
      <c r="AU104" s="20" t="s">
        <v>90</v>
      </c>
    </row>
    <row r="105" s="2" customFormat="1">
      <c r="A105" s="42"/>
      <c r="B105" s="43"/>
      <c r="C105" s="44"/>
      <c r="D105" s="231" t="s">
        <v>321</v>
      </c>
      <c r="E105" s="44"/>
      <c r="F105" s="232" t="s">
        <v>1281</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321</v>
      </c>
      <c r="AU105" s="20" t="s">
        <v>90</v>
      </c>
    </row>
    <row r="106" s="13" customFormat="1">
      <c r="A106" s="13"/>
      <c r="B106" s="236"/>
      <c r="C106" s="237"/>
      <c r="D106" s="231" t="s">
        <v>237</v>
      </c>
      <c r="E106" s="238" t="s">
        <v>39</v>
      </c>
      <c r="F106" s="239" t="s">
        <v>1282</v>
      </c>
      <c r="G106" s="237"/>
      <c r="H106" s="240">
        <v>75</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1283</v>
      </c>
      <c r="G107" s="237"/>
      <c r="H107" s="240">
        <v>75</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3" customFormat="1">
      <c r="A108" s="13"/>
      <c r="B108" s="236"/>
      <c r="C108" s="237"/>
      <c r="D108" s="231" t="s">
        <v>237</v>
      </c>
      <c r="E108" s="238" t="s">
        <v>39</v>
      </c>
      <c r="F108" s="239" t="s">
        <v>1284</v>
      </c>
      <c r="G108" s="237"/>
      <c r="H108" s="240">
        <v>140</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237</v>
      </c>
      <c r="AU108" s="246" t="s">
        <v>90</v>
      </c>
      <c r="AV108" s="13" t="s">
        <v>90</v>
      </c>
      <c r="AW108" s="13" t="s">
        <v>41</v>
      </c>
      <c r="AX108" s="13" t="s">
        <v>80</v>
      </c>
      <c r="AY108" s="246" t="s">
        <v>225</v>
      </c>
    </row>
    <row r="109" s="13" customFormat="1">
      <c r="A109" s="13"/>
      <c r="B109" s="236"/>
      <c r="C109" s="237"/>
      <c r="D109" s="231" t="s">
        <v>237</v>
      </c>
      <c r="E109" s="238" t="s">
        <v>39</v>
      </c>
      <c r="F109" s="239" t="s">
        <v>1285</v>
      </c>
      <c r="G109" s="237"/>
      <c r="H109" s="240">
        <v>157</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4" customFormat="1">
      <c r="A110" s="14"/>
      <c r="B110" s="247"/>
      <c r="C110" s="248"/>
      <c r="D110" s="231" t="s">
        <v>237</v>
      </c>
      <c r="E110" s="249" t="s">
        <v>39</v>
      </c>
      <c r="F110" s="250" t="s">
        <v>239</v>
      </c>
      <c r="G110" s="248"/>
      <c r="H110" s="251">
        <v>447</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90</v>
      </c>
      <c r="AV110" s="14" t="s">
        <v>233</v>
      </c>
      <c r="AW110" s="14" t="s">
        <v>41</v>
      </c>
      <c r="AX110" s="14" t="s">
        <v>87</v>
      </c>
      <c r="AY110" s="257" t="s">
        <v>225</v>
      </c>
    </row>
    <row r="111" s="2" customFormat="1" ht="55.5" customHeight="1">
      <c r="A111" s="42"/>
      <c r="B111" s="43"/>
      <c r="C111" s="218" t="s">
        <v>233</v>
      </c>
      <c r="D111" s="218" t="s">
        <v>228</v>
      </c>
      <c r="E111" s="219" t="s">
        <v>1080</v>
      </c>
      <c r="F111" s="220" t="s">
        <v>1081</v>
      </c>
      <c r="G111" s="221" t="s">
        <v>280</v>
      </c>
      <c r="H111" s="222">
        <v>4</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90</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1286</v>
      </c>
    </row>
    <row r="112" s="2" customFormat="1">
      <c r="A112" s="42"/>
      <c r="B112" s="43"/>
      <c r="C112" s="44"/>
      <c r="D112" s="231" t="s">
        <v>235</v>
      </c>
      <c r="E112" s="44"/>
      <c r="F112" s="232" t="s">
        <v>282</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90</v>
      </c>
    </row>
    <row r="113" s="2" customFormat="1">
      <c r="A113" s="42"/>
      <c r="B113" s="43"/>
      <c r="C113" s="44"/>
      <c r="D113" s="231" t="s">
        <v>321</v>
      </c>
      <c r="E113" s="44"/>
      <c r="F113" s="232" t="s">
        <v>1158</v>
      </c>
      <c r="G113" s="44"/>
      <c r="H113" s="44"/>
      <c r="I113" s="233"/>
      <c r="J113" s="44"/>
      <c r="K113" s="44"/>
      <c r="L113" s="48"/>
      <c r="M113" s="234"/>
      <c r="N113" s="235"/>
      <c r="O113" s="89"/>
      <c r="P113" s="89"/>
      <c r="Q113" s="89"/>
      <c r="R113" s="89"/>
      <c r="S113" s="89"/>
      <c r="T113" s="90"/>
      <c r="U113" s="42"/>
      <c r="V113" s="42"/>
      <c r="W113" s="42"/>
      <c r="X113" s="42"/>
      <c r="Y113" s="42"/>
      <c r="Z113" s="42"/>
      <c r="AA113" s="42"/>
      <c r="AB113" s="42"/>
      <c r="AC113" s="42"/>
      <c r="AD113" s="42"/>
      <c r="AE113" s="42"/>
      <c r="AT113" s="20" t="s">
        <v>321</v>
      </c>
      <c r="AU113" s="20" t="s">
        <v>90</v>
      </c>
    </row>
    <row r="114" s="13" customFormat="1">
      <c r="A114" s="13"/>
      <c r="B114" s="236"/>
      <c r="C114" s="237"/>
      <c r="D114" s="231" t="s">
        <v>237</v>
      </c>
      <c r="E114" s="238" t="s">
        <v>39</v>
      </c>
      <c r="F114" s="239" t="s">
        <v>1287</v>
      </c>
      <c r="G114" s="237"/>
      <c r="H114" s="240">
        <v>2</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237</v>
      </c>
      <c r="AU114" s="246" t="s">
        <v>90</v>
      </c>
      <c r="AV114" s="13" t="s">
        <v>90</v>
      </c>
      <c r="AW114" s="13" t="s">
        <v>41</v>
      </c>
      <c r="AX114" s="13" t="s">
        <v>80</v>
      </c>
      <c r="AY114" s="246" t="s">
        <v>225</v>
      </c>
    </row>
    <row r="115" s="13" customFormat="1">
      <c r="A115" s="13"/>
      <c r="B115" s="236"/>
      <c r="C115" s="237"/>
      <c r="D115" s="231" t="s">
        <v>237</v>
      </c>
      <c r="E115" s="238" t="s">
        <v>39</v>
      </c>
      <c r="F115" s="239" t="s">
        <v>1288</v>
      </c>
      <c r="G115" s="237"/>
      <c r="H115" s="240">
        <v>2</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90</v>
      </c>
      <c r="AV115" s="13" t="s">
        <v>90</v>
      </c>
      <c r="AW115" s="13" t="s">
        <v>41</v>
      </c>
      <c r="AX115" s="13" t="s">
        <v>80</v>
      </c>
      <c r="AY115" s="246" t="s">
        <v>225</v>
      </c>
    </row>
    <row r="116" s="14" customFormat="1">
      <c r="A116" s="14"/>
      <c r="B116" s="247"/>
      <c r="C116" s="248"/>
      <c r="D116" s="231" t="s">
        <v>237</v>
      </c>
      <c r="E116" s="249" t="s">
        <v>39</v>
      </c>
      <c r="F116" s="250" t="s">
        <v>239</v>
      </c>
      <c r="G116" s="248"/>
      <c r="H116" s="251">
        <v>4</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237</v>
      </c>
      <c r="AU116" s="257" t="s">
        <v>90</v>
      </c>
      <c r="AV116" s="14" t="s">
        <v>233</v>
      </c>
      <c r="AW116" s="14" t="s">
        <v>41</v>
      </c>
      <c r="AX116" s="14" t="s">
        <v>87</v>
      </c>
      <c r="AY116" s="257" t="s">
        <v>225</v>
      </c>
    </row>
    <row r="117" s="2" customFormat="1" ht="49.05" customHeight="1">
      <c r="A117" s="42"/>
      <c r="B117" s="43"/>
      <c r="C117" s="218" t="s">
        <v>226</v>
      </c>
      <c r="D117" s="218" t="s">
        <v>228</v>
      </c>
      <c r="E117" s="219" t="s">
        <v>287</v>
      </c>
      <c r="F117" s="220" t="s">
        <v>288</v>
      </c>
      <c r="G117" s="221" t="s">
        <v>280</v>
      </c>
      <c r="H117" s="222">
        <v>4</v>
      </c>
      <c r="I117" s="223"/>
      <c r="J117" s="224">
        <f>ROUND(I117*H117,2)</f>
        <v>0</v>
      </c>
      <c r="K117" s="220" t="s">
        <v>232</v>
      </c>
      <c r="L117" s="48"/>
      <c r="M117" s="225" t="s">
        <v>39</v>
      </c>
      <c r="N117" s="226" t="s">
        <v>53</v>
      </c>
      <c r="O117" s="89"/>
      <c r="P117" s="227">
        <f>O117*H117</f>
        <v>0</v>
      </c>
      <c r="Q117" s="227">
        <v>0</v>
      </c>
      <c r="R117" s="227">
        <f>Q117*H117</f>
        <v>0</v>
      </c>
      <c r="S117" s="227">
        <v>0</v>
      </c>
      <c r="T117" s="228">
        <f>S117*H117</f>
        <v>0</v>
      </c>
      <c r="U117" s="42"/>
      <c r="V117" s="42"/>
      <c r="W117" s="42"/>
      <c r="X117" s="42"/>
      <c r="Y117" s="42"/>
      <c r="Z117" s="42"/>
      <c r="AA117" s="42"/>
      <c r="AB117" s="42"/>
      <c r="AC117" s="42"/>
      <c r="AD117" s="42"/>
      <c r="AE117" s="42"/>
      <c r="AR117" s="229" t="s">
        <v>233</v>
      </c>
      <c r="AT117" s="229" t="s">
        <v>228</v>
      </c>
      <c r="AU117" s="229" t="s">
        <v>90</v>
      </c>
      <c r="AY117" s="20" t="s">
        <v>225</v>
      </c>
      <c r="BE117" s="230">
        <f>IF(N117="základní",J117,0)</f>
        <v>0</v>
      </c>
      <c r="BF117" s="230">
        <f>IF(N117="snížená",J117,0)</f>
        <v>0</v>
      </c>
      <c r="BG117" s="230">
        <f>IF(N117="zákl. přenesená",J117,0)</f>
        <v>0</v>
      </c>
      <c r="BH117" s="230">
        <f>IF(N117="sníž. přenesená",J117,0)</f>
        <v>0</v>
      </c>
      <c r="BI117" s="230">
        <f>IF(N117="nulová",J117,0)</f>
        <v>0</v>
      </c>
      <c r="BJ117" s="20" t="s">
        <v>233</v>
      </c>
      <c r="BK117" s="230">
        <f>ROUND(I117*H117,2)</f>
        <v>0</v>
      </c>
      <c r="BL117" s="20" t="s">
        <v>233</v>
      </c>
      <c r="BM117" s="229" t="s">
        <v>1289</v>
      </c>
    </row>
    <row r="118" s="2" customFormat="1">
      <c r="A118" s="42"/>
      <c r="B118" s="43"/>
      <c r="C118" s="44"/>
      <c r="D118" s="231" t="s">
        <v>235</v>
      </c>
      <c r="E118" s="44"/>
      <c r="F118" s="232" t="s">
        <v>290</v>
      </c>
      <c r="G118" s="44"/>
      <c r="H118" s="44"/>
      <c r="I118" s="233"/>
      <c r="J118" s="44"/>
      <c r="K118" s="44"/>
      <c r="L118" s="48"/>
      <c r="M118" s="234"/>
      <c r="N118" s="235"/>
      <c r="O118" s="89"/>
      <c r="P118" s="89"/>
      <c r="Q118" s="89"/>
      <c r="R118" s="89"/>
      <c r="S118" s="89"/>
      <c r="T118" s="90"/>
      <c r="U118" s="42"/>
      <c r="V118" s="42"/>
      <c r="W118" s="42"/>
      <c r="X118" s="42"/>
      <c r="Y118" s="42"/>
      <c r="Z118" s="42"/>
      <c r="AA118" s="42"/>
      <c r="AB118" s="42"/>
      <c r="AC118" s="42"/>
      <c r="AD118" s="42"/>
      <c r="AE118" s="42"/>
      <c r="AT118" s="20" t="s">
        <v>235</v>
      </c>
      <c r="AU118" s="20" t="s">
        <v>90</v>
      </c>
    </row>
    <row r="119" s="2" customFormat="1">
      <c r="A119" s="42"/>
      <c r="B119" s="43"/>
      <c r="C119" s="44"/>
      <c r="D119" s="231" t="s">
        <v>321</v>
      </c>
      <c r="E119" s="44"/>
      <c r="F119" s="232" t="s">
        <v>1092</v>
      </c>
      <c r="G119" s="44"/>
      <c r="H119" s="44"/>
      <c r="I119" s="233"/>
      <c r="J119" s="44"/>
      <c r="K119" s="44"/>
      <c r="L119" s="48"/>
      <c r="M119" s="234"/>
      <c r="N119" s="235"/>
      <c r="O119" s="89"/>
      <c r="P119" s="89"/>
      <c r="Q119" s="89"/>
      <c r="R119" s="89"/>
      <c r="S119" s="89"/>
      <c r="T119" s="90"/>
      <c r="U119" s="42"/>
      <c r="V119" s="42"/>
      <c r="W119" s="42"/>
      <c r="X119" s="42"/>
      <c r="Y119" s="42"/>
      <c r="Z119" s="42"/>
      <c r="AA119" s="42"/>
      <c r="AB119" s="42"/>
      <c r="AC119" s="42"/>
      <c r="AD119" s="42"/>
      <c r="AE119" s="42"/>
      <c r="AT119" s="20" t="s">
        <v>321</v>
      </c>
      <c r="AU119" s="20" t="s">
        <v>90</v>
      </c>
    </row>
    <row r="120" s="13" customFormat="1">
      <c r="A120" s="13"/>
      <c r="B120" s="236"/>
      <c r="C120" s="237"/>
      <c r="D120" s="231" t="s">
        <v>237</v>
      </c>
      <c r="E120" s="238" t="s">
        <v>39</v>
      </c>
      <c r="F120" s="239" t="s">
        <v>1287</v>
      </c>
      <c r="G120" s="237"/>
      <c r="H120" s="240">
        <v>2</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237</v>
      </c>
      <c r="AU120" s="246" t="s">
        <v>90</v>
      </c>
      <c r="AV120" s="13" t="s">
        <v>90</v>
      </c>
      <c r="AW120" s="13" t="s">
        <v>41</v>
      </c>
      <c r="AX120" s="13" t="s">
        <v>80</v>
      </c>
      <c r="AY120" s="246" t="s">
        <v>225</v>
      </c>
    </row>
    <row r="121" s="13" customFormat="1">
      <c r="A121" s="13"/>
      <c r="B121" s="236"/>
      <c r="C121" s="237"/>
      <c r="D121" s="231" t="s">
        <v>237</v>
      </c>
      <c r="E121" s="238" t="s">
        <v>39</v>
      </c>
      <c r="F121" s="239" t="s">
        <v>1288</v>
      </c>
      <c r="G121" s="237"/>
      <c r="H121" s="240">
        <v>2</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237</v>
      </c>
      <c r="AU121" s="246" t="s">
        <v>90</v>
      </c>
      <c r="AV121" s="13" t="s">
        <v>90</v>
      </c>
      <c r="AW121" s="13" t="s">
        <v>41</v>
      </c>
      <c r="AX121" s="13" t="s">
        <v>80</v>
      </c>
      <c r="AY121" s="246" t="s">
        <v>225</v>
      </c>
    </row>
    <row r="122" s="14" customFormat="1">
      <c r="A122" s="14"/>
      <c r="B122" s="247"/>
      <c r="C122" s="248"/>
      <c r="D122" s="231" t="s">
        <v>237</v>
      </c>
      <c r="E122" s="249" t="s">
        <v>39</v>
      </c>
      <c r="F122" s="250" t="s">
        <v>239</v>
      </c>
      <c r="G122" s="248"/>
      <c r="H122" s="251">
        <v>4</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237</v>
      </c>
      <c r="AU122" s="257" t="s">
        <v>90</v>
      </c>
      <c r="AV122" s="14" t="s">
        <v>233</v>
      </c>
      <c r="AW122" s="14" t="s">
        <v>41</v>
      </c>
      <c r="AX122" s="14" t="s">
        <v>87</v>
      </c>
      <c r="AY122" s="257" t="s">
        <v>225</v>
      </c>
    </row>
    <row r="123" s="2" customFormat="1" ht="49.05" customHeight="1">
      <c r="A123" s="42"/>
      <c r="B123" s="43"/>
      <c r="C123" s="218" t="s">
        <v>260</v>
      </c>
      <c r="D123" s="218" t="s">
        <v>228</v>
      </c>
      <c r="E123" s="219" t="s">
        <v>292</v>
      </c>
      <c r="F123" s="220" t="s">
        <v>293</v>
      </c>
      <c r="G123" s="221" t="s">
        <v>188</v>
      </c>
      <c r="H123" s="222">
        <v>634</v>
      </c>
      <c r="I123" s="223"/>
      <c r="J123" s="224">
        <f>ROUND(I123*H123,2)</f>
        <v>0</v>
      </c>
      <c r="K123" s="220" t="s">
        <v>232</v>
      </c>
      <c r="L123" s="48"/>
      <c r="M123" s="225" t="s">
        <v>39</v>
      </c>
      <c r="N123" s="226" t="s">
        <v>53</v>
      </c>
      <c r="O123" s="89"/>
      <c r="P123" s="227">
        <f>O123*H123</f>
        <v>0</v>
      </c>
      <c r="Q123" s="227">
        <v>0</v>
      </c>
      <c r="R123" s="227">
        <f>Q123*H123</f>
        <v>0</v>
      </c>
      <c r="S123" s="227">
        <v>0</v>
      </c>
      <c r="T123" s="228">
        <f>S123*H123</f>
        <v>0</v>
      </c>
      <c r="U123" s="42"/>
      <c r="V123" s="42"/>
      <c r="W123" s="42"/>
      <c r="X123" s="42"/>
      <c r="Y123" s="42"/>
      <c r="Z123" s="42"/>
      <c r="AA123" s="42"/>
      <c r="AB123" s="42"/>
      <c r="AC123" s="42"/>
      <c r="AD123" s="42"/>
      <c r="AE123" s="42"/>
      <c r="AR123" s="229" t="s">
        <v>233</v>
      </c>
      <c r="AT123" s="229" t="s">
        <v>228</v>
      </c>
      <c r="AU123" s="229" t="s">
        <v>90</v>
      </c>
      <c r="AY123" s="20" t="s">
        <v>225</v>
      </c>
      <c r="BE123" s="230">
        <f>IF(N123="základní",J123,0)</f>
        <v>0</v>
      </c>
      <c r="BF123" s="230">
        <f>IF(N123="snížená",J123,0)</f>
        <v>0</v>
      </c>
      <c r="BG123" s="230">
        <f>IF(N123="zákl. přenesená",J123,0)</f>
        <v>0</v>
      </c>
      <c r="BH123" s="230">
        <f>IF(N123="sníž. přenesená",J123,0)</f>
        <v>0</v>
      </c>
      <c r="BI123" s="230">
        <f>IF(N123="nulová",J123,0)</f>
        <v>0</v>
      </c>
      <c r="BJ123" s="20" t="s">
        <v>233</v>
      </c>
      <c r="BK123" s="230">
        <f>ROUND(I123*H123,2)</f>
        <v>0</v>
      </c>
      <c r="BL123" s="20" t="s">
        <v>233</v>
      </c>
      <c r="BM123" s="229" t="s">
        <v>1290</v>
      </c>
    </row>
    <row r="124" s="2" customFormat="1">
      <c r="A124" s="42"/>
      <c r="B124" s="43"/>
      <c r="C124" s="44"/>
      <c r="D124" s="231" t="s">
        <v>235</v>
      </c>
      <c r="E124" s="44"/>
      <c r="F124" s="232" t="s">
        <v>295</v>
      </c>
      <c r="G124" s="44"/>
      <c r="H124" s="44"/>
      <c r="I124" s="233"/>
      <c r="J124" s="44"/>
      <c r="K124" s="44"/>
      <c r="L124" s="48"/>
      <c r="M124" s="234"/>
      <c r="N124" s="235"/>
      <c r="O124" s="89"/>
      <c r="P124" s="89"/>
      <c r="Q124" s="89"/>
      <c r="R124" s="89"/>
      <c r="S124" s="89"/>
      <c r="T124" s="90"/>
      <c r="U124" s="42"/>
      <c r="V124" s="42"/>
      <c r="W124" s="42"/>
      <c r="X124" s="42"/>
      <c r="Y124" s="42"/>
      <c r="Z124" s="42"/>
      <c r="AA124" s="42"/>
      <c r="AB124" s="42"/>
      <c r="AC124" s="42"/>
      <c r="AD124" s="42"/>
      <c r="AE124" s="42"/>
      <c r="AT124" s="20" t="s">
        <v>235</v>
      </c>
      <c r="AU124" s="20" t="s">
        <v>90</v>
      </c>
    </row>
    <row r="125" s="2" customFormat="1">
      <c r="A125" s="42"/>
      <c r="B125" s="43"/>
      <c r="C125" s="44"/>
      <c r="D125" s="231" t="s">
        <v>321</v>
      </c>
      <c r="E125" s="44"/>
      <c r="F125" s="232" t="s">
        <v>1291</v>
      </c>
      <c r="G125" s="44"/>
      <c r="H125" s="44"/>
      <c r="I125" s="233"/>
      <c r="J125" s="44"/>
      <c r="K125" s="44"/>
      <c r="L125" s="48"/>
      <c r="M125" s="234"/>
      <c r="N125" s="235"/>
      <c r="O125" s="89"/>
      <c r="P125" s="89"/>
      <c r="Q125" s="89"/>
      <c r="R125" s="89"/>
      <c r="S125" s="89"/>
      <c r="T125" s="90"/>
      <c r="U125" s="42"/>
      <c r="V125" s="42"/>
      <c r="W125" s="42"/>
      <c r="X125" s="42"/>
      <c r="Y125" s="42"/>
      <c r="Z125" s="42"/>
      <c r="AA125" s="42"/>
      <c r="AB125" s="42"/>
      <c r="AC125" s="42"/>
      <c r="AD125" s="42"/>
      <c r="AE125" s="42"/>
      <c r="AT125" s="20" t="s">
        <v>321</v>
      </c>
      <c r="AU125" s="20" t="s">
        <v>90</v>
      </c>
    </row>
    <row r="126" s="13" customFormat="1">
      <c r="A126" s="13"/>
      <c r="B126" s="236"/>
      <c r="C126" s="237"/>
      <c r="D126" s="231" t="s">
        <v>237</v>
      </c>
      <c r="E126" s="238" t="s">
        <v>39</v>
      </c>
      <c r="F126" s="239" t="s">
        <v>1292</v>
      </c>
      <c r="G126" s="237"/>
      <c r="H126" s="240">
        <v>317</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237</v>
      </c>
      <c r="AU126" s="246" t="s">
        <v>90</v>
      </c>
      <c r="AV126" s="13" t="s">
        <v>90</v>
      </c>
      <c r="AW126" s="13" t="s">
        <v>41</v>
      </c>
      <c r="AX126" s="13" t="s">
        <v>80</v>
      </c>
      <c r="AY126" s="246" t="s">
        <v>225</v>
      </c>
    </row>
    <row r="127" s="13" customFormat="1">
      <c r="A127" s="13"/>
      <c r="B127" s="236"/>
      <c r="C127" s="237"/>
      <c r="D127" s="231" t="s">
        <v>237</v>
      </c>
      <c r="E127" s="238" t="s">
        <v>39</v>
      </c>
      <c r="F127" s="239" t="s">
        <v>1293</v>
      </c>
      <c r="G127" s="237"/>
      <c r="H127" s="240">
        <v>317</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237</v>
      </c>
      <c r="AU127" s="246" t="s">
        <v>90</v>
      </c>
      <c r="AV127" s="13" t="s">
        <v>90</v>
      </c>
      <c r="AW127" s="13" t="s">
        <v>41</v>
      </c>
      <c r="AX127" s="13" t="s">
        <v>80</v>
      </c>
      <c r="AY127" s="246" t="s">
        <v>225</v>
      </c>
    </row>
    <row r="128" s="14" customFormat="1">
      <c r="A128" s="14"/>
      <c r="B128" s="247"/>
      <c r="C128" s="248"/>
      <c r="D128" s="231" t="s">
        <v>237</v>
      </c>
      <c r="E128" s="249" t="s">
        <v>39</v>
      </c>
      <c r="F128" s="250" t="s">
        <v>239</v>
      </c>
      <c r="G128" s="248"/>
      <c r="H128" s="251">
        <v>634</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237</v>
      </c>
      <c r="AU128" s="257" t="s">
        <v>90</v>
      </c>
      <c r="AV128" s="14" t="s">
        <v>233</v>
      </c>
      <c r="AW128" s="14" t="s">
        <v>41</v>
      </c>
      <c r="AX128" s="14" t="s">
        <v>87</v>
      </c>
      <c r="AY128" s="257" t="s">
        <v>225</v>
      </c>
    </row>
    <row r="129" s="2" customFormat="1" ht="33" customHeight="1">
      <c r="A129" s="42"/>
      <c r="B129" s="43"/>
      <c r="C129" s="218" t="s">
        <v>266</v>
      </c>
      <c r="D129" s="218" t="s">
        <v>228</v>
      </c>
      <c r="E129" s="219" t="s">
        <v>1294</v>
      </c>
      <c r="F129" s="220" t="s">
        <v>1295</v>
      </c>
      <c r="G129" s="221" t="s">
        <v>188</v>
      </c>
      <c r="H129" s="222">
        <v>166</v>
      </c>
      <c r="I129" s="223"/>
      <c r="J129" s="224">
        <f>ROUND(I129*H129,2)</f>
        <v>0</v>
      </c>
      <c r="K129" s="220" t="s">
        <v>232</v>
      </c>
      <c r="L129" s="48"/>
      <c r="M129" s="225" t="s">
        <v>39</v>
      </c>
      <c r="N129" s="226" t="s">
        <v>53</v>
      </c>
      <c r="O129" s="89"/>
      <c r="P129" s="227">
        <f>O129*H129</f>
        <v>0</v>
      </c>
      <c r="Q129" s="227">
        <v>0</v>
      </c>
      <c r="R129" s="227">
        <f>Q129*H129</f>
        <v>0</v>
      </c>
      <c r="S129" s="227">
        <v>0</v>
      </c>
      <c r="T129" s="228">
        <f>S129*H129</f>
        <v>0</v>
      </c>
      <c r="U129" s="42"/>
      <c r="V129" s="42"/>
      <c r="W129" s="42"/>
      <c r="X129" s="42"/>
      <c r="Y129" s="42"/>
      <c r="Z129" s="42"/>
      <c r="AA129" s="42"/>
      <c r="AB129" s="42"/>
      <c r="AC129" s="42"/>
      <c r="AD129" s="42"/>
      <c r="AE129" s="42"/>
      <c r="AR129" s="229" t="s">
        <v>233</v>
      </c>
      <c r="AT129" s="229" t="s">
        <v>228</v>
      </c>
      <c r="AU129" s="229" t="s">
        <v>90</v>
      </c>
      <c r="AY129" s="20" t="s">
        <v>225</v>
      </c>
      <c r="BE129" s="230">
        <f>IF(N129="základní",J129,0)</f>
        <v>0</v>
      </c>
      <c r="BF129" s="230">
        <f>IF(N129="snížená",J129,0)</f>
        <v>0</v>
      </c>
      <c r="BG129" s="230">
        <f>IF(N129="zákl. přenesená",J129,0)</f>
        <v>0</v>
      </c>
      <c r="BH129" s="230">
        <f>IF(N129="sníž. přenesená",J129,0)</f>
        <v>0</v>
      </c>
      <c r="BI129" s="230">
        <f>IF(N129="nulová",J129,0)</f>
        <v>0</v>
      </c>
      <c r="BJ129" s="20" t="s">
        <v>233</v>
      </c>
      <c r="BK129" s="230">
        <f>ROUND(I129*H129,2)</f>
        <v>0</v>
      </c>
      <c r="BL129" s="20" t="s">
        <v>233</v>
      </c>
      <c r="BM129" s="229" t="s">
        <v>1296</v>
      </c>
    </row>
    <row r="130" s="2" customFormat="1">
      <c r="A130" s="42"/>
      <c r="B130" s="43"/>
      <c r="C130" s="44"/>
      <c r="D130" s="231" t="s">
        <v>235</v>
      </c>
      <c r="E130" s="44"/>
      <c r="F130" s="232" t="s">
        <v>1297</v>
      </c>
      <c r="G130" s="44"/>
      <c r="H130" s="44"/>
      <c r="I130" s="233"/>
      <c r="J130" s="44"/>
      <c r="K130" s="44"/>
      <c r="L130" s="48"/>
      <c r="M130" s="234"/>
      <c r="N130" s="235"/>
      <c r="O130" s="89"/>
      <c r="P130" s="89"/>
      <c r="Q130" s="89"/>
      <c r="R130" s="89"/>
      <c r="S130" s="89"/>
      <c r="T130" s="90"/>
      <c r="U130" s="42"/>
      <c r="V130" s="42"/>
      <c r="W130" s="42"/>
      <c r="X130" s="42"/>
      <c r="Y130" s="42"/>
      <c r="Z130" s="42"/>
      <c r="AA130" s="42"/>
      <c r="AB130" s="42"/>
      <c r="AC130" s="42"/>
      <c r="AD130" s="42"/>
      <c r="AE130" s="42"/>
      <c r="AT130" s="20" t="s">
        <v>235</v>
      </c>
      <c r="AU130" s="20" t="s">
        <v>90</v>
      </c>
    </row>
    <row r="131" s="2" customFormat="1">
      <c r="A131" s="42"/>
      <c r="B131" s="43"/>
      <c r="C131" s="44"/>
      <c r="D131" s="231" t="s">
        <v>321</v>
      </c>
      <c r="E131" s="44"/>
      <c r="F131" s="232" t="s">
        <v>1298</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321</v>
      </c>
      <c r="AU131" s="20" t="s">
        <v>90</v>
      </c>
    </row>
    <row r="132" s="13" customFormat="1">
      <c r="A132" s="13"/>
      <c r="B132" s="236"/>
      <c r="C132" s="237"/>
      <c r="D132" s="231" t="s">
        <v>237</v>
      </c>
      <c r="E132" s="238" t="s">
        <v>39</v>
      </c>
      <c r="F132" s="239" t="s">
        <v>1299</v>
      </c>
      <c r="G132" s="237"/>
      <c r="H132" s="240">
        <v>166</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4" customFormat="1">
      <c r="A133" s="14"/>
      <c r="B133" s="247"/>
      <c r="C133" s="248"/>
      <c r="D133" s="231" t="s">
        <v>237</v>
      </c>
      <c r="E133" s="249" t="s">
        <v>39</v>
      </c>
      <c r="F133" s="250" t="s">
        <v>239</v>
      </c>
      <c r="G133" s="248"/>
      <c r="H133" s="251">
        <v>166</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237</v>
      </c>
      <c r="AU133" s="257" t="s">
        <v>90</v>
      </c>
      <c r="AV133" s="14" t="s">
        <v>233</v>
      </c>
      <c r="AW133" s="14" t="s">
        <v>41</v>
      </c>
      <c r="AX133" s="14" t="s">
        <v>87</v>
      </c>
      <c r="AY133" s="257" t="s">
        <v>225</v>
      </c>
    </row>
    <row r="134" s="2" customFormat="1" ht="16.5" customHeight="1">
      <c r="A134" s="42"/>
      <c r="B134" s="43"/>
      <c r="C134" s="258" t="s">
        <v>272</v>
      </c>
      <c r="D134" s="258" t="s">
        <v>307</v>
      </c>
      <c r="E134" s="259" t="s">
        <v>920</v>
      </c>
      <c r="F134" s="260" t="s">
        <v>921</v>
      </c>
      <c r="G134" s="261" t="s">
        <v>188</v>
      </c>
      <c r="H134" s="262">
        <v>335</v>
      </c>
      <c r="I134" s="263"/>
      <c r="J134" s="264">
        <f>ROUND(I134*H134,2)</f>
        <v>0</v>
      </c>
      <c r="K134" s="260" t="s">
        <v>232</v>
      </c>
      <c r="L134" s="265"/>
      <c r="M134" s="266" t="s">
        <v>39</v>
      </c>
      <c r="N134" s="267" t="s">
        <v>53</v>
      </c>
      <c r="O134" s="89"/>
      <c r="P134" s="227">
        <f>O134*H134</f>
        <v>0</v>
      </c>
      <c r="Q134" s="227">
        <v>0</v>
      </c>
      <c r="R134" s="227">
        <f>Q134*H134</f>
        <v>0</v>
      </c>
      <c r="S134" s="227">
        <v>0</v>
      </c>
      <c r="T134" s="228">
        <f>S134*H134</f>
        <v>0</v>
      </c>
      <c r="U134" s="42"/>
      <c r="V134" s="42"/>
      <c r="W134" s="42"/>
      <c r="X134" s="42"/>
      <c r="Y134" s="42"/>
      <c r="Z134" s="42"/>
      <c r="AA134" s="42"/>
      <c r="AB134" s="42"/>
      <c r="AC134" s="42"/>
      <c r="AD134" s="42"/>
      <c r="AE134" s="42"/>
      <c r="AR134" s="229" t="s">
        <v>272</v>
      </c>
      <c r="AT134" s="229" t="s">
        <v>307</v>
      </c>
      <c r="AU134" s="229" t="s">
        <v>90</v>
      </c>
      <c r="AY134" s="20" t="s">
        <v>225</v>
      </c>
      <c r="BE134" s="230">
        <f>IF(N134="základní",J134,0)</f>
        <v>0</v>
      </c>
      <c r="BF134" s="230">
        <f>IF(N134="snížená",J134,0)</f>
        <v>0</v>
      </c>
      <c r="BG134" s="230">
        <f>IF(N134="zákl. přenesená",J134,0)</f>
        <v>0</v>
      </c>
      <c r="BH134" s="230">
        <f>IF(N134="sníž. přenesená",J134,0)</f>
        <v>0</v>
      </c>
      <c r="BI134" s="230">
        <f>IF(N134="nulová",J134,0)</f>
        <v>0</v>
      </c>
      <c r="BJ134" s="20" t="s">
        <v>233</v>
      </c>
      <c r="BK134" s="230">
        <f>ROUND(I134*H134,2)</f>
        <v>0</v>
      </c>
      <c r="BL134" s="20" t="s">
        <v>233</v>
      </c>
      <c r="BM134" s="229" t="s">
        <v>1300</v>
      </c>
    </row>
    <row r="135" s="2" customFormat="1">
      <c r="A135" s="42"/>
      <c r="B135" s="43"/>
      <c r="C135" s="44"/>
      <c r="D135" s="231" t="s">
        <v>321</v>
      </c>
      <c r="E135" s="44"/>
      <c r="F135" s="232" t="s">
        <v>322</v>
      </c>
      <c r="G135" s="44"/>
      <c r="H135" s="44"/>
      <c r="I135" s="233"/>
      <c r="J135" s="44"/>
      <c r="K135" s="44"/>
      <c r="L135" s="48"/>
      <c r="M135" s="234"/>
      <c r="N135" s="235"/>
      <c r="O135" s="89"/>
      <c r="P135" s="89"/>
      <c r="Q135" s="89"/>
      <c r="R135" s="89"/>
      <c r="S135" s="89"/>
      <c r="T135" s="90"/>
      <c r="U135" s="42"/>
      <c r="V135" s="42"/>
      <c r="W135" s="42"/>
      <c r="X135" s="42"/>
      <c r="Y135" s="42"/>
      <c r="Z135" s="42"/>
      <c r="AA135" s="42"/>
      <c r="AB135" s="42"/>
      <c r="AC135" s="42"/>
      <c r="AD135" s="42"/>
      <c r="AE135" s="42"/>
      <c r="AT135" s="20" t="s">
        <v>321</v>
      </c>
      <c r="AU135" s="20" t="s">
        <v>90</v>
      </c>
    </row>
    <row r="136" s="13" customFormat="1">
      <c r="A136" s="13"/>
      <c r="B136" s="236"/>
      <c r="C136" s="237"/>
      <c r="D136" s="231" t="s">
        <v>237</v>
      </c>
      <c r="E136" s="238" t="s">
        <v>39</v>
      </c>
      <c r="F136" s="239" t="s">
        <v>1275</v>
      </c>
      <c r="G136" s="237"/>
      <c r="H136" s="240">
        <v>217</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237</v>
      </c>
      <c r="AU136" s="246" t="s">
        <v>90</v>
      </c>
      <c r="AV136" s="13" t="s">
        <v>90</v>
      </c>
      <c r="AW136" s="13" t="s">
        <v>41</v>
      </c>
      <c r="AX136" s="13" t="s">
        <v>80</v>
      </c>
      <c r="AY136" s="246" t="s">
        <v>225</v>
      </c>
    </row>
    <row r="137" s="13" customFormat="1">
      <c r="A137" s="13"/>
      <c r="B137" s="236"/>
      <c r="C137" s="237"/>
      <c r="D137" s="231" t="s">
        <v>237</v>
      </c>
      <c r="E137" s="238" t="s">
        <v>39</v>
      </c>
      <c r="F137" s="239" t="s">
        <v>1276</v>
      </c>
      <c r="G137" s="237"/>
      <c r="H137" s="240">
        <v>118</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237</v>
      </c>
      <c r="AU137" s="246" t="s">
        <v>90</v>
      </c>
      <c r="AV137" s="13" t="s">
        <v>90</v>
      </c>
      <c r="AW137" s="13" t="s">
        <v>41</v>
      </c>
      <c r="AX137" s="13" t="s">
        <v>80</v>
      </c>
      <c r="AY137" s="246" t="s">
        <v>225</v>
      </c>
    </row>
    <row r="138" s="14" customFormat="1">
      <c r="A138" s="14"/>
      <c r="B138" s="247"/>
      <c r="C138" s="248"/>
      <c r="D138" s="231" t="s">
        <v>237</v>
      </c>
      <c r="E138" s="249" t="s">
        <v>1301</v>
      </c>
      <c r="F138" s="250" t="s">
        <v>239</v>
      </c>
      <c r="G138" s="248"/>
      <c r="H138" s="251">
        <v>335</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237</v>
      </c>
      <c r="AU138" s="257" t="s">
        <v>90</v>
      </c>
      <c r="AV138" s="14" t="s">
        <v>233</v>
      </c>
      <c r="AW138" s="14" t="s">
        <v>41</v>
      </c>
      <c r="AX138" s="14" t="s">
        <v>87</v>
      </c>
      <c r="AY138" s="257" t="s">
        <v>225</v>
      </c>
    </row>
    <row r="139" s="12" customFormat="1" ht="25.92" customHeight="1">
      <c r="A139" s="12"/>
      <c r="B139" s="202"/>
      <c r="C139" s="203"/>
      <c r="D139" s="204" t="s">
        <v>79</v>
      </c>
      <c r="E139" s="205" t="s">
        <v>328</v>
      </c>
      <c r="F139" s="205" t="s">
        <v>329</v>
      </c>
      <c r="G139" s="203"/>
      <c r="H139" s="203"/>
      <c r="I139" s="206"/>
      <c r="J139" s="207">
        <f>BK139</f>
        <v>0</v>
      </c>
      <c r="K139" s="203"/>
      <c r="L139" s="208"/>
      <c r="M139" s="209"/>
      <c r="N139" s="210"/>
      <c r="O139" s="210"/>
      <c r="P139" s="211">
        <f>SUM(P140:P174)</f>
        <v>0</v>
      </c>
      <c r="Q139" s="210"/>
      <c r="R139" s="211">
        <f>SUM(R140:R174)</f>
        <v>1.5842399999999999</v>
      </c>
      <c r="S139" s="210"/>
      <c r="T139" s="212">
        <f>SUM(T140:T174)</f>
        <v>0</v>
      </c>
      <c r="U139" s="12"/>
      <c r="V139" s="12"/>
      <c r="W139" s="12"/>
      <c r="X139" s="12"/>
      <c r="Y139" s="12"/>
      <c r="Z139" s="12"/>
      <c r="AA139" s="12"/>
      <c r="AB139" s="12"/>
      <c r="AC139" s="12"/>
      <c r="AD139" s="12"/>
      <c r="AE139" s="12"/>
      <c r="AR139" s="213" t="s">
        <v>233</v>
      </c>
      <c r="AT139" s="214" t="s">
        <v>79</v>
      </c>
      <c r="AU139" s="214" t="s">
        <v>80</v>
      </c>
      <c r="AY139" s="213" t="s">
        <v>225</v>
      </c>
      <c r="BK139" s="215">
        <f>SUM(BK140:BK174)</f>
        <v>0</v>
      </c>
    </row>
    <row r="140" s="2" customFormat="1" ht="55.5" customHeight="1">
      <c r="A140" s="42"/>
      <c r="B140" s="43"/>
      <c r="C140" s="218" t="s">
        <v>277</v>
      </c>
      <c r="D140" s="218" t="s">
        <v>228</v>
      </c>
      <c r="E140" s="219" t="s">
        <v>346</v>
      </c>
      <c r="F140" s="220" t="s">
        <v>347</v>
      </c>
      <c r="G140" s="221" t="s">
        <v>175</v>
      </c>
      <c r="H140" s="222">
        <v>1</v>
      </c>
      <c r="I140" s="223"/>
      <c r="J140" s="224">
        <f>ROUND(I140*H140,2)</f>
        <v>0</v>
      </c>
      <c r="K140" s="220" t="s">
        <v>232</v>
      </c>
      <c r="L140" s="48"/>
      <c r="M140" s="225" t="s">
        <v>39</v>
      </c>
      <c r="N140" s="226" t="s">
        <v>53</v>
      </c>
      <c r="O140" s="89"/>
      <c r="P140" s="227">
        <f>O140*H140</f>
        <v>0</v>
      </c>
      <c r="Q140" s="227">
        <v>0</v>
      </c>
      <c r="R140" s="227">
        <f>Q140*H140</f>
        <v>0</v>
      </c>
      <c r="S140" s="227">
        <v>0</v>
      </c>
      <c r="T140" s="228">
        <f>S140*H140</f>
        <v>0</v>
      </c>
      <c r="U140" s="42"/>
      <c r="V140" s="42"/>
      <c r="W140" s="42"/>
      <c r="X140" s="42"/>
      <c r="Y140" s="42"/>
      <c r="Z140" s="42"/>
      <c r="AA140" s="42"/>
      <c r="AB140" s="42"/>
      <c r="AC140" s="42"/>
      <c r="AD140" s="42"/>
      <c r="AE140" s="42"/>
      <c r="AR140" s="229" t="s">
        <v>300</v>
      </c>
      <c r="AT140" s="229" t="s">
        <v>228</v>
      </c>
      <c r="AU140" s="229" t="s">
        <v>87</v>
      </c>
      <c r="AY140" s="20" t="s">
        <v>225</v>
      </c>
      <c r="BE140" s="230">
        <f>IF(N140="základní",J140,0)</f>
        <v>0</v>
      </c>
      <c r="BF140" s="230">
        <f>IF(N140="snížená",J140,0)</f>
        <v>0</v>
      </c>
      <c r="BG140" s="230">
        <f>IF(N140="zákl. přenesená",J140,0)</f>
        <v>0</v>
      </c>
      <c r="BH140" s="230">
        <f>IF(N140="sníž. přenesená",J140,0)</f>
        <v>0</v>
      </c>
      <c r="BI140" s="230">
        <f>IF(N140="nulová",J140,0)</f>
        <v>0</v>
      </c>
      <c r="BJ140" s="20" t="s">
        <v>233</v>
      </c>
      <c r="BK140" s="230">
        <f>ROUND(I140*H140,2)</f>
        <v>0</v>
      </c>
      <c r="BL140" s="20" t="s">
        <v>300</v>
      </c>
      <c r="BM140" s="229" t="s">
        <v>1302</v>
      </c>
    </row>
    <row r="141" s="2" customFormat="1">
      <c r="A141" s="42"/>
      <c r="B141" s="43"/>
      <c r="C141" s="44"/>
      <c r="D141" s="231" t="s">
        <v>235</v>
      </c>
      <c r="E141" s="44"/>
      <c r="F141" s="232" t="s">
        <v>334</v>
      </c>
      <c r="G141" s="44"/>
      <c r="H141" s="44"/>
      <c r="I141" s="233"/>
      <c r="J141" s="44"/>
      <c r="K141" s="44"/>
      <c r="L141" s="48"/>
      <c r="M141" s="234"/>
      <c r="N141" s="235"/>
      <c r="O141" s="89"/>
      <c r="P141" s="89"/>
      <c r="Q141" s="89"/>
      <c r="R141" s="89"/>
      <c r="S141" s="89"/>
      <c r="T141" s="90"/>
      <c r="U141" s="42"/>
      <c r="V141" s="42"/>
      <c r="W141" s="42"/>
      <c r="X141" s="42"/>
      <c r="Y141" s="42"/>
      <c r="Z141" s="42"/>
      <c r="AA141" s="42"/>
      <c r="AB141" s="42"/>
      <c r="AC141" s="42"/>
      <c r="AD141" s="42"/>
      <c r="AE141" s="42"/>
      <c r="AT141" s="20" t="s">
        <v>235</v>
      </c>
      <c r="AU141" s="20" t="s">
        <v>87</v>
      </c>
    </row>
    <row r="142" s="2" customFormat="1">
      <c r="A142" s="42"/>
      <c r="B142" s="43"/>
      <c r="C142" s="44"/>
      <c r="D142" s="231" t="s">
        <v>321</v>
      </c>
      <c r="E142" s="44"/>
      <c r="F142" s="232" t="s">
        <v>1122</v>
      </c>
      <c r="G142" s="44"/>
      <c r="H142" s="44"/>
      <c r="I142" s="233"/>
      <c r="J142" s="44"/>
      <c r="K142" s="44"/>
      <c r="L142" s="48"/>
      <c r="M142" s="234"/>
      <c r="N142" s="235"/>
      <c r="O142" s="89"/>
      <c r="P142" s="89"/>
      <c r="Q142" s="89"/>
      <c r="R142" s="89"/>
      <c r="S142" s="89"/>
      <c r="T142" s="90"/>
      <c r="U142" s="42"/>
      <c r="V142" s="42"/>
      <c r="W142" s="42"/>
      <c r="X142" s="42"/>
      <c r="Y142" s="42"/>
      <c r="Z142" s="42"/>
      <c r="AA142" s="42"/>
      <c r="AB142" s="42"/>
      <c r="AC142" s="42"/>
      <c r="AD142" s="42"/>
      <c r="AE142" s="42"/>
      <c r="AT142" s="20" t="s">
        <v>321</v>
      </c>
      <c r="AU142" s="20" t="s">
        <v>87</v>
      </c>
    </row>
    <row r="143" s="2" customFormat="1" ht="62.7" customHeight="1">
      <c r="A143" s="42"/>
      <c r="B143" s="43"/>
      <c r="C143" s="218" t="s">
        <v>286</v>
      </c>
      <c r="D143" s="218" t="s">
        <v>228</v>
      </c>
      <c r="E143" s="219" t="s">
        <v>338</v>
      </c>
      <c r="F143" s="220" t="s">
        <v>339</v>
      </c>
      <c r="G143" s="221" t="s">
        <v>184</v>
      </c>
      <c r="H143" s="222">
        <v>36.401000000000003</v>
      </c>
      <c r="I143" s="223"/>
      <c r="J143" s="224">
        <f>ROUND(I143*H143,2)</f>
        <v>0</v>
      </c>
      <c r="K143" s="220" t="s">
        <v>232</v>
      </c>
      <c r="L143" s="48"/>
      <c r="M143" s="225" t="s">
        <v>39</v>
      </c>
      <c r="N143" s="226" t="s">
        <v>53</v>
      </c>
      <c r="O143" s="89"/>
      <c r="P143" s="227">
        <f>O143*H143</f>
        <v>0</v>
      </c>
      <c r="Q143" s="227">
        <v>0</v>
      </c>
      <c r="R143" s="227">
        <f>Q143*H143</f>
        <v>0</v>
      </c>
      <c r="S143" s="227">
        <v>0</v>
      </c>
      <c r="T143" s="228">
        <f>S143*H143</f>
        <v>0</v>
      </c>
      <c r="U143" s="42"/>
      <c r="V143" s="42"/>
      <c r="W143" s="42"/>
      <c r="X143" s="42"/>
      <c r="Y143" s="42"/>
      <c r="Z143" s="42"/>
      <c r="AA143" s="42"/>
      <c r="AB143" s="42"/>
      <c r="AC143" s="42"/>
      <c r="AD143" s="42"/>
      <c r="AE143" s="42"/>
      <c r="AR143" s="229" t="s">
        <v>300</v>
      </c>
      <c r="AT143" s="229" t="s">
        <v>228</v>
      </c>
      <c r="AU143" s="229" t="s">
        <v>87</v>
      </c>
      <c r="AY143" s="20" t="s">
        <v>225</v>
      </c>
      <c r="BE143" s="230">
        <f>IF(N143="základní",J143,0)</f>
        <v>0</v>
      </c>
      <c r="BF143" s="230">
        <f>IF(N143="snížená",J143,0)</f>
        <v>0</v>
      </c>
      <c r="BG143" s="230">
        <f>IF(N143="zákl. přenesená",J143,0)</f>
        <v>0</v>
      </c>
      <c r="BH143" s="230">
        <f>IF(N143="sníž. přenesená",J143,0)</f>
        <v>0</v>
      </c>
      <c r="BI143" s="230">
        <f>IF(N143="nulová",J143,0)</f>
        <v>0</v>
      </c>
      <c r="BJ143" s="20" t="s">
        <v>233</v>
      </c>
      <c r="BK143" s="230">
        <f>ROUND(I143*H143,2)</f>
        <v>0</v>
      </c>
      <c r="BL143" s="20" t="s">
        <v>300</v>
      </c>
      <c r="BM143" s="229" t="s">
        <v>1303</v>
      </c>
    </row>
    <row r="144" s="2" customFormat="1">
      <c r="A144" s="42"/>
      <c r="B144" s="43"/>
      <c r="C144" s="44"/>
      <c r="D144" s="231" t="s">
        <v>235</v>
      </c>
      <c r="E144" s="44"/>
      <c r="F144" s="232" t="s">
        <v>334</v>
      </c>
      <c r="G144" s="44"/>
      <c r="H144" s="44"/>
      <c r="I144" s="233"/>
      <c r="J144" s="44"/>
      <c r="K144" s="44"/>
      <c r="L144" s="48"/>
      <c r="M144" s="234"/>
      <c r="N144" s="235"/>
      <c r="O144" s="89"/>
      <c r="P144" s="89"/>
      <c r="Q144" s="89"/>
      <c r="R144" s="89"/>
      <c r="S144" s="89"/>
      <c r="T144" s="90"/>
      <c r="U144" s="42"/>
      <c r="V144" s="42"/>
      <c r="W144" s="42"/>
      <c r="X144" s="42"/>
      <c r="Y144" s="42"/>
      <c r="Z144" s="42"/>
      <c r="AA144" s="42"/>
      <c r="AB144" s="42"/>
      <c r="AC144" s="42"/>
      <c r="AD144" s="42"/>
      <c r="AE144" s="42"/>
      <c r="AT144" s="20" t="s">
        <v>235</v>
      </c>
      <c r="AU144" s="20" t="s">
        <v>87</v>
      </c>
    </row>
    <row r="145" s="2" customFormat="1">
      <c r="A145" s="42"/>
      <c r="B145" s="43"/>
      <c r="C145" s="44"/>
      <c r="D145" s="231" t="s">
        <v>321</v>
      </c>
      <c r="E145" s="44"/>
      <c r="F145" s="232" t="s">
        <v>1304</v>
      </c>
      <c r="G145" s="44"/>
      <c r="H145" s="44"/>
      <c r="I145" s="233"/>
      <c r="J145" s="44"/>
      <c r="K145" s="44"/>
      <c r="L145" s="48"/>
      <c r="M145" s="234"/>
      <c r="N145" s="235"/>
      <c r="O145" s="89"/>
      <c r="P145" s="89"/>
      <c r="Q145" s="89"/>
      <c r="R145" s="89"/>
      <c r="S145" s="89"/>
      <c r="T145" s="90"/>
      <c r="U145" s="42"/>
      <c r="V145" s="42"/>
      <c r="W145" s="42"/>
      <c r="X145" s="42"/>
      <c r="Y145" s="42"/>
      <c r="Z145" s="42"/>
      <c r="AA145" s="42"/>
      <c r="AB145" s="42"/>
      <c r="AC145" s="42"/>
      <c r="AD145" s="42"/>
      <c r="AE145" s="42"/>
      <c r="AT145" s="20" t="s">
        <v>321</v>
      </c>
      <c r="AU145" s="20" t="s">
        <v>87</v>
      </c>
    </row>
    <row r="146" s="13" customFormat="1">
      <c r="A146" s="13"/>
      <c r="B146" s="236"/>
      <c r="C146" s="237"/>
      <c r="D146" s="231" t="s">
        <v>237</v>
      </c>
      <c r="E146" s="238" t="s">
        <v>39</v>
      </c>
      <c r="F146" s="239" t="s">
        <v>1305</v>
      </c>
      <c r="G146" s="237"/>
      <c r="H146" s="240">
        <v>19.855</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87</v>
      </c>
      <c r="AV146" s="13" t="s">
        <v>90</v>
      </c>
      <c r="AW146" s="13" t="s">
        <v>41</v>
      </c>
      <c r="AX146" s="13" t="s">
        <v>80</v>
      </c>
      <c r="AY146" s="246" t="s">
        <v>225</v>
      </c>
    </row>
    <row r="147" s="13" customFormat="1">
      <c r="A147" s="13"/>
      <c r="B147" s="236"/>
      <c r="C147" s="237"/>
      <c r="D147" s="231" t="s">
        <v>237</v>
      </c>
      <c r="E147" s="238" t="s">
        <v>39</v>
      </c>
      <c r="F147" s="239" t="s">
        <v>1306</v>
      </c>
      <c r="G147" s="237"/>
      <c r="H147" s="240">
        <v>16.545999999999999</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237</v>
      </c>
      <c r="AU147" s="246" t="s">
        <v>87</v>
      </c>
      <c r="AV147" s="13" t="s">
        <v>90</v>
      </c>
      <c r="AW147" s="13" t="s">
        <v>41</v>
      </c>
      <c r="AX147" s="13" t="s">
        <v>80</v>
      </c>
      <c r="AY147" s="246" t="s">
        <v>225</v>
      </c>
    </row>
    <row r="148" s="14" customFormat="1">
      <c r="A148" s="14"/>
      <c r="B148" s="247"/>
      <c r="C148" s="248"/>
      <c r="D148" s="231" t="s">
        <v>237</v>
      </c>
      <c r="E148" s="249" t="s">
        <v>39</v>
      </c>
      <c r="F148" s="250" t="s">
        <v>239</v>
      </c>
      <c r="G148" s="248"/>
      <c r="H148" s="251">
        <v>36.401000000000003</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237</v>
      </c>
      <c r="AU148" s="257" t="s">
        <v>87</v>
      </c>
      <c r="AV148" s="14" t="s">
        <v>233</v>
      </c>
      <c r="AW148" s="14" t="s">
        <v>41</v>
      </c>
      <c r="AX148" s="14" t="s">
        <v>87</v>
      </c>
      <c r="AY148" s="257" t="s">
        <v>225</v>
      </c>
    </row>
    <row r="149" s="2" customFormat="1" ht="62.7" customHeight="1">
      <c r="A149" s="42"/>
      <c r="B149" s="43"/>
      <c r="C149" s="218" t="s">
        <v>291</v>
      </c>
      <c r="D149" s="218" t="s">
        <v>228</v>
      </c>
      <c r="E149" s="219" t="s">
        <v>1127</v>
      </c>
      <c r="F149" s="220" t="s">
        <v>1128</v>
      </c>
      <c r="G149" s="221" t="s">
        <v>184</v>
      </c>
      <c r="H149" s="222">
        <v>16.545999999999999</v>
      </c>
      <c r="I149" s="223"/>
      <c r="J149" s="224">
        <f>ROUND(I149*H149,2)</f>
        <v>0</v>
      </c>
      <c r="K149" s="220" t="s">
        <v>232</v>
      </c>
      <c r="L149" s="48"/>
      <c r="M149" s="225" t="s">
        <v>39</v>
      </c>
      <c r="N149" s="226" t="s">
        <v>53</v>
      </c>
      <c r="O149" s="89"/>
      <c r="P149" s="227">
        <f>O149*H149</f>
        <v>0</v>
      </c>
      <c r="Q149" s="227">
        <v>0</v>
      </c>
      <c r="R149" s="227">
        <f>Q149*H149</f>
        <v>0</v>
      </c>
      <c r="S149" s="227">
        <v>0</v>
      </c>
      <c r="T149" s="228">
        <f>S149*H149</f>
        <v>0</v>
      </c>
      <c r="U149" s="42"/>
      <c r="V149" s="42"/>
      <c r="W149" s="42"/>
      <c r="X149" s="42"/>
      <c r="Y149" s="42"/>
      <c r="Z149" s="42"/>
      <c r="AA149" s="42"/>
      <c r="AB149" s="42"/>
      <c r="AC149" s="42"/>
      <c r="AD149" s="42"/>
      <c r="AE149" s="42"/>
      <c r="AR149" s="229" t="s">
        <v>300</v>
      </c>
      <c r="AT149" s="229" t="s">
        <v>228</v>
      </c>
      <c r="AU149" s="229" t="s">
        <v>87</v>
      </c>
      <c r="AY149" s="20" t="s">
        <v>225</v>
      </c>
      <c r="BE149" s="230">
        <f>IF(N149="základní",J149,0)</f>
        <v>0</v>
      </c>
      <c r="BF149" s="230">
        <f>IF(N149="snížená",J149,0)</f>
        <v>0</v>
      </c>
      <c r="BG149" s="230">
        <f>IF(N149="zákl. přenesená",J149,0)</f>
        <v>0</v>
      </c>
      <c r="BH149" s="230">
        <f>IF(N149="sníž. přenesená",J149,0)</f>
        <v>0</v>
      </c>
      <c r="BI149" s="230">
        <f>IF(N149="nulová",J149,0)</f>
        <v>0</v>
      </c>
      <c r="BJ149" s="20" t="s">
        <v>233</v>
      </c>
      <c r="BK149" s="230">
        <f>ROUND(I149*H149,2)</f>
        <v>0</v>
      </c>
      <c r="BL149" s="20" t="s">
        <v>300</v>
      </c>
      <c r="BM149" s="229" t="s">
        <v>1307</v>
      </c>
    </row>
    <row r="150" s="2" customFormat="1">
      <c r="A150" s="42"/>
      <c r="B150" s="43"/>
      <c r="C150" s="44"/>
      <c r="D150" s="231" t="s">
        <v>235</v>
      </c>
      <c r="E150" s="44"/>
      <c r="F150" s="232" t="s">
        <v>334</v>
      </c>
      <c r="G150" s="44"/>
      <c r="H150" s="44"/>
      <c r="I150" s="233"/>
      <c r="J150" s="44"/>
      <c r="K150" s="44"/>
      <c r="L150" s="48"/>
      <c r="M150" s="234"/>
      <c r="N150" s="235"/>
      <c r="O150" s="89"/>
      <c r="P150" s="89"/>
      <c r="Q150" s="89"/>
      <c r="R150" s="89"/>
      <c r="S150" s="89"/>
      <c r="T150" s="90"/>
      <c r="U150" s="42"/>
      <c r="V150" s="42"/>
      <c r="W150" s="42"/>
      <c r="X150" s="42"/>
      <c r="Y150" s="42"/>
      <c r="Z150" s="42"/>
      <c r="AA150" s="42"/>
      <c r="AB150" s="42"/>
      <c r="AC150" s="42"/>
      <c r="AD150" s="42"/>
      <c r="AE150" s="42"/>
      <c r="AT150" s="20" t="s">
        <v>235</v>
      </c>
      <c r="AU150" s="20" t="s">
        <v>87</v>
      </c>
    </row>
    <row r="151" s="2" customFormat="1">
      <c r="A151" s="42"/>
      <c r="B151" s="43"/>
      <c r="C151" s="44"/>
      <c r="D151" s="231" t="s">
        <v>321</v>
      </c>
      <c r="E151" s="44"/>
      <c r="F151" s="232" t="s">
        <v>1260</v>
      </c>
      <c r="G151" s="44"/>
      <c r="H151" s="44"/>
      <c r="I151" s="233"/>
      <c r="J151" s="44"/>
      <c r="K151" s="44"/>
      <c r="L151" s="48"/>
      <c r="M151" s="234"/>
      <c r="N151" s="235"/>
      <c r="O151" s="89"/>
      <c r="P151" s="89"/>
      <c r="Q151" s="89"/>
      <c r="R151" s="89"/>
      <c r="S151" s="89"/>
      <c r="T151" s="90"/>
      <c r="U151" s="42"/>
      <c r="V151" s="42"/>
      <c r="W151" s="42"/>
      <c r="X151" s="42"/>
      <c r="Y151" s="42"/>
      <c r="Z151" s="42"/>
      <c r="AA151" s="42"/>
      <c r="AB151" s="42"/>
      <c r="AC151" s="42"/>
      <c r="AD151" s="42"/>
      <c r="AE151" s="42"/>
      <c r="AT151" s="20" t="s">
        <v>321</v>
      </c>
      <c r="AU151" s="20" t="s">
        <v>87</v>
      </c>
    </row>
    <row r="152" s="13" customFormat="1">
      <c r="A152" s="13"/>
      <c r="B152" s="236"/>
      <c r="C152" s="237"/>
      <c r="D152" s="231" t="s">
        <v>237</v>
      </c>
      <c r="E152" s="238" t="s">
        <v>39</v>
      </c>
      <c r="F152" s="239" t="s">
        <v>1308</v>
      </c>
      <c r="G152" s="237"/>
      <c r="H152" s="240">
        <v>16.545999999999999</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237</v>
      </c>
      <c r="AU152" s="246" t="s">
        <v>87</v>
      </c>
      <c r="AV152" s="13" t="s">
        <v>90</v>
      </c>
      <c r="AW152" s="13" t="s">
        <v>41</v>
      </c>
      <c r="AX152" s="13" t="s">
        <v>80</v>
      </c>
      <c r="AY152" s="246" t="s">
        <v>225</v>
      </c>
    </row>
    <row r="153" s="14" customFormat="1">
      <c r="A153" s="14"/>
      <c r="B153" s="247"/>
      <c r="C153" s="248"/>
      <c r="D153" s="231" t="s">
        <v>237</v>
      </c>
      <c r="E153" s="249" t="s">
        <v>39</v>
      </c>
      <c r="F153" s="250" t="s">
        <v>239</v>
      </c>
      <c r="G153" s="248"/>
      <c r="H153" s="251">
        <v>16.545999999999999</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237</v>
      </c>
      <c r="AU153" s="257" t="s">
        <v>87</v>
      </c>
      <c r="AV153" s="14" t="s">
        <v>233</v>
      </c>
      <c r="AW153" s="14" t="s">
        <v>41</v>
      </c>
      <c r="AX153" s="14" t="s">
        <v>87</v>
      </c>
      <c r="AY153" s="257" t="s">
        <v>225</v>
      </c>
    </row>
    <row r="154" s="2" customFormat="1" ht="44.25" customHeight="1">
      <c r="A154" s="42"/>
      <c r="B154" s="43"/>
      <c r="C154" s="218" t="s">
        <v>8</v>
      </c>
      <c r="D154" s="218" t="s">
        <v>228</v>
      </c>
      <c r="E154" s="219" t="s">
        <v>357</v>
      </c>
      <c r="F154" s="220" t="s">
        <v>358</v>
      </c>
      <c r="G154" s="221" t="s">
        <v>184</v>
      </c>
      <c r="H154" s="222">
        <v>1.2230000000000001</v>
      </c>
      <c r="I154" s="223"/>
      <c r="J154" s="224">
        <f>ROUND(I154*H154,2)</f>
        <v>0</v>
      </c>
      <c r="K154" s="220" t="s">
        <v>232</v>
      </c>
      <c r="L154" s="48"/>
      <c r="M154" s="225" t="s">
        <v>39</v>
      </c>
      <c r="N154" s="226" t="s">
        <v>53</v>
      </c>
      <c r="O154" s="89"/>
      <c r="P154" s="227">
        <f>O154*H154</f>
        <v>0</v>
      </c>
      <c r="Q154" s="227">
        <v>0</v>
      </c>
      <c r="R154" s="227">
        <f>Q154*H154</f>
        <v>0</v>
      </c>
      <c r="S154" s="227">
        <v>0</v>
      </c>
      <c r="T154" s="228">
        <f>S154*H154</f>
        <v>0</v>
      </c>
      <c r="U154" s="42"/>
      <c r="V154" s="42"/>
      <c r="W154" s="42"/>
      <c r="X154" s="42"/>
      <c r="Y154" s="42"/>
      <c r="Z154" s="42"/>
      <c r="AA154" s="42"/>
      <c r="AB154" s="42"/>
      <c r="AC154" s="42"/>
      <c r="AD154" s="42"/>
      <c r="AE154" s="42"/>
      <c r="AR154" s="229" t="s">
        <v>300</v>
      </c>
      <c r="AT154" s="229" t="s">
        <v>228</v>
      </c>
      <c r="AU154" s="229" t="s">
        <v>87</v>
      </c>
      <c r="AY154" s="20" t="s">
        <v>225</v>
      </c>
      <c r="BE154" s="230">
        <f>IF(N154="základní",J154,0)</f>
        <v>0</v>
      </c>
      <c r="BF154" s="230">
        <f>IF(N154="snížená",J154,0)</f>
        <v>0</v>
      </c>
      <c r="BG154" s="230">
        <f>IF(N154="zákl. přenesená",J154,0)</f>
        <v>0</v>
      </c>
      <c r="BH154" s="230">
        <f>IF(N154="sníž. přenesená",J154,0)</f>
        <v>0</v>
      </c>
      <c r="BI154" s="230">
        <f>IF(N154="nulová",J154,0)</f>
        <v>0</v>
      </c>
      <c r="BJ154" s="20" t="s">
        <v>233</v>
      </c>
      <c r="BK154" s="230">
        <f>ROUND(I154*H154,2)</f>
        <v>0</v>
      </c>
      <c r="BL154" s="20" t="s">
        <v>300</v>
      </c>
      <c r="BM154" s="229" t="s">
        <v>1309</v>
      </c>
    </row>
    <row r="155" s="2" customFormat="1">
      <c r="A155" s="42"/>
      <c r="B155" s="43"/>
      <c r="C155" s="44"/>
      <c r="D155" s="231" t="s">
        <v>235</v>
      </c>
      <c r="E155" s="44"/>
      <c r="F155" s="232" t="s">
        <v>360</v>
      </c>
      <c r="G155" s="44"/>
      <c r="H155" s="44"/>
      <c r="I155" s="233"/>
      <c r="J155" s="44"/>
      <c r="K155" s="44"/>
      <c r="L155" s="48"/>
      <c r="M155" s="234"/>
      <c r="N155" s="235"/>
      <c r="O155" s="89"/>
      <c r="P155" s="89"/>
      <c r="Q155" s="89"/>
      <c r="R155" s="89"/>
      <c r="S155" s="89"/>
      <c r="T155" s="90"/>
      <c r="U155" s="42"/>
      <c r="V155" s="42"/>
      <c r="W155" s="42"/>
      <c r="X155" s="42"/>
      <c r="Y155" s="42"/>
      <c r="Z155" s="42"/>
      <c r="AA155" s="42"/>
      <c r="AB155" s="42"/>
      <c r="AC155" s="42"/>
      <c r="AD155" s="42"/>
      <c r="AE155" s="42"/>
      <c r="AT155" s="20" t="s">
        <v>235</v>
      </c>
      <c r="AU155" s="20" t="s">
        <v>87</v>
      </c>
    </row>
    <row r="156" s="2" customFormat="1">
      <c r="A156" s="42"/>
      <c r="B156" s="43"/>
      <c r="C156" s="44"/>
      <c r="D156" s="231" t="s">
        <v>321</v>
      </c>
      <c r="E156" s="44"/>
      <c r="F156" s="232" t="s">
        <v>1310</v>
      </c>
      <c r="G156" s="44"/>
      <c r="H156" s="44"/>
      <c r="I156" s="233"/>
      <c r="J156" s="44"/>
      <c r="K156" s="44"/>
      <c r="L156" s="48"/>
      <c r="M156" s="234"/>
      <c r="N156" s="235"/>
      <c r="O156" s="89"/>
      <c r="P156" s="89"/>
      <c r="Q156" s="89"/>
      <c r="R156" s="89"/>
      <c r="S156" s="89"/>
      <c r="T156" s="90"/>
      <c r="U156" s="42"/>
      <c r="V156" s="42"/>
      <c r="W156" s="42"/>
      <c r="X156" s="42"/>
      <c r="Y156" s="42"/>
      <c r="Z156" s="42"/>
      <c r="AA156" s="42"/>
      <c r="AB156" s="42"/>
      <c r="AC156" s="42"/>
      <c r="AD156" s="42"/>
      <c r="AE156" s="42"/>
      <c r="AT156" s="20" t="s">
        <v>321</v>
      </c>
      <c r="AU156" s="20" t="s">
        <v>87</v>
      </c>
    </row>
    <row r="157" s="13" customFormat="1">
      <c r="A157" s="13"/>
      <c r="B157" s="236"/>
      <c r="C157" s="237"/>
      <c r="D157" s="231" t="s">
        <v>237</v>
      </c>
      <c r="E157" s="238" t="s">
        <v>39</v>
      </c>
      <c r="F157" s="239" t="s">
        <v>1311</v>
      </c>
      <c r="G157" s="237"/>
      <c r="H157" s="240">
        <v>1.2230000000000001</v>
      </c>
      <c r="I157" s="241"/>
      <c r="J157" s="237"/>
      <c r="K157" s="237"/>
      <c r="L157" s="242"/>
      <c r="M157" s="243"/>
      <c r="N157" s="244"/>
      <c r="O157" s="244"/>
      <c r="P157" s="244"/>
      <c r="Q157" s="244"/>
      <c r="R157" s="244"/>
      <c r="S157" s="244"/>
      <c r="T157" s="245"/>
      <c r="U157" s="13"/>
      <c r="V157" s="13"/>
      <c r="W157" s="13"/>
      <c r="X157" s="13"/>
      <c r="Y157" s="13"/>
      <c r="Z157" s="13"/>
      <c r="AA157" s="13"/>
      <c r="AB157" s="13"/>
      <c r="AC157" s="13"/>
      <c r="AD157" s="13"/>
      <c r="AE157" s="13"/>
      <c r="AT157" s="246" t="s">
        <v>237</v>
      </c>
      <c r="AU157" s="246" t="s">
        <v>87</v>
      </c>
      <c r="AV157" s="13" t="s">
        <v>90</v>
      </c>
      <c r="AW157" s="13" t="s">
        <v>41</v>
      </c>
      <c r="AX157" s="13" t="s">
        <v>80</v>
      </c>
      <c r="AY157" s="246" t="s">
        <v>225</v>
      </c>
    </row>
    <row r="158" s="14" customFormat="1">
      <c r="A158" s="14"/>
      <c r="B158" s="247"/>
      <c r="C158" s="248"/>
      <c r="D158" s="231" t="s">
        <v>237</v>
      </c>
      <c r="E158" s="249" t="s">
        <v>39</v>
      </c>
      <c r="F158" s="250" t="s">
        <v>239</v>
      </c>
      <c r="G158" s="248"/>
      <c r="H158" s="251">
        <v>1.2230000000000001</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237</v>
      </c>
      <c r="AU158" s="257" t="s">
        <v>87</v>
      </c>
      <c r="AV158" s="14" t="s">
        <v>233</v>
      </c>
      <c r="AW158" s="14" t="s">
        <v>41</v>
      </c>
      <c r="AX158" s="14" t="s">
        <v>87</v>
      </c>
      <c r="AY158" s="257" t="s">
        <v>225</v>
      </c>
    </row>
    <row r="159" s="2" customFormat="1" ht="44.25" customHeight="1">
      <c r="A159" s="42"/>
      <c r="B159" s="43"/>
      <c r="C159" s="218" t="s">
        <v>302</v>
      </c>
      <c r="D159" s="218" t="s">
        <v>228</v>
      </c>
      <c r="E159" s="219" t="s">
        <v>362</v>
      </c>
      <c r="F159" s="220" t="s">
        <v>363</v>
      </c>
      <c r="G159" s="221" t="s">
        <v>184</v>
      </c>
      <c r="H159" s="222">
        <v>52.947000000000003</v>
      </c>
      <c r="I159" s="223"/>
      <c r="J159" s="224">
        <f>ROUND(I159*H159,2)</f>
        <v>0</v>
      </c>
      <c r="K159" s="220" t="s">
        <v>232</v>
      </c>
      <c r="L159" s="48"/>
      <c r="M159" s="225" t="s">
        <v>39</v>
      </c>
      <c r="N159" s="226" t="s">
        <v>53</v>
      </c>
      <c r="O159" s="89"/>
      <c r="P159" s="227">
        <f>O159*H159</f>
        <v>0</v>
      </c>
      <c r="Q159" s="227">
        <v>0</v>
      </c>
      <c r="R159" s="227">
        <f>Q159*H159</f>
        <v>0</v>
      </c>
      <c r="S159" s="227">
        <v>0</v>
      </c>
      <c r="T159" s="228">
        <f>S159*H159</f>
        <v>0</v>
      </c>
      <c r="U159" s="42"/>
      <c r="V159" s="42"/>
      <c r="W159" s="42"/>
      <c r="X159" s="42"/>
      <c r="Y159" s="42"/>
      <c r="Z159" s="42"/>
      <c r="AA159" s="42"/>
      <c r="AB159" s="42"/>
      <c r="AC159" s="42"/>
      <c r="AD159" s="42"/>
      <c r="AE159" s="42"/>
      <c r="AR159" s="229" t="s">
        <v>300</v>
      </c>
      <c r="AT159" s="229" t="s">
        <v>228</v>
      </c>
      <c r="AU159" s="229" t="s">
        <v>87</v>
      </c>
      <c r="AY159" s="20" t="s">
        <v>225</v>
      </c>
      <c r="BE159" s="230">
        <f>IF(N159="základní",J159,0)</f>
        <v>0</v>
      </c>
      <c r="BF159" s="230">
        <f>IF(N159="snížená",J159,0)</f>
        <v>0</v>
      </c>
      <c r="BG159" s="230">
        <f>IF(N159="zákl. přenesená",J159,0)</f>
        <v>0</v>
      </c>
      <c r="BH159" s="230">
        <f>IF(N159="sníž. přenesená",J159,0)</f>
        <v>0</v>
      </c>
      <c r="BI159" s="230">
        <f>IF(N159="nulová",J159,0)</f>
        <v>0</v>
      </c>
      <c r="BJ159" s="20" t="s">
        <v>233</v>
      </c>
      <c r="BK159" s="230">
        <f>ROUND(I159*H159,2)</f>
        <v>0</v>
      </c>
      <c r="BL159" s="20" t="s">
        <v>300</v>
      </c>
      <c r="BM159" s="229" t="s">
        <v>1312</v>
      </c>
    </row>
    <row r="160" s="2" customFormat="1">
      <c r="A160" s="42"/>
      <c r="B160" s="43"/>
      <c r="C160" s="44"/>
      <c r="D160" s="231" t="s">
        <v>235</v>
      </c>
      <c r="E160" s="44"/>
      <c r="F160" s="232" t="s">
        <v>360</v>
      </c>
      <c r="G160" s="44"/>
      <c r="H160" s="44"/>
      <c r="I160" s="233"/>
      <c r="J160" s="44"/>
      <c r="K160" s="44"/>
      <c r="L160" s="48"/>
      <c r="M160" s="234"/>
      <c r="N160" s="235"/>
      <c r="O160" s="89"/>
      <c r="P160" s="89"/>
      <c r="Q160" s="89"/>
      <c r="R160" s="89"/>
      <c r="S160" s="89"/>
      <c r="T160" s="90"/>
      <c r="U160" s="42"/>
      <c r="V160" s="42"/>
      <c r="W160" s="42"/>
      <c r="X160" s="42"/>
      <c r="Y160" s="42"/>
      <c r="Z160" s="42"/>
      <c r="AA160" s="42"/>
      <c r="AB160" s="42"/>
      <c r="AC160" s="42"/>
      <c r="AD160" s="42"/>
      <c r="AE160" s="42"/>
      <c r="AT160" s="20" t="s">
        <v>235</v>
      </c>
      <c r="AU160" s="20" t="s">
        <v>87</v>
      </c>
    </row>
    <row r="161" s="2" customFormat="1">
      <c r="A161" s="42"/>
      <c r="B161" s="43"/>
      <c r="C161" s="44"/>
      <c r="D161" s="231" t="s">
        <v>321</v>
      </c>
      <c r="E161" s="44"/>
      <c r="F161" s="232" t="s">
        <v>1313</v>
      </c>
      <c r="G161" s="44"/>
      <c r="H161" s="44"/>
      <c r="I161" s="233"/>
      <c r="J161" s="44"/>
      <c r="K161" s="44"/>
      <c r="L161" s="48"/>
      <c r="M161" s="234"/>
      <c r="N161" s="235"/>
      <c r="O161" s="89"/>
      <c r="P161" s="89"/>
      <c r="Q161" s="89"/>
      <c r="R161" s="89"/>
      <c r="S161" s="89"/>
      <c r="T161" s="90"/>
      <c r="U161" s="42"/>
      <c r="V161" s="42"/>
      <c r="W161" s="42"/>
      <c r="X161" s="42"/>
      <c r="Y161" s="42"/>
      <c r="Z161" s="42"/>
      <c r="AA161" s="42"/>
      <c r="AB161" s="42"/>
      <c r="AC161" s="42"/>
      <c r="AD161" s="42"/>
      <c r="AE161" s="42"/>
      <c r="AT161" s="20" t="s">
        <v>321</v>
      </c>
      <c r="AU161" s="20" t="s">
        <v>87</v>
      </c>
    </row>
    <row r="162" s="13" customFormat="1">
      <c r="A162" s="13"/>
      <c r="B162" s="236"/>
      <c r="C162" s="237"/>
      <c r="D162" s="231" t="s">
        <v>237</v>
      </c>
      <c r="E162" s="238" t="s">
        <v>39</v>
      </c>
      <c r="F162" s="239" t="s">
        <v>1305</v>
      </c>
      <c r="G162" s="237"/>
      <c r="H162" s="240">
        <v>19.855</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237</v>
      </c>
      <c r="AU162" s="246" t="s">
        <v>87</v>
      </c>
      <c r="AV162" s="13" t="s">
        <v>90</v>
      </c>
      <c r="AW162" s="13" t="s">
        <v>41</v>
      </c>
      <c r="AX162" s="13" t="s">
        <v>80</v>
      </c>
      <c r="AY162" s="246" t="s">
        <v>225</v>
      </c>
    </row>
    <row r="163" s="13" customFormat="1">
      <c r="A163" s="13"/>
      <c r="B163" s="236"/>
      <c r="C163" s="237"/>
      <c r="D163" s="231" t="s">
        <v>237</v>
      </c>
      <c r="E163" s="238" t="s">
        <v>39</v>
      </c>
      <c r="F163" s="239" t="s">
        <v>1308</v>
      </c>
      <c r="G163" s="237"/>
      <c r="H163" s="240">
        <v>16.545999999999999</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237</v>
      </c>
      <c r="AU163" s="246" t="s">
        <v>87</v>
      </c>
      <c r="AV163" s="13" t="s">
        <v>90</v>
      </c>
      <c r="AW163" s="13" t="s">
        <v>41</v>
      </c>
      <c r="AX163" s="13" t="s">
        <v>80</v>
      </c>
      <c r="AY163" s="246" t="s">
        <v>225</v>
      </c>
    </row>
    <row r="164" s="13" customFormat="1">
      <c r="A164" s="13"/>
      <c r="B164" s="236"/>
      <c r="C164" s="237"/>
      <c r="D164" s="231" t="s">
        <v>237</v>
      </c>
      <c r="E164" s="238" t="s">
        <v>39</v>
      </c>
      <c r="F164" s="239" t="s">
        <v>1314</v>
      </c>
      <c r="G164" s="237"/>
      <c r="H164" s="240">
        <v>16.545999999999999</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237</v>
      </c>
      <c r="AU164" s="246" t="s">
        <v>87</v>
      </c>
      <c r="AV164" s="13" t="s">
        <v>90</v>
      </c>
      <c r="AW164" s="13" t="s">
        <v>41</v>
      </c>
      <c r="AX164" s="13" t="s">
        <v>80</v>
      </c>
      <c r="AY164" s="246" t="s">
        <v>225</v>
      </c>
    </row>
    <row r="165" s="14" customFormat="1">
      <c r="A165" s="14"/>
      <c r="B165" s="247"/>
      <c r="C165" s="248"/>
      <c r="D165" s="231" t="s">
        <v>237</v>
      </c>
      <c r="E165" s="249" t="s">
        <v>39</v>
      </c>
      <c r="F165" s="250" t="s">
        <v>239</v>
      </c>
      <c r="G165" s="248"/>
      <c r="H165" s="251">
        <v>52.947000000000003</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237</v>
      </c>
      <c r="AU165" s="257" t="s">
        <v>87</v>
      </c>
      <c r="AV165" s="14" t="s">
        <v>233</v>
      </c>
      <c r="AW165" s="14" t="s">
        <v>41</v>
      </c>
      <c r="AX165" s="14" t="s">
        <v>87</v>
      </c>
      <c r="AY165" s="257" t="s">
        <v>225</v>
      </c>
    </row>
    <row r="166" s="2" customFormat="1" ht="16.5" customHeight="1">
      <c r="A166" s="42"/>
      <c r="B166" s="43"/>
      <c r="C166" s="258" t="s">
        <v>306</v>
      </c>
      <c r="D166" s="258" t="s">
        <v>307</v>
      </c>
      <c r="E166" s="259" t="s">
        <v>845</v>
      </c>
      <c r="F166" s="260" t="s">
        <v>828</v>
      </c>
      <c r="G166" s="261" t="s">
        <v>175</v>
      </c>
      <c r="H166" s="262">
        <v>1288</v>
      </c>
      <c r="I166" s="263"/>
      <c r="J166" s="264">
        <f>ROUND(I166*H166,2)</f>
        <v>0</v>
      </c>
      <c r="K166" s="260" t="s">
        <v>232</v>
      </c>
      <c r="L166" s="265"/>
      <c r="M166" s="266" t="s">
        <v>39</v>
      </c>
      <c r="N166" s="267" t="s">
        <v>53</v>
      </c>
      <c r="O166" s="89"/>
      <c r="P166" s="227">
        <f>O166*H166</f>
        <v>0</v>
      </c>
      <c r="Q166" s="227">
        <v>0.00123</v>
      </c>
      <c r="R166" s="227">
        <f>Q166*H166</f>
        <v>1.5842399999999999</v>
      </c>
      <c r="S166" s="227">
        <v>0</v>
      </c>
      <c r="T166" s="228">
        <f>S166*H166</f>
        <v>0</v>
      </c>
      <c r="U166" s="42"/>
      <c r="V166" s="42"/>
      <c r="W166" s="42"/>
      <c r="X166" s="42"/>
      <c r="Y166" s="42"/>
      <c r="Z166" s="42"/>
      <c r="AA166" s="42"/>
      <c r="AB166" s="42"/>
      <c r="AC166" s="42"/>
      <c r="AD166" s="42"/>
      <c r="AE166" s="42"/>
      <c r="AR166" s="229" t="s">
        <v>300</v>
      </c>
      <c r="AT166" s="229" t="s">
        <v>307</v>
      </c>
      <c r="AU166" s="229" t="s">
        <v>87</v>
      </c>
      <c r="AY166" s="20" t="s">
        <v>225</v>
      </c>
      <c r="BE166" s="230">
        <f>IF(N166="základní",J166,0)</f>
        <v>0</v>
      </c>
      <c r="BF166" s="230">
        <f>IF(N166="snížená",J166,0)</f>
        <v>0</v>
      </c>
      <c r="BG166" s="230">
        <f>IF(N166="zákl. přenesená",J166,0)</f>
        <v>0</v>
      </c>
      <c r="BH166" s="230">
        <f>IF(N166="sníž. přenesená",J166,0)</f>
        <v>0</v>
      </c>
      <c r="BI166" s="230">
        <f>IF(N166="nulová",J166,0)</f>
        <v>0</v>
      </c>
      <c r="BJ166" s="20" t="s">
        <v>233</v>
      </c>
      <c r="BK166" s="230">
        <f>ROUND(I166*H166,2)</f>
        <v>0</v>
      </c>
      <c r="BL166" s="20" t="s">
        <v>300</v>
      </c>
      <c r="BM166" s="229" t="s">
        <v>1315</v>
      </c>
    </row>
    <row r="167" s="2" customFormat="1">
      <c r="A167" s="42"/>
      <c r="B167" s="43"/>
      <c r="C167" s="44"/>
      <c r="D167" s="231" t="s">
        <v>321</v>
      </c>
      <c r="E167" s="44"/>
      <c r="F167" s="232" t="s">
        <v>1316</v>
      </c>
      <c r="G167" s="44"/>
      <c r="H167" s="44"/>
      <c r="I167" s="233"/>
      <c r="J167" s="44"/>
      <c r="K167" s="44"/>
      <c r="L167" s="48"/>
      <c r="M167" s="234"/>
      <c r="N167" s="235"/>
      <c r="O167" s="89"/>
      <c r="P167" s="89"/>
      <c r="Q167" s="89"/>
      <c r="R167" s="89"/>
      <c r="S167" s="89"/>
      <c r="T167" s="90"/>
      <c r="U167" s="42"/>
      <c r="V167" s="42"/>
      <c r="W167" s="42"/>
      <c r="X167" s="42"/>
      <c r="Y167" s="42"/>
      <c r="Z167" s="42"/>
      <c r="AA167" s="42"/>
      <c r="AB167" s="42"/>
      <c r="AC167" s="42"/>
      <c r="AD167" s="42"/>
      <c r="AE167" s="42"/>
      <c r="AT167" s="20" t="s">
        <v>321</v>
      </c>
      <c r="AU167" s="20" t="s">
        <v>87</v>
      </c>
    </row>
    <row r="168" s="13" customFormat="1">
      <c r="A168" s="13"/>
      <c r="B168" s="236"/>
      <c r="C168" s="237"/>
      <c r="D168" s="231" t="s">
        <v>237</v>
      </c>
      <c r="E168" s="238" t="s">
        <v>39</v>
      </c>
      <c r="F168" s="239" t="s">
        <v>1317</v>
      </c>
      <c r="G168" s="237"/>
      <c r="H168" s="240">
        <v>1288</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237</v>
      </c>
      <c r="AU168" s="246" t="s">
        <v>87</v>
      </c>
      <c r="AV168" s="13" t="s">
        <v>90</v>
      </c>
      <c r="AW168" s="13" t="s">
        <v>41</v>
      </c>
      <c r="AX168" s="13" t="s">
        <v>80</v>
      </c>
      <c r="AY168" s="246" t="s">
        <v>225</v>
      </c>
    </row>
    <row r="169" s="14" customFormat="1">
      <c r="A169" s="14"/>
      <c r="B169" s="247"/>
      <c r="C169" s="248"/>
      <c r="D169" s="231" t="s">
        <v>237</v>
      </c>
      <c r="E169" s="249" t="s">
        <v>39</v>
      </c>
      <c r="F169" s="250" t="s">
        <v>239</v>
      </c>
      <c r="G169" s="248"/>
      <c r="H169" s="251">
        <v>1288</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237</v>
      </c>
      <c r="AU169" s="257" t="s">
        <v>87</v>
      </c>
      <c r="AV169" s="14" t="s">
        <v>233</v>
      </c>
      <c r="AW169" s="14" t="s">
        <v>41</v>
      </c>
      <c r="AX169" s="14" t="s">
        <v>87</v>
      </c>
      <c r="AY169" s="257" t="s">
        <v>225</v>
      </c>
    </row>
    <row r="170" s="2" customFormat="1" ht="49.05" customHeight="1">
      <c r="A170" s="42"/>
      <c r="B170" s="43"/>
      <c r="C170" s="218" t="s">
        <v>312</v>
      </c>
      <c r="D170" s="218" t="s">
        <v>228</v>
      </c>
      <c r="E170" s="219" t="s">
        <v>368</v>
      </c>
      <c r="F170" s="220" t="s">
        <v>369</v>
      </c>
      <c r="G170" s="221" t="s">
        <v>184</v>
      </c>
      <c r="H170" s="222">
        <v>0.151</v>
      </c>
      <c r="I170" s="223"/>
      <c r="J170" s="224">
        <f>ROUND(I170*H170,2)</f>
        <v>0</v>
      </c>
      <c r="K170" s="220" t="s">
        <v>232</v>
      </c>
      <c r="L170" s="48"/>
      <c r="M170" s="225" t="s">
        <v>39</v>
      </c>
      <c r="N170" s="226" t="s">
        <v>53</v>
      </c>
      <c r="O170" s="89"/>
      <c r="P170" s="227">
        <f>O170*H170</f>
        <v>0</v>
      </c>
      <c r="Q170" s="227">
        <v>0</v>
      </c>
      <c r="R170" s="227">
        <f>Q170*H170</f>
        <v>0</v>
      </c>
      <c r="S170" s="227">
        <v>0</v>
      </c>
      <c r="T170" s="228">
        <f>S170*H170</f>
        <v>0</v>
      </c>
      <c r="U170" s="42"/>
      <c r="V170" s="42"/>
      <c r="W170" s="42"/>
      <c r="X170" s="42"/>
      <c r="Y170" s="42"/>
      <c r="Z170" s="42"/>
      <c r="AA170" s="42"/>
      <c r="AB170" s="42"/>
      <c r="AC170" s="42"/>
      <c r="AD170" s="42"/>
      <c r="AE170" s="42"/>
      <c r="AR170" s="229" t="s">
        <v>300</v>
      </c>
      <c r="AT170" s="229" t="s">
        <v>228</v>
      </c>
      <c r="AU170" s="229" t="s">
        <v>87</v>
      </c>
      <c r="AY170" s="20" t="s">
        <v>225</v>
      </c>
      <c r="BE170" s="230">
        <f>IF(N170="základní",J170,0)</f>
        <v>0</v>
      </c>
      <c r="BF170" s="230">
        <f>IF(N170="snížená",J170,0)</f>
        <v>0</v>
      </c>
      <c r="BG170" s="230">
        <f>IF(N170="zákl. přenesená",J170,0)</f>
        <v>0</v>
      </c>
      <c r="BH170" s="230">
        <f>IF(N170="sníž. přenesená",J170,0)</f>
        <v>0</v>
      </c>
      <c r="BI170" s="230">
        <f>IF(N170="nulová",J170,0)</f>
        <v>0</v>
      </c>
      <c r="BJ170" s="20" t="s">
        <v>233</v>
      </c>
      <c r="BK170" s="230">
        <f>ROUND(I170*H170,2)</f>
        <v>0</v>
      </c>
      <c r="BL170" s="20" t="s">
        <v>300</v>
      </c>
      <c r="BM170" s="229" t="s">
        <v>1318</v>
      </c>
    </row>
    <row r="171" s="2" customFormat="1">
      <c r="A171" s="42"/>
      <c r="B171" s="43"/>
      <c r="C171" s="44"/>
      <c r="D171" s="231" t="s">
        <v>235</v>
      </c>
      <c r="E171" s="44"/>
      <c r="F171" s="232" t="s">
        <v>371</v>
      </c>
      <c r="G171" s="44"/>
      <c r="H171" s="44"/>
      <c r="I171" s="233"/>
      <c r="J171" s="44"/>
      <c r="K171" s="44"/>
      <c r="L171" s="48"/>
      <c r="M171" s="234"/>
      <c r="N171" s="235"/>
      <c r="O171" s="89"/>
      <c r="P171" s="89"/>
      <c r="Q171" s="89"/>
      <c r="R171" s="89"/>
      <c r="S171" s="89"/>
      <c r="T171" s="90"/>
      <c r="U171" s="42"/>
      <c r="V171" s="42"/>
      <c r="W171" s="42"/>
      <c r="X171" s="42"/>
      <c r="Y171" s="42"/>
      <c r="Z171" s="42"/>
      <c r="AA171" s="42"/>
      <c r="AB171" s="42"/>
      <c r="AC171" s="42"/>
      <c r="AD171" s="42"/>
      <c r="AE171" s="42"/>
      <c r="AT171" s="20" t="s">
        <v>235</v>
      </c>
      <c r="AU171" s="20" t="s">
        <v>87</v>
      </c>
    </row>
    <row r="172" s="2" customFormat="1">
      <c r="A172" s="42"/>
      <c r="B172" s="43"/>
      <c r="C172" s="44"/>
      <c r="D172" s="231" t="s">
        <v>321</v>
      </c>
      <c r="E172" s="44"/>
      <c r="F172" s="232" t="s">
        <v>1195</v>
      </c>
      <c r="G172" s="44"/>
      <c r="H172" s="44"/>
      <c r="I172" s="233"/>
      <c r="J172" s="44"/>
      <c r="K172" s="44"/>
      <c r="L172" s="48"/>
      <c r="M172" s="234"/>
      <c r="N172" s="235"/>
      <c r="O172" s="89"/>
      <c r="P172" s="89"/>
      <c r="Q172" s="89"/>
      <c r="R172" s="89"/>
      <c r="S172" s="89"/>
      <c r="T172" s="90"/>
      <c r="U172" s="42"/>
      <c r="V172" s="42"/>
      <c r="W172" s="42"/>
      <c r="X172" s="42"/>
      <c r="Y172" s="42"/>
      <c r="Z172" s="42"/>
      <c r="AA172" s="42"/>
      <c r="AB172" s="42"/>
      <c r="AC172" s="42"/>
      <c r="AD172" s="42"/>
      <c r="AE172" s="42"/>
      <c r="AT172" s="20" t="s">
        <v>321</v>
      </c>
      <c r="AU172" s="20" t="s">
        <v>87</v>
      </c>
    </row>
    <row r="173" s="13" customFormat="1">
      <c r="A173" s="13"/>
      <c r="B173" s="236"/>
      <c r="C173" s="237"/>
      <c r="D173" s="231" t="s">
        <v>237</v>
      </c>
      <c r="E173" s="238" t="s">
        <v>39</v>
      </c>
      <c r="F173" s="239" t="s">
        <v>1319</v>
      </c>
      <c r="G173" s="237"/>
      <c r="H173" s="240">
        <v>0.151</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237</v>
      </c>
      <c r="AU173" s="246" t="s">
        <v>87</v>
      </c>
      <c r="AV173" s="13" t="s">
        <v>90</v>
      </c>
      <c r="AW173" s="13" t="s">
        <v>41</v>
      </c>
      <c r="AX173" s="13" t="s">
        <v>80</v>
      </c>
      <c r="AY173" s="246" t="s">
        <v>225</v>
      </c>
    </row>
    <row r="174" s="14" customFormat="1">
      <c r="A174" s="14"/>
      <c r="B174" s="247"/>
      <c r="C174" s="248"/>
      <c r="D174" s="231" t="s">
        <v>237</v>
      </c>
      <c r="E174" s="249" t="s">
        <v>39</v>
      </c>
      <c r="F174" s="250" t="s">
        <v>239</v>
      </c>
      <c r="G174" s="248"/>
      <c r="H174" s="251">
        <v>0.151</v>
      </c>
      <c r="I174" s="252"/>
      <c r="J174" s="248"/>
      <c r="K174" s="248"/>
      <c r="L174" s="253"/>
      <c r="M174" s="278"/>
      <c r="N174" s="279"/>
      <c r="O174" s="279"/>
      <c r="P174" s="279"/>
      <c r="Q174" s="279"/>
      <c r="R174" s="279"/>
      <c r="S174" s="279"/>
      <c r="T174" s="280"/>
      <c r="U174" s="14"/>
      <c r="V174" s="14"/>
      <c r="W174" s="14"/>
      <c r="X174" s="14"/>
      <c r="Y174" s="14"/>
      <c r="Z174" s="14"/>
      <c r="AA174" s="14"/>
      <c r="AB174" s="14"/>
      <c r="AC174" s="14"/>
      <c r="AD174" s="14"/>
      <c r="AE174" s="14"/>
      <c r="AT174" s="257" t="s">
        <v>237</v>
      </c>
      <c r="AU174" s="257" t="s">
        <v>87</v>
      </c>
      <c r="AV174" s="14" t="s">
        <v>233</v>
      </c>
      <c r="AW174" s="14" t="s">
        <v>41</v>
      </c>
      <c r="AX174" s="14" t="s">
        <v>87</v>
      </c>
      <c r="AY174" s="257" t="s">
        <v>225</v>
      </c>
    </row>
    <row r="175" s="2" customFormat="1" ht="6.96" customHeight="1">
      <c r="A175" s="42"/>
      <c r="B175" s="64"/>
      <c r="C175" s="65"/>
      <c r="D175" s="65"/>
      <c r="E175" s="65"/>
      <c r="F175" s="65"/>
      <c r="G175" s="65"/>
      <c r="H175" s="65"/>
      <c r="I175" s="65"/>
      <c r="J175" s="65"/>
      <c r="K175" s="65"/>
      <c r="L175" s="48"/>
      <c r="M175" s="42"/>
      <c r="O175" s="42"/>
      <c r="P175" s="42"/>
      <c r="Q175" s="42"/>
      <c r="R175" s="42"/>
      <c r="S175" s="42"/>
      <c r="T175" s="42"/>
      <c r="U175" s="42"/>
      <c r="V175" s="42"/>
      <c r="W175" s="42"/>
      <c r="X175" s="42"/>
      <c r="Y175" s="42"/>
      <c r="Z175" s="42"/>
      <c r="AA175" s="42"/>
      <c r="AB175" s="42"/>
      <c r="AC175" s="42"/>
      <c r="AD175" s="42"/>
      <c r="AE175" s="42"/>
    </row>
  </sheetData>
  <sheetProtection sheet="1" autoFilter="0" formatColumns="0" formatRows="0" objects="1" scenarios="1" spinCount="100000" saltValue="zJTyswyt5lF5g3jUWkyqIYTaYOSbc2SABEtZ8nCcFSRAlW/3fpaSYbSubFlN03dA7MHxyUdpLo1Y6n6yZbKXkg==" hashValue="1LHvUqUCQueDojnI9XYfRUphb9u9zlI+rAy/h/y1QH4vImkcK5wfKopjYA2G2G1z2Nx6tnLA1EfljOiNQrMmkg==" algorithmName="SHA-512" password="CDD6"/>
  <autoFilter ref="C87:K17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158</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1320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1321</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1322</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16.5" customHeight="1">
      <c r="A29" s="153"/>
      <c r="B29" s="154"/>
      <c r="C29" s="153"/>
      <c r="D29" s="153"/>
      <c r="E29" s="155" t="s">
        <v>39</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ROUND(J87,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ROUND((SUM(BE87:BE93)),  2)</f>
        <v>0</v>
      </c>
      <c r="G35" s="42"/>
      <c r="H35" s="42"/>
      <c r="I35" s="163">
        <v>0.20999999999999999</v>
      </c>
      <c r="J35" s="162">
        <f>ROUND(((SUM(BE87:BE93))*I35),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ROUND((SUM(BF87:BF93)),  2)</f>
        <v>0</v>
      </c>
      <c r="G36" s="42"/>
      <c r="H36" s="42"/>
      <c r="I36" s="163">
        <v>0.12</v>
      </c>
      <c r="J36" s="162">
        <f>ROUND(((SUM(BF87:BF93))*I36),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ROUND((SUM(BG87:BG93)),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ROUND((SUM(BH87:BH93)),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ROUND((SUM(BI87:BI93)),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1320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Č61 - 2.TK Ústí západ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Kmoch Lukáš, 702 067 995, KmochL@spravazeleznic.cz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J87</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1323</v>
      </c>
      <c r="E64" s="183"/>
      <c r="F64" s="183"/>
      <c r="G64" s="183"/>
      <c r="H64" s="183"/>
      <c r="I64" s="183"/>
      <c r="J64" s="184">
        <f>J88</f>
        <v>0</v>
      </c>
      <c r="K64" s="181"/>
      <c r="L64" s="185"/>
      <c r="S64" s="9"/>
      <c r="T64" s="9"/>
      <c r="U64" s="9"/>
      <c r="V64" s="9"/>
      <c r="W64" s="9"/>
      <c r="X64" s="9"/>
      <c r="Y64" s="9"/>
      <c r="Z64" s="9"/>
      <c r="AA64" s="9"/>
      <c r="AB64" s="9"/>
      <c r="AC64" s="9"/>
      <c r="AD64" s="9"/>
      <c r="AE64" s="9"/>
    </row>
    <row r="65" s="10" customFormat="1" ht="19.92" customHeight="1">
      <c r="A65" s="10"/>
      <c r="B65" s="186"/>
      <c r="C65" s="130"/>
      <c r="D65" s="187" t="s">
        <v>1324</v>
      </c>
      <c r="E65" s="188"/>
      <c r="F65" s="188"/>
      <c r="G65" s="188"/>
      <c r="H65" s="188"/>
      <c r="I65" s="188"/>
      <c r="J65" s="189">
        <f>J89</f>
        <v>0</v>
      </c>
      <c r="K65" s="130"/>
      <c r="L65" s="190"/>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50"/>
      <c r="S66" s="42"/>
      <c r="T66" s="42"/>
      <c r="U66" s="42"/>
      <c r="V66" s="42"/>
      <c r="W66" s="42"/>
      <c r="X66" s="42"/>
      <c r="Y66" s="42"/>
      <c r="Z66" s="42"/>
      <c r="AA66" s="42"/>
      <c r="AB66" s="42"/>
      <c r="AC66" s="42"/>
      <c r="AD66" s="42"/>
      <c r="AE66" s="42"/>
    </row>
    <row r="67" s="2" customFormat="1" ht="6.96" customHeight="1">
      <c r="A67" s="42"/>
      <c r="B67" s="64"/>
      <c r="C67" s="65"/>
      <c r="D67" s="65"/>
      <c r="E67" s="65"/>
      <c r="F67" s="65"/>
      <c r="G67" s="65"/>
      <c r="H67" s="65"/>
      <c r="I67" s="65"/>
      <c r="J67" s="65"/>
      <c r="K67" s="65"/>
      <c r="L67" s="150"/>
      <c r="S67" s="42"/>
      <c r="T67" s="42"/>
      <c r="U67" s="42"/>
      <c r="V67" s="42"/>
      <c r="W67" s="42"/>
      <c r="X67" s="42"/>
      <c r="Y67" s="42"/>
      <c r="Z67" s="42"/>
      <c r="AA67" s="42"/>
      <c r="AB67" s="42"/>
      <c r="AC67" s="42"/>
      <c r="AD67" s="42"/>
      <c r="AE67" s="42"/>
    </row>
    <row r="71" s="2" customFormat="1" ht="6.96" customHeight="1">
      <c r="A71" s="42"/>
      <c r="B71" s="66"/>
      <c r="C71" s="67"/>
      <c r="D71" s="67"/>
      <c r="E71" s="67"/>
      <c r="F71" s="67"/>
      <c r="G71" s="67"/>
      <c r="H71" s="67"/>
      <c r="I71" s="67"/>
      <c r="J71" s="67"/>
      <c r="K71" s="67"/>
      <c r="L71" s="150"/>
      <c r="S71" s="42"/>
      <c r="T71" s="42"/>
      <c r="U71" s="42"/>
      <c r="V71" s="42"/>
      <c r="W71" s="42"/>
      <c r="X71" s="42"/>
      <c r="Y71" s="42"/>
      <c r="Z71" s="42"/>
      <c r="AA71" s="42"/>
      <c r="AB71" s="42"/>
      <c r="AC71" s="42"/>
      <c r="AD71" s="42"/>
      <c r="AE71" s="42"/>
    </row>
    <row r="72" s="2" customFormat="1" ht="24.96" customHeight="1">
      <c r="A72" s="42"/>
      <c r="B72" s="43"/>
      <c r="C72" s="26" t="s">
        <v>210</v>
      </c>
      <c r="D72" s="44"/>
      <c r="E72" s="44"/>
      <c r="F72" s="44"/>
      <c r="G72" s="44"/>
      <c r="H72" s="44"/>
      <c r="I72" s="44"/>
      <c r="J72" s="44"/>
      <c r="K72" s="44"/>
      <c r="L72" s="150"/>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6.5" customHeight="1">
      <c r="A75" s="42"/>
      <c r="B75" s="43"/>
      <c r="C75" s="44"/>
      <c r="D75" s="44"/>
      <c r="E75" s="175" t="str">
        <f>E7</f>
        <v>Souvislá výměna kolejnic v obvodu Správy tratí Most pro rok 2024 opr. č. 1 (1-4)</v>
      </c>
      <c r="F75" s="35"/>
      <c r="G75" s="35"/>
      <c r="H75" s="35"/>
      <c r="I75" s="44"/>
      <c r="J75" s="44"/>
      <c r="K75" s="44"/>
      <c r="L75" s="150"/>
      <c r="S75" s="42"/>
      <c r="T75" s="42"/>
      <c r="U75" s="42"/>
      <c r="V75" s="42"/>
      <c r="W75" s="42"/>
      <c r="X75" s="42"/>
      <c r="Y75" s="42"/>
      <c r="Z75" s="42"/>
      <c r="AA75" s="42"/>
      <c r="AB75" s="42"/>
      <c r="AC75" s="42"/>
      <c r="AD75" s="42"/>
      <c r="AE75" s="42"/>
    </row>
    <row r="76" s="1" customFormat="1" ht="12" customHeight="1">
      <c r="B76" s="24"/>
      <c r="C76" s="35" t="s">
        <v>196</v>
      </c>
      <c r="D76" s="25"/>
      <c r="E76" s="25"/>
      <c r="F76" s="25"/>
      <c r="G76" s="25"/>
      <c r="H76" s="25"/>
      <c r="I76" s="25"/>
      <c r="J76" s="25"/>
      <c r="K76" s="25"/>
      <c r="L76" s="23"/>
    </row>
    <row r="77" s="2" customFormat="1" ht="16.5" customHeight="1">
      <c r="A77" s="42"/>
      <c r="B77" s="43"/>
      <c r="C77" s="44"/>
      <c r="D77" s="44"/>
      <c r="E77" s="175" t="s">
        <v>1320</v>
      </c>
      <c r="F77" s="44"/>
      <c r="G77" s="44"/>
      <c r="H77" s="44"/>
      <c r="I77" s="44"/>
      <c r="J77" s="44"/>
      <c r="K77" s="44"/>
      <c r="L77" s="150"/>
      <c r="S77" s="42"/>
      <c r="T77" s="42"/>
      <c r="U77" s="42"/>
      <c r="V77" s="42"/>
      <c r="W77" s="42"/>
      <c r="X77" s="42"/>
      <c r="Y77" s="42"/>
      <c r="Z77" s="42"/>
      <c r="AA77" s="42"/>
      <c r="AB77" s="42"/>
      <c r="AC77" s="42"/>
      <c r="AD77" s="42"/>
      <c r="AE77" s="42"/>
    </row>
    <row r="78" s="2" customFormat="1" ht="12" customHeight="1">
      <c r="A78" s="42"/>
      <c r="B78" s="43"/>
      <c r="C78" s="35" t="s">
        <v>201</v>
      </c>
      <c r="D78" s="44"/>
      <c r="E78" s="44"/>
      <c r="F78" s="44"/>
      <c r="G78" s="44"/>
      <c r="H78" s="44"/>
      <c r="I78" s="44"/>
      <c r="J78" s="44"/>
      <c r="K78" s="44"/>
      <c r="L78" s="150"/>
      <c r="S78" s="42"/>
      <c r="T78" s="42"/>
      <c r="U78" s="42"/>
      <c r="V78" s="42"/>
      <c r="W78" s="42"/>
      <c r="X78" s="42"/>
      <c r="Y78" s="42"/>
      <c r="Z78" s="42"/>
      <c r="AA78" s="42"/>
      <c r="AB78" s="42"/>
      <c r="AC78" s="42"/>
      <c r="AD78" s="42"/>
      <c r="AE78" s="42"/>
    </row>
    <row r="79" s="2" customFormat="1" ht="16.5" customHeight="1">
      <c r="A79" s="42"/>
      <c r="B79" s="43"/>
      <c r="C79" s="44"/>
      <c r="D79" s="44"/>
      <c r="E79" s="74" t="str">
        <f>E11</f>
        <v>Č61 - 2.TK Ústí západ - Řehlovice</v>
      </c>
      <c r="F79" s="44"/>
      <c r="G79" s="44"/>
      <c r="H79" s="44"/>
      <c r="I79" s="44"/>
      <c r="J79" s="44"/>
      <c r="K79" s="44"/>
      <c r="L79" s="150"/>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50"/>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F14</f>
        <v>Obvod ST Most</v>
      </c>
      <c r="G81" s="44"/>
      <c r="H81" s="44"/>
      <c r="I81" s="35" t="s">
        <v>24</v>
      </c>
      <c r="J81" s="77" t="str">
        <f>IF(J14="","",J14)</f>
        <v>24. 11. 2023</v>
      </c>
      <c r="K81" s="44"/>
      <c r="L81" s="150"/>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50"/>
      <c r="S82" s="42"/>
      <c r="T82" s="42"/>
      <c r="U82" s="42"/>
      <c r="V82" s="42"/>
      <c r="W82" s="42"/>
      <c r="X82" s="42"/>
      <c r="Y82" s="42"/>
      <c r="Z82" s="42"/>
      <c r="AA82" s="42"/>
      <c r="AB82" s="42"/>
      <c r="AC82" s="42"/>
      <c r="AD82" s="42"/>
      <c r="AE82" s="42"/>
    </row>
    <row r="83" s="2" customFormat="1" ht="15.15" customHeight="1">
      <c r="A83" s="42"/>
      <c r="B83" s="43"/>
      <c r="C83" s="35" t="s">
        <v>30</v>
      </c>
      <c r="D83" s="44"/>
      <c r="E83" s="44"/>
      <c r="F83" s="30" t="str">
        <f>E17</f>
        <v>SŽ s.o., OŘ UNL, ST Most</v>
      </c>
      <c r="G83" s="44"/>
      <c r="H83" s="44"/>
      <c r="I83" s="35" t="s">
        <v>38</v>
      </c>
      <c r="J83" s="40" t="str">
        <f>E23</f>
        <v xml:space="preserve"> </v>
      </c>
      <c r="K83" s="44"/>
      <c r="L83" s="150"/>
      <c r="S83" s="42"/>
      <c r="T83" s="42"/>
      <c r="U83" s="42"/>
      <c r="V83" s="42"/>
      <c r="W83" s="42"/>
      <c r="X83" s="42"/>
      <c r="Y83" s="42"/>
      <c r="Z83" s="42"/>
      <c r="AA83" s="42"/>
      <c r="AB83" s="42"/>
      <c r="AC83" s="42"/>
      <c r="AD83" s="42"/>
      <c r="AE83" s="42"/>
    </row>
    <row r="84" s="2" customFormat="1" ht="54.45" customHeight="1">
      <c r="A84" s="42"/>
      <c r="B84" s="43"/>
      <c r="C84" s="35" t="s">
        <v>36</v>
      </c>
      <c r="D84" s="44"/>
      <c r="E84" s="44"/>
      <c r="F84" s="30" t="str">
        <f>IF(E20="","",E20)</f>
        <v>Vyplň údaj</v>
      </c>
      <c r="G84" s="44"/>
      <c r="H84" s="44"/>
      <c r="I84" s="35" t="s">
        <v>42</v>
      </c>
      <c r="J84" s="40" t="str">
        <f>E26</f>
        <v>Kmoch Lukáš, 702 067 995, KmochL@spravazeleznic.cz</v>
      </c>
      <c r="K84" s="44"/>
      <c r="L84" s="150"/>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50"/>
      <c r="S85" s="42"/>
      <c r="T85" s="42"/>
      <c r="U85" s="42"/>
      <c r="V85" s="42"/>
      <c r="W85" s="42"/>
      <c r="X85" s="42"/>
      <c r="Y85" s="42"/>
      <c r="Z85" s="42"/>
      <c r="AA85" s="42"/>
      <c r="AB85" s="42"/>
      <c r="AC85" s="42"/>
      <c r="AD85" s="42"/>
      <c r="AE85" s="42"/>
    </row>
    <row r="86" s="11" customFormat="1" ht="29.28" customHeight="1">
      <c r="A86" s="191"/>
      <c r="B86" s="192"/>
      <c r="C86" s="193" t="s">
        <v>211</v>
      </c>
      <c r="D86" s="194" t="s">
        <v>65</v>
      </c>
      <c r="E86" s="194" t="s">
        <v>61</v>
      </c>
      <c r="F86" s="194" t="s">
        <v>62</v>
      </c>
      <c r="G86" s="194" t="s">
        <v>212</v>
      </c>
      <c r="H86" s="194" t="s">
        <v>213</v>
      </c>
      <c r="I86" s="194" t="s">
        <v>214</v>
      </c>
      <c r="J86" s="194" t="s">
        <v>205</v>
      </c>
      <c r="K86" s="195" t="s">
        <v>215</v>
      </c>
      <c r="L86" s="196"/>
      <c r="M86" s="97" t="s">
        <v>39</v>
      </c>
      <c r="N86" s="98" t="s">
        <v>50</v>
      </c>
      <c r="O86" s="98" t="s">
        <v>216</v>
      </c>
      <c r="P86" s="98" t="s">
        <v>217</v>
      </c>
      <c r="Q86" s="98" t="s">
        <v>218</v>
      </c>
      <c r="R86" s="98" t="s">
        <v>219</v>
      </c>
      <c r="S86" s="98" t="s">
        <v>220</v>
      </c>
      <c r="T86" s="99" t="s">
        <v>221</v>
      </c>
      <c r="U86" s="191"/>
      <c r="V86" s="191"/>
      <c r="W86" s="191"/>
      <c r="X86" s="191"/>
      <c r="Y86" s="191"/>
      <c r="Z86" s="191"/>
      <c r="AA86" s="191"/>
      <c r="AB86" s="191"/>
      <c r="AC86" s="191"/>
      <c r="AD86" s="191"/>
      <c r="AE86" s="191"/>
    </row>
    <row r="87" s="2" customFormat="1" ht="22.8" customHeight="1">
      <c r="A87" s="42"/>
      <c r="B87" s="43"/>
      <c r="C87" s="104" t="s">
        <v>222</v>
      </c>
      <c r="D87" s="44"/>
      <c r="E87" s="44"/>
      <c r="F87" s="44"/>
      <c r="G87" s="44"/>
      <c r="H87" s="44"/>
      <c r="I87" s="44"/>
      <c r="J87" s="197">
        <f>BK87</f>
        <v>0</v>
      </c>
      <c r="K87" s="44"/>
      <c r="L87" s="48"/>
      <c r="M87" s="100"/>
      <c r="N87" s="198"/>
      <c r="O87" s="101"/>
      <c r="P87" s="199">
        <f>P88</f>
        <v>0</v>
      </c>
      <c r="Q87" s="101"/>
      <c r="R87" s="199">
        <f>R88</f>
        <v>0</v>
      </c>
      <c r="S87" s="101"/>
      <c r="T87" s="200">
        <f>T88</f>
        <v>0</v>
      </c>
      <c r="U87" s="42"/>
      <c r="V87" s="42"/>
      <c r="W87" s="42"/>
      <c r="X87" s="42"/>
      <c r="Y87" s="42"/>
      <c r="Z87" s="42"/>
      <c r="AA87" s="42"/>
      <c r="AB87" s="42"/>
      <c r="AC87" s="42"/>
      <c r="AD87" s="42"/>
      <c r="AE87" s="42"/>
      <c r="AT87" s="20" t="s">
        <v>79</v>
      </c>
      <c r="AU87" s="20" t="s">
        <v>206</v>
      </c>
      <c r="BK87" s="201">
        <f>BK88</f>
        <v>0</v>
      </c>
    </row>
    <row r="88" s="12" customFormat="1" ht="25.92" customHeight="1">
      <c r="A88" s="12"/>
      <c r="B88" s="202"/>
      <c r="C88" s="203"/>
      <c r="D88" s="204" t="s">
        <v>79</v>
      </c>
      <c r="E88" s="205" t="s">
        <v>223</v>
      </c>
      <c r="F88" s="205" t="s">
        <v>223</v>
      </c>
      <c r="G88" s="203"/>
      <c r="H88" s="203"/>
      <c r="I88" s="206"/>
      <c r="J88" s="207">
        <f>BK88</f>
        <v>0</v>
      </c>
      <c r="K88" s="203"/>
      <c r="L88" s="208"/>
      <c r="M88" s="209"/>
      <c r="N88" s="210"/>
      <c r="O88" s="210"/>
      <c r="P88" s="211">
        <f>P89</f>
        <v>0</v>
      </c>
      <c r="Q88" s="210"/>
      <c r="R88" s="211">
        <f>R89</f>
        <v>0</v>
      </c>
      <c r="S88" s="210"/>
      <c r="T88" s="212">
        <f>T89</f>
        <v>0</v>
      </c>
      <c r="U88" s="12"/>
      <c r="V88" s="12"/>
      <c r="W88" s="12"/>
      <c r="X88" s="12"/>
      <c r="Y88" s="12"/>
      <c r="Z88" s="12"/>
      <c r="AA88" s="12"/>
      <c r="AB88" s="12"/>
      <c r="AC88" s="12"/>
      <c r="AD88" s="12"/>
      <c r="AE88" s="12"/>
      <c r="AR88" s="213" t="s">
        <v>87</v>
      </c>
      <c r="AT88" s="214" t="s">
        <v>79</v>
      </c>
      <c r="AU88" s="214" t="s">
        <v>80</v>
      </c>
      <c r="AY88" s="213" t="s">
        <v>225</v>
      </c>
      <c r="BK88" s="215">
        <f>BK89</f>
        <v>0</v>
      </c>
    </row>
    <row r="89" s="12" customFormat="1" ht="22.8" customHeight="1">
      <c r="A89" s="12"/>
      <c r="B89" s="202"/>
      <c r="C89" s="203"/>
      <c r="D89" s="204" t="s">
        <v>79</v>
      </c>
      <c r="E89" s="216" t="s">
        <v>1325</v>
      </c>
      <c r="F89" s="216" t="s">
        <v>1326</v>
      </c>
      <c r="G89" s="203"/>
      <c r="H89" s="203"/>
      <c r="I89" s="206"/>
      <c r="J89" s="217">
        <f>BK89</f>
        <v>0</v>
      </c>
      <c r="K89" s="203"/>
      <c r="L89" s="208"/>
      <c r="M89" s="209"/>
      <c r="N89" s="210"/>
      <c r="O89" s="210"/>
      <c r="P89" s="211">
        <f>SUM(P90:P93)</f>
        <v>0</v>
      </c>
      <c r="Q89" s="210"/>
      <c r="R89" s="211">
        <f>SUM(R90:R93)</f>
        <v>0</v>
      </c>
      <c r="S89" s="210"/>
      <c r="T89" s="212">
        <f>SUM(T90:T93)</f>
        <v>0</v>
      </c>
      <c r="U89" s="12"/>
      <c r="V89" s="12"/>
      <c r="W89" s="12"/>
      <c r="X89" s="12"/>
      <c r="Y89" s="12"/>
      <c r="Z89" s="12"/>
      <c r="AA89" s="12"/>
      <c r="AB89" s="12"/>
      <c r="AC89" s="12"/>
      <c r="AD89" s="12"/>
      <c r="AE89" s="12"/>
      <c r="AR89" s="213" t="s">
        <v>87</v>
      </c>
      <c r="AT89" s="214" t="s">
        <v>79</v>
      </c>
      <c r="AU89" s="214" t="s">
        <v>87</v>
      </c>
      <c r="AY89" s="213" t="s">
        <v>225</v>
      </c>
      <c r="BK89" s="215">
        <f>SUM(BK90:BK93)</f>
        <v>0</v>
      </c>
    </row>
    <row r="90" s="2" customFormat="1" ht="24.15" customHeight="1">
      <c r="A90" s="42"/>
      <c r="B90" s="43"/>
      <c r="C90" s="218" t="s">
        <v>87</v>
      </c>
      <c r="D90" s="218" t="s">
        <v>228</v>
      </c>
      <c r="E90" s="219" t="s">
        <v>1327</v>
      </c>
      <c r="F90" s="220" t="s">
        <v>1328</v>
      </c>
      <c r="G90" s="221" t="s">
        <v>175</v>
      </c>
      <c r="H90" s="222">
        <v>2</v>
      </c>
      <c r="I90" s="223"/>
      <c r="J90" s="224">
        <f>ROUND(I90*H90,2)</f>
        <v>0</v>
      </c>
      <c r="K90" s="220" t="s">
        <v>232</v>
      </c>
      <c r="L90" s="48"/>
      <c r="M90" s="225" t="s">
        <v>39</v>
      </c>
      <c r="N90" s="226" t="s">
        <v>53</v>
      </c>
      <c r="O90" s="89"/>
      <c r="P90" s="227">
        <f>O90*H90</f>
        <v>0</v>
      </c>
      <c r="Q90" s="227">
        <v>0</v>
      </c>
      <c r="R90" s="227">
        <f>Q90*H90</f>
        <v>0</v>
      </c>
      <c r="S90" s="227">
        <v>0</v>
      </c>
      <c r="T90" s="228">
        <f>S90*H90</f>
        <v>0</v>
      </c>
      <c r="U90" s="42"/>
      <c r="V90" s="42"/>
      <c r="W90" s="42"/>
      <c r="X90" s="42"/>
      <c r="Y90" s="42"/>
      <c r="Z90" s="42"/>
      <c r="AA90" s="42"/>
      <c r="AB90" s="42"/>
      <c r="AC90" s="42"/>
      <c r="AD90" s="42"/>
      <c r="AE90" s="42"/>
      <c r="AR90" s="229" t="s">
        <v>233</v>
      </c>
      <c r="AT90" s="229" t="s">
        <v>228</v>
      </c>
      <c r="AU90" s="229" t="s">
        <v>90</v>
      </c>
      <c r="AY90" s="20" t="s">
        <v>225</v>
      </c>
      <c r="BE90" s="230">
        <f>IF(N90="základní",J90,0)</f>
        <v>0</v>
      </c>
      <c r="BF90" s="230">
        <f>IF(N90="snížená",J90,0)</f>
        <v>0</v>
      </c>
      <c r="BG90" s="230">
        <f>IF(N90="zákl. přenesená",J90,0)</f>
        <v>0</v>
      </c>
      <c r="BH90" s="230">
        <f>IF(N90="sníž. přenesená",J90,0)</f>
        <v>0</v>
      </c>
      <c r="BI90" s="230">
        <f>IF(N90="nulová",J90,0)</f>
        <v>0</v>
      </c>
      <c r="BJ90" s="20" t="s">
        <v>233</v>
      </c>
      <c r="BK90" s="230">
        <f>ROUND(I90*H90,2)</f>
        <v>0</v>
      </c>
      <c r="BL90" s="20" t="s">
        <v>233</v>
      </c>
      <c r="BM90" s="229" t="s">
        <v>1329</v>
      </c>
    </row>
    <row r="91" s="2" customFormat="1">
      <c r="A91" s="42"/>
      <c r="B91" s="43"/>
      <c r="C91" s="44"/>
      <c r="D91" s="231" t="s">
        <v>321</v>
      </c>
      <c r="E91" s="44"/>
      <c r="F91" s="232" t="s">
        <v>1330</v>
      </c>
      <c r="G91" s="44"/>
      <c r="H91" s="44"/>
      <c r="I91" s="233"/>
      <c r="J91" s="44"/>
      <c r="K91" s="44"/>
      <c r="L91" s="48"/>
      <c r="M91" s="234"/>
      <c r="N91" s="235"/>
      <c r="O91" s="89"/>
      <c r="P91" s="89"/>
      <c r="Q91" s="89"/>
      <c r="R91" s="89"/>
      <c r="S91" s="89"/>
      <c r="T91" s="90"/>
      <c r="U91" s="42"/>
      <c r="V91" s="42"/>
      <c r="W91" s="42"/>
      <c r="X91" s="42"/>
      <c r="Y91" s="42"/>
      <c r="Z91" s="42"/>
      <c r="AA91" s="42"/>
      <c r="AB91" s="42"/>
      <c r="AC91" s="42"/>
      <c r="AD91" s="42"/>
      <c r="AE91" s="42"/>
      <c r="AT91" s="20" t="s">
        <v>321</v>
      </c>
      <c r="AU91" s="20" t="s">
        <v>90</v>
      </c>
    </row>
    <row r="92" s="2" customFormat="1" ht="24.15" customHeight="1">
      <c r="A92" s="42"/>
      <c r="B92" s="43"/>
      <c r="C92" s="218" t="s">
        <v>90</v>
      </c>
      <c r="D92" s="218" t="s">
        <v>228</v>
      </c>
      <c r="E92" s="219" t="s">
        <v>1331</v>
      </c>
      <c r="F92" s="220" t="s">
        <v>1332</v>
      </c>
      <c r="G92" s="221" t="s">
        <v>175</v>
      </c>
      <c r="H92" s="222">
        <v>2</v>
      </c>
      <c r="I92" s="223"/>
      <c r="J92" s="224">
        <f>ROUND(I92*H92,2)</f>
        <v>0</v>
      </c>
      <c r="K92" s="220" t="s">
        <v>232</v>
      </c>
      <c r="L92" s="48"/>
      <c r="M92" s="225" t="s">
        <v>39</v>
      </c>
      <c r="N92" s="226" t="s">
        <v>53</v>
      </c>
      <c r="O92" s="89"/>
      <c r="P92" s="227">
        <f>O92*H92</f>
        <v>0</v>
      </c>
      <c r="Q92" s="227">
        <v>0</v>
      </c>
      <c r="R92" s="227">
        <f>Q92*H92</f>
        <v>0</v>
      </c>
      <c r="S92" s="227">
        <v>0</v>
      </c>
      <c r="T92" s="228">
        <f>S92*H92</f>
        <v>0</v>
      </c>
      <c r="U92" s="42"/>
      <c r="V92" s="42"/>
      <c r="W92" s="42"/>
      <c r="X92" s="42"/>
      <c r="Y92" s="42"/>
      <c r="Z92" s="42"/>
      <c r="AA92" s="42"/>
      <c r="AB92" s="42"/>
      <c r="AC92" s="42"/>
      <c r="AD92" s="42"/>
      <c r="AE92" s="42"/>
      <c r="AR92" s="229" t="s">
        <v>233</v>
      </c>
      <c r="AT92" s="229" t="s">
        <v>228</v>
      </c>
      <c r="AU92" s="229" t="s">
        <v>90</v>
      </c>
      <c r="AY92" s="20" t="s">
        <v>225</v>
      </c>
      <c r="BE92" s="230">
        <f>IF(N92="základní",J92,0)</f>
        <v>0</v>
      </c>
      <c r="BF92" s="230">
        <f>IF(N92="snížená",J92,0)</f>
        <v>0</v>
      </c>
      <c r="BG92" s="230">
        <f>IF(N92="zákl. přenesená",J92,0)</f>
        <v>0</v>
      </c>
      <c r="BH92" s="230">
        <f>IF(N92="sníž. přenesená",J92,0)</f>
        <v>0</v>
      </c>
      <c r="BI92" s="230">
        <f>IF(N92="nulová",J92,0)</f>
        <v>0</v>
      </c>
      <c r="BJ92" s="20" t="s">
        <v>233</v>
      </c>
      <c r="BK92" s="230">
        <f>ROUND(I92*H92,2)</f>
        <v>0</v>
      </c>
      <c r="BL92" s="20" t="s">
        <v>233</v>
      </c>
      <c r="BM92" s="229" t="s">
        <v>1333</v>
      </c>
    </row>
    <row r="93" s="2" customFormat="1">
      <c r="A93" s="42"/>
      <c r="B93" s="43"/>
      <c r="C93" s="44"/>
      <c r="D93" s="231" t="s">
        <v>321</v>
      </c>
      <c r="E93" s="44"/>
      <c r="F93" s="232" t="s">
        <v>1334</v>
      </c>
      <c r="G93" s="44"/>
      <c r="H93" s="44"/>
      <c r="I93" s="233"/>
      <c r="J93" s="44"/>
      <c r="K93" s="44"/>
      <c r="L93" s="48"/>
      <c r="M93" s="292"/>
      <c r="N93" s="293"/>
      <c r="O93" s="294"/>
      <c r="P93" s="294"/>
      <c r="Q93" s="294"/>
      <c r="R93" s="294"/>
      <c r="S93" s="294"/>
      <c r="T93" s="295"/>
      <c r="U93" s="42"/>
      <c r="V93" s="42"/>
      <c r="W93" s="42"/>
      <c r="X93" s="42"/>
      <c r="Y93" s="42"/>
      <c r="Z93" s="42"/>
      <c r="AA93" s="42"/>
      <c r="AB93" s="42"/>
      <c r="AC93" s="42"/>
      <c r="AD93" s="42"/>
      <c r="AE93" s="42"/>
      <c r="AT93" s="20" t="s">
        <v>321</v>
      </c>
      <c r="AU93" s="20" t="s">
        <v>90</v>
      </c>
    </row>
    <row r="94" s="2" customFormat="1" ht="6.96" customHeight="1">
      <c r="A94" s="42"/>
      <c r="B94" s="64"/>
      <c r="C94" s="65"/>
      <c r="D94" s="65"/>
      <c r="E94" s="65"/>
      <c r="F94" s="65"/>
      <c r="G94" s="65"/>
      <c r="H94" s="65"/>
      <c r="I94" s="65"/>
      <c r="J94" s="65"/>
      <c r="K94" s="65"/>
      <c r="L94" s="48"/>
      <c r="M94" s="42"/>
      <c r="O94" s="42"/>
      <c r="P94" s="42"/>
      <c r="Q94" s="42"/>
      <c r="R94" s="42"/>
      <c r="S94" s="42"/>
      <c r="T94" s="42"/>
      <c r="U94" s="42"/>
      <c r="V94" s="42"/>
      <c r="W94" s="42"/>
      <c r="X94" s="42"/>
      <c r="Y94" s="42"/>
      <c r="Z94" s="42"/>
      <c r="AA94" s="42"/>
      <c r="AB94" s="42"/>
      <c r="AC94" s="42"/>
      <c r="AD94" s="42"/>
      <c r="AE94" s="42"/>
    </row>
  </sheetData>
  <sheetProtection sheet="1" autoFilter="0" formatColumns="0" formatRows="0" objects="1" scenarios="1" spinCount="100000" saltValue="yeZvEtynLUq273w3IhRZmg8g2EXsLmV5Zpf8llIjTZWXkuh16uYgEDFXVVa6cDeTe7YmSv1ufF3gQGOav8ZetA==" hashValue="ziJVXf5tR21Xu/BTmDx32byHfxZ70NHiI2ByJBzYFe1Gbfaj2uzU4arvld6DRVnOFXDXHHuk4Q4u7Iog7c/uSw==" algorithmName="SHA-512" password="CDD6"/>
  <autoFilter ref="C86:K9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160</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1320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1335</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1322</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16.5" customHeight="1">
      <c r="A29" s="153"/>
      <c r="B29" s="154"/>
      <c r="C29" s="153"/>
      <c r="D29" s="153"/>
      <c r="E29" s="155" t="s">
        <v>39</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ROUND(J87,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ROUND((SUM(BE87:BE93)),  2)</f>
        <v>0</v>
      </c>
      <c r="G35" s="42"/>
      <c r="H35" s="42"/>
      <c r="I35" s="163">
        <v>0.20999999999999999</v>
      </c>
      <c r="J35" s="162">
        <f>ROUND(((SUM(BE87:BE93))*I35),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ROUND((SUM(BF87:BF93)),  2)</f>
        <v>0</v>
      </c>
      <c r="G36" s="42"/>
      <c r="H36" s="42"/>
      <c r="I36" s="163">
        <v>0.12</v>
      </c>
      <c r="J36" s="162">
        <f>ROUND(((SUM(BF87:BF93))*I36),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ROUND((SUM(BG87:BG93)),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ROUND((SUM(BH87:BH93)),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ROUND((SUM(BI87:BI93)),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1320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 xml:space="preserve">Č62 - 2.TK Úpořiny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Kmoch Lukáš, 702 067 995, KmochL@spravazeleznic.cz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J87</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1323</v>
      </c>
      <c r="E64" s="183"/>
      <c r="F64" s="183"/>
      <c r="G64" s="183"/>
      <c r="H64" s="183"/>
      <c r="I64" s="183"/>
      <c r="J64" s="184">
        <f>J88</f>
        <v>0</v>
      </c>
      <c r="K64" s="181"/>
      <c r="L64" s="185"/>
      <c r="S64" s="9"/>
      <c r="T64" s="9"/>
      <c r="U64" s="9"/>
      <c r="V64" s="9"/>
      <c r="W64" s="9"/>
      <c r="X64" s="9"/>
      <c r="Y64" s="9"/>
      <c r="Z64" s="9"/>
      <c r="AA64" s="9"/>
      <c r="AB64" s="9"/>
      <c r="AC64" s="9"/>
      <c r="AD64" s="9"/>
      <c r="AE64" s="9"/>
    </row>
    <row r="65" s="10" customFormat="1" ht="19.92" customHeight="1">
      <c r="A65" s="10"/>
      <c r="B65" s="186"/>
      <c r="C65" s="130"/>
      <c r="D65" s="187" t="s">
        <v>1336</v>
      </c>
      <c r="E65" s="188"/>
      <c r="F65" s="188"/>
      <c r="G65" s="188"/>
      <c r="H65" s="188"/>
      <c r="I65" s="188"/>
      <c r="J65" s="189">
        <f>J89</f>
        <v>0</v>
      </c>
      <c r="K65" s="130"/>
      <c r="L65" s="190"/>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50"/>
      <c r="S66" s="42"/>
      <c r="T66" s="42"/>
      <c r="U66" s="42"/>
      <c r="V66" s="42"/>
      <c r="W66" s="42"/>
      <c r="X66" s="42"/>
      <c r="Y66" s="42"/>
      <c r="Z66" s="42"/>
      <c r="AA66" s="42"/>
      <c r="AB66" s="42"/>
      <c r="AC66" s="42"/>
      <c r="AD66" s="42"/>
      <c r="AE66" s="42"/>
    </row>
    <row r="67" s="2" customFormat="1" ht="6.96" customHeight="1">
      <c r="A67" s="42"/>
      <c r="B67" s="64"/>
      <c r="C67" s="65"/>
      <c r="D67" s="65"/>
      <c r="E67" s="65"/>
      <c r="F67" s="65"/>
      <c r="G67" s="65"/>
      <c r="H67" s="65"/>
      <c r="I67" s="65"/>
      <c r="J67" s="65"/>
      <c r="K67" s="65"/>
      <c r="L67" s="150"/>
      <c r="S67" s="42"/>
      <c r="T67" s="42"/>
      <c r="U67" s="42"/>
      <c r="V67" s="42"/>
      <c r="W67" s="42"/>
      <c r="X67" s="42"/>
      <c r="Y67" s="42"/>
      <c r="Z67" s="42"/>
      <c r="AA67" s="42"/>
      <c r="AB67" s="42"/>
      <c r="AC67" s="42"/>
      <c r="AD67" s="42"/>
      <c r="AE67" s="42"/>
    </row>
    <row r="71" s="2" customFormat="1" ht="6.96" customHeight="1">
      <c r="A71" s="42"/>
      <c r="B71" s="66"/>
      <c r="C71" s="67"/>
      <c r="D71" s="67"/>
      <c r="E71" s="67"/>
      <c r="F71" s="67"/>
      <c r="G71" s="67"/>
      <c r="H71" s="67"/>
      <c r="I71" s="67"/>
      <c r="J71" s="67"/>
      <c r="K71" s="67"/>
      <c r="L71" s="150"/>
      <c r="S71" s="42"/>
      <c r="T71" s="42"/>
      <c r="U71" s="42"/>
      <c r="V71" s="42"/>
      <c r="W71" s="42"/>
      <c r="X71" s="42"/>
      <c r="Y71" s="42"/>
      <c r="Z71" s="42"/>
      <c r="AA71" s="42"/>
      <c r="AB71" s="42"/>
      <c r="AC71" s="42"/>
      <c r="AD71" s="42"/>
      <c r="AE71" s="42"/>
    </row>
    <row r="72" s="2" customFormat="1" ht="24.96" customHeight="1">
      <c r="A72" s="42"/>
      <c r="B72" s="43"/>
      <c r="C72" s="26" t="s">
        <v>210</v>
      </c>
      <c r="D72" s="44"/>
      <c r="E72" s="44"/>
      <c r="F72" s="44"/>
      <c r="G72" s="44"/>
      <c r="H72" s="44"/>
      <c r="I72" s="44"/>
      <c r="J72" s="44"/>
      <c r="K72" s="44"/>
      <c r="L72" s="150"/>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6.5" customHeight="1">
      <c r="A75" s="42"/>
      <c r="B75" s="43"/>
      <c r="C75" s="44"/>
      <c r="D75" s="44"/>
      <c r="E75" s="175" t="str">
        <f>E7</f>
        <v>Souvislá výměna kolejnic v obvodu Správy tratí Most pro rok 2024 opr. č. 1 (1-4)</v>
      </c>
      <c r="F75" s="35"/>
      <c r="G75" s="35"/>
      <c r="H75" s="35"/>
      <c r="I75" s="44"/>
      <c r="J75" s="44"/>
      <c r="K75" s="44"/>
      <c r="L75" s="150"/>
      <c r="S75" s="42"/>
      <c r="T75" s="42"/>
      <c r="U75" s="42"/>
      <c r="V75" s="42"/>
      <c r="W75" s="42"/>
      <c r="X75" s="42"/>
      <c r="Y75" s="42"/>
      <c r="Z75" s="42"/>
      <c r="AA75" s="42"/>
      <c r="AB75" s="42"/>
      <c r="AC75" s="42"/>
      <c r="AD75" s="42"/>
      <c r="AE75" s="42"/>
    </row>
    <row r="76" s="1" customFormat="1" ht="12" customHeight="1">
      <c r="B76" s="24"/>
      <c r="C76" s="35" t="s">
        <v>196</v>
      </c>
      <c r="D76" s="25"/>
      <c r="E76" s="25"/>
      <c r="F76" s="25"/>
      <c r="G76" s="25"/>
      <c r="H76" s="25"/>
      <c r="I76" s="25"/>
      <c r="J76" s="25"/>
      <c r="K76" s="25"/>
      <c r="L76" s="23"/>
    </row>
    <row r="77" s="2" customFormat="1" ht="16.5" customHeight="1">
      <c r="A77" s="42"/>
      <c r="B77" s="43"/>
      <c r="C77" s="44"/>
      <c r="D77" s="44"/>
      <c r="E77" s="175" t="s">
        <v>1320</v>
      </c>
      <c r="F77" s="44"/>
      <c r="G77" s="44"/>
      <c r="H77" s="44"/>
      <c r="I77" s="44"/>
      <c r="J77" s="44"/>
      <c r="K77" s="44"/>
      <c r="L77" s="150"/>
      <c r="S77" s="42"/>
      <c r="T77" s="42"/>
      <c r="U77" s="42"/>
      <c r="V77" s="42"/>
      <c r="W77" s="42"/>
      <c r="X77" s="42"/>
      <c r="Y77" s="42"/>
      <c r="Z77" s="42"/>
      <c r="AA77" s="42"/>
      <c r="AB77" s="42"/>
      <c r="AC77" s="42"/>
      <c r="AD77" s="42"/>
      <c r="AE77" s="42"/>
    </row>
    <row r="78" s="2" customFormat="1" ht="12" customHeight="1">
      <c r="A78" s="42"/>
      <c r="B78" s="43"/>
      <c r="C78" s="35" t="s">
        <v>201</v>
      </c>
      <c r="D78" s="44"/>
      <c r="E78" s="44"/>
      <c r="F78" s="44"/>
      <c r="G78" s="44"/>
      <c r="H78" s="44"/>
      <c r="I78" s="44"/>
      <c r="J78" s="44"/>
      <c r="K78" s="44"/>
      <c r="L78" s="150"/>
      <c r="S78" s="42"/>
      <c r="T78" s="42"/>
      <c r="U78" s="42"/>
      <c r="V78" s="42"/>
      <c r="W78" s="42"/>
      <c r="X78" s="42"/>
      <c r="Y78" s="42"/>
      <c r="Z78" s="42"/>
      <c r="AA78" s="42"/>
      <c r="AB78" s="42"/>
      <c r="AC78" s="42"/>
      <c r="AD78" s="42"/>
      <c r="AE78" s="42"/>
    </row>
    <row r="79" s="2" customFormat="1" ht="16.5" customHeight="1">
      <c r="A79" s="42"/>
      <c r="B79" s="43"/>
      <c r="C79" s="44"/>
      <c r="D79" s="44"/>
      <c r="E79" s="74" t="str">
        <f>E11</f>
        <v xml:space="preserve">Č62 - 2.TK Úpořiny -  Řehlovice</v>
      </c>
      <c r="F79" s="44"/>
      <c r="G79" s="44"/>
      <c r="H79" s="44"/>
      <c r="I79" s="44"/>
      <c r="J79" s="44"/>
      <c r="K79" s="44"/>
      <c r="L79" s="150"/>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50"/>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F14</f>
        <v>Obvod ST Most</v>
      </c>
      <c r="G81" s="44"/>
      <c r="H81" s="44"/>
      <c r="I81" s="35" t="s">
        <v>24</v>
      </c>
      <c r="J81" s="77" t="str">
        <f>IF(J14="","",J14)</f>
        <v>24. 11. 2023</v>
      </c>
      <c r="K81" s="44"/>
      <c r="L81" s="150"/>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50"/>
      <c r="S82" s="42"/>
      <c r="T82" s="42"/>
      <c r="U82" s="42"/>
      <c r="V82" s="42"/>
      <c r="W82" s="42"/>
      <c r="X82" s="42"/>
      <c r="Y82" s="42"/>
      <c r="Z82" s="42"/>
      <c r="AA82" s="42"/>
      <c r="AB82" s="42"/>
      <c r="AC82" s="42"/>
      <c r="AD82" s="42"/>
      <c r="AE82" s="42"/>
    </row>
    <row r="83" s="2" customFormat="1" ht="15.15" customHeight="1">
      <c r="A83" s="42"/>
      <c r="B83" s="43"/>
      <c r="C83" s="35" t="s">
        <v>30</v>
      </c>
      <c r="D83" s="44"/>
      <c r="E83" s="44"/>
      <c r="F83" s="30" t="str">
        <f>E17</f>
        <v>SŽ s.o., OŘ UNL, ST Most</v>
      </c>
      <c r="G83" s="44"/>
      <c r="H83" s="44"/>
      <c r="I83" s="35" t="s">
        <v>38</v>
      </c>
      <c r="J83" s="40" t="str">
        <f>E23</f>
        <v xml:space="preserve"> </v>
      </c>
      <c r="K83" s="44"/>
      <c r="L83" s="150"/>
      <c r="S83" s="42"/>
      <c r="T83" s="42"/>
      <c r="U83" s="42"/>
      <c r="V83" s="42"/>
      <c r="W83" s="42"/>
      <c r="X83" s="42"/>
      <c r="Y83" s="42"/>
      <c r="Z83" s="42"/>
      <c r="AA83" s="42"/>
      <c r="AB83" s="42"/>
      <c r="AC83" s="42"/>
      <c r="AD83" s="42"/>
      <c r="AE83" s="42"/>
    </row>
    <row r="84" s="2" customFormat="1" ht="54.45" customHeight="1">
      <c r="A84" s="42"/>
      <c r="B84" s="43"/>
      <c r="C84" s="35" t="s">
        <v>36</v>
      </c>
      <c r="D84" s="44"/>
      <c r="E84" s="44"/>
      <c r="F84" s="30" t="str">
        <f>IF(E20="","",E20)</f>
        <v>Vyplň údaj</v>
      </c>
      <c r="G84" s="44"/>
      <c r="H84" s="44"/>
      <c r="I84" s="35" t="s">
        <v>42</v>
      </c>
      <c r="J84" s="40" t="str">
        <f>E26</f>
        <v>Kmoch Lukáš, 702 067 995, KmochL@spravazeleznic.cz</v>
      </c>
      <c r="K84" s="44"/>
      <c r="L84" s="150"/>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50"/>
      <c r="S85" s="42"/>
      <c r="T85" s="42"/>
      <c r="U85" s="42"/>
      <c r="V85" s="42"/>
      <c r="W85" s="42"/>
      <c r="X85" s="42"/>
      <c r="Y85" s="42"/>
      <c r="Z85" s="42"/>
      <c r="AA85" s="42"/>
      <c r="AB85" s="42"/>
      <c r="AC85" s="42"/>
      <c r="AD85" s="42"/>
      <c r="AE85" s="42"/>
    </row>
    <row r="86" s="11" customFormat="1" ht="29.28" customHeight="1">
      <c r="A86" s="191"/>
      <c r="B86" s="192"/>
      <c r="C86" s="193" t="s">
        <v>211</v>
      </c>
      <c r="D86" s="194" t="s">
        <v>65</v>
      </c>
      <c r="E86" s="194" t="s">
        <v>61</v>
      </c>
      <c r="F86" s="194" t="s">
        <v>62</v>
      </c>
      <c r="G86" s="194" t="s">
        <v>212</v>
      </c>
      <c r="H86" s="194" t="s">
        <v>213</v>
      </c>
      <c r="I86" s="194" t="s">
        <v>214</v>
      </c>
      <c r="J86" s="194" t="s">
        <v>205</v>
      </c>
      <c r="K86" s="195" t="s">
        <v>215</v>
      </c>
      <c r="L86" s="196"/>
      <c r="M86" s="97" t="s">
        <v>39</v>
      </c>
      <c r="N86" s="98" t="s">
        <v>50</v>
      </c>
      <c r="O86" s="98" t="s">
        <v>216</v>
      </c>
      <c r="P86" s="98" t="s">
        <v>217</v>
      </c>
      <c r="Q86" s="98" t="s">
        <v>218</v>
      </c>
      <c r="R86" s="98" t="s">
        <v>219</v>
      </c>
      <c r="S86" s="98" t="s">
        <v>220</v>
      </c>
      <c r="T86" s="99" t="s">
        <v>221</v>
      </c>
      <c r="U86" s="191"/>
      <c r="V86" s="191"/>
      <c r="W86" s="191"/>
      <c r="X86" s="191"/>
      <c r="Y86" s="191"/>
      <c r="Z86" s="191"/>
      <c r="AA86" s="191"/>
      <c r="AB86" s="191"/>
      <c r="AC86" s="191"/>
      <c r="AD86" s="191"/>
      <c r="AE86" s="191"/>
    </row>
    <row r="87" s="2" customFormat="1" ht="22.8" customHeight="1">
      <c r="A87" s="42"/>
      <c r="B87" s="43"/>
      <c r="C87" s="104" t="s">
        <v>222</v>
      </c>
      <c r="D87" s="44"/>
      <c r="E87" s="44"/>
      <c r="F87" s="44"/>
      <c r="G87" s="44"/>
      <c r="H87" s="44"/>
      <c r="I87" s="44"/>
      <c r="J87" s="197">
        <f>BK87</f>
        <v>0</v>
      </c>
      <c r="K87" s="44"/>
      <c r="L87" s="48"/>
      <c r="M87" s="100"/>
      <c r="N87" s="198"/>
      <c r="O87" s="101"/>
      <c r="P87" s="199">
        <f>P88</f>
        <v>0</v>
      </c>
      <c r="Q87" s="101"/>
      <c r="R87" s="199">
        <f>R88</f>
        <v>0</v>
      </c>
      <c r="S87" s="101"/>
      <c r="T87" s="200">
        <f>T88</f>
        <v>0</v>
      </c>
      <c r="U87" s="42"/>
      <c r="V87" s="42"/>
      <c r="W87" s="42"/>
      <c r="X87" s="42"/>
      <c r="Y87" s="42"/>
      <c r="Z87" s="42"/>
      <c r="AA87" s="42"/>
      <c r="AB87" s="42"/>
      <c r="AC87" s="42"/>
      <c r="AD87" s="42"/>
      <c r="AE87" s="42"/>
      <c r="AT87" s="20" t="s">
        <v>79</v>
      </c>
      <c r="AU87" s="20" t="s">
        <v>206</v>
      </c>
      <c r="BK87" s="201">
        <f>BK88</f>
        <v>0</v>
      </c>
    </row>
    <row r="88" s="12" customFormat="1" ht="25.92" customHeight="1">
      <c r="A88" s="12"/>
      <c r="B88" s="202"/>
      <c r="C88" s="203"/>
      <c r="D88" s="204" t="s">
        <v>79</v>
      </c>
      <c r="E88" s="205" t="s">
        <v>223</v>
      </c>
      <c r="F88" s="205" t="s">
        <v>223</v>
      </c>
      <c r="G88" s="203"/>
      <c r="H88" s="203"/>
      <c r="I88" s="206"/>
      <c r="J88" s="207">
        <f>BK88</f>
        <v>0</v>
      </c>
      <c r="K88" s="203"/>
      <c r="L88" s="208"/>
      <c r="M88" s="209"/>
      <c r="N88" s="210"/>
      <c r="O88" s="210"/>
      <c r="P88" s="211">
        <f>P89</f>
        <v>0</v>
      </c>
      <c r="Q88" s="210"/>
      <c r="R88" s="211">
        <f>R89</f>
        <v>0</v>
      </c>
      <c r="S88" s="210"/>
      <c r="T88" s="212">
        <f>T89</f>
        <v>0</v>
      </c>
      <c r="U88" s="12"/>
      <c r="V88" s="12"/>
      <c r="W88" s="12"/>
      <c r="X88" s="12"/>
      <c r="Y88" s="12"/>
      <c r="Z88" s="12"/>
      <c r="AA88" s="12"/>
      <c r="AB88" s="12"/>
      <c r="AC88" s="12"/>
      <c r="AD88" s="12"/>
      <c r="AE88" s="12"/>
      <c r="AR88" s="213" t="s">
        <v>87</v>
      </c>
      <c r="AT88" s="214" t="s">
        <v>79</v>
      </c>
      <c r="AU88" s="214" t="s">
        <v>80</v>
      </c>
      <c r="AY88" s="213" t="s">
        <v>225</v>
      </c>
      <c r="BK88" s="215">
        <f>BK89</f>
        <v>0</v>
      </c>
    </row>
    <row r="89" s="12" customFormat="1" ht="22.8" customHeight="1">
      <c r="A89" s="12"/>
      <c r="B89" s="202"/>
      <c r="C89" s="203"/>
      <c r="D89" s="204" t="s">
        <v>79</v>
      </c>
      <c r="E89" s="216" t="s">
        <v>1337</v>
      </c>
      <c r="F89" s="216" t="s">
        <v>1338</v>
      </c>
      <c r="G89" s="203"/>
      <c r="H89" s="203"/>
      <c r="I89" s="206"/>
      <c r="J89" s="217">
        <f>BK89</f>
        <v>0</v>
      </c>
      <c r="K89" s="203"/>
      <c r="L89" s="208"/>
      <c r="M89" s="209"/>
      <c r="N89" s="210"/>
      <c r="O89" s="210"/>
      <c r="P89" s="211">
        <f>SUM(P90:P93)</f>
        <v>0</v>
      </c>
      <c r="Q89" s="210"/>
      <c r="R89" s="211">
        <f>SUM(R90:R93)</f>
        <v>0</v>
      </c>
      <c r="S89" s="210"/>
      <c r="T89" s="212">
        <f>SUM(T90:T93)</f>
        <v>0</v>
      </c>
      <c r="U89" s="12"/>
      <c r="V89" s="12"/>
      <c r="W89" s="12"/>
      <c r="X89" s="12"/>
      <c r="Y89" s="12"/>
      <c r="Z89" s="12"/>
      <c r="AA89" s="12"/>
      <c r="AB89" s="12"/>
      <c r="AC89" s="12"/>
      <c r="AD89" s="12"/>
      <c r="AE89" s="12"/>
      <c r="AR89" s="213" t="s">
        <v>87</v>
      </c>
      <c r="AT89" s="214" t="s">
        <v>79</v>
      </c>
      <c r="AU89" s="214" t="s">
        <v>87</v>
      </c>
      <c r="AY89" s="213" t="s">
        <v>225</v>
      </c>
      <c r="BK89" s="215">
        <f>SUM(BK90:BK93)</f>
        <v>0</v>
      </c>
    </row>
    <row r="90" s="2" customFormat="1" ht="24.15" customHeight="1">
      <c r="A90" s="42"/>
      <c r="B90" s="43"/>
      <c r="C90" s="218" t="s">
        <v>87</v>
      </c>
      <c r="D90" s="218" t="s">
        <v>228</v>
      </c>
      <c r="E90" s="219" t="s">
        <v>1327</v>
      </c>
      <c r="F90" s="220" t="s">
        <v>1328</v>
      </c>
      <c r="G90" s="221" t="s">
        <v>175</v>
      </c>
      <c r="H90" s="222">
        <v>4</v>
      </c>
      <c r="I90" s="223"/>
      <c r="J90" s="224">
        <f>ROUND(I90*H90,2)</f>
        <v>0</v>
      </c>
      <c r="K90" s="220" t="s">
        <v>232</v>
      </c>
      <c r="L90" s="48"/>
      <c r="M90" s="225" t="s">
        <v>39</v>
      </c>
      <c r="N90" s="226" t="s">
        <v>53</v>
      </c>
      <c r="O90" s="89"/>
      <c r="P90" s="227">
        <f>O90*H90</f>
        <v>0</v>
      </c>
      <c r="Q90" s="227">
        <v>0</v>
      </c>
      <c r="R90" s="227">
        <f>Q90*H90</f>
        <v>0</v>
      </c>
      <c r="S90" s="227">
        <v>0</v>
      </c>
      <c r="T90" s="228">
        <f>S90*H90</f>
        <v>0</v>
      </c>
      <c r="U90" s="42"/>
      <c r="V90" s="42"/>
      <c r="W90" s="42"/>
      <c r="X90" s="42"/>
      <c r="Y90" s="42"/>
      <c r="Z90" s="42"/>
      <c r="AA90" s="42"/>
      <c r="AB90" s="42"/>
      <c r="AC90" s="42"/>
      <c r="AD90" s="42"/>
      <c r="AE90" s="42"/>
      <c r="AR90" s="229" t="s">
        <v>233</v>
      </c>
      <c r="AT90" s="229" t="s">
        <v>228</v>
      </c>
      <c r="AU90" s="229" t="s">
        <v>90</v>
      </c>
      <c r="AY90" s="20" t="s">
        <v>225</v>
      </c>
      <c r="BE90" s="230">
        <f>IF(N90="základní",J90,0)</f>
        <v>0</v>
      </c>
      <c r="BF90" s="230">
        <f>IF(N90="snížená",J90,0)</f>
        <v>0</v>
      </c>
      <c r="BG90" s="230">
        <f>IF(N90="zákl. přenesená",J90,0)</f>
        <v>0</v>
      </c>
      <c r="BH90" s="230">
        <f>IF(N90="sníž. přenesená",J90,0)</f>
        <v>0</v>
      </c>
      <c r="BI90" s="230">
        <f>IF(N90="nulová",J90,0)</f>
        <v>0</v>
      </c>
      <c r="BJ90" s="20" t="s">
        <v>233</v>
      </c>
      <c r="BK90" s="230">
        <f>ROUND(I90*H90,2)</f>
        <v>0</v>
      </c>
      <c r="BL90" s="20" t="s">
        <v>233</v>
      </c>
      <c r="BM90" s="229" t="s">
        <v>1339</v>
      </c>
    </row>
    <row r="91" s="2" customFormat="1">
      <c r="A91" s="42"/>
      <c r="B91" s="43"/>
      <c r="C91" s="44"/>
      <c r="D91" s="231" t="s">
        <v>321</v>
      </c>
      <c r="E91" s="44"/>
      <c r="F91" s="232" t="s">
        <v>1340</v>
      </c>
      <c r="G91" s="44"/>
      <c r="H91" s="44"/>
      <c r="I91" s="233"/>
      <c r="J91" s="44"/>
      <c r="K91" s="44"/>
      <c r="L91" s="48"/>
      <c r="M91" s="234"/>
      <c r="N91" s="235"/>
      <c r="O91" s="89"/>
      <c r="P91" s="89"/>
      <c r="Q91" s="89"/>
      <c r="R91" s="89"/>
      <c r="S91" s="89"/>
      <c r="T91" s="90"/>
      <c r="U91" s="42"/>
      <c r="V91" s="42"/>
      <c r="W91" s="42"/>
      <c r="X91" s="42"/>
      <c r="Y91" s="42"/>
      <c r="Z91" s="42"/>
      <c r="AA91" s="42"/>
      <c r="AB91" s="42"/>
      <c r="AC91" s="42"/>
      <c r="AD91" s="42"/>
      <c r="AE91" s="42"/>
      <c r="AT91" s="20" t="s">
        <v>321</v>
      </c>
      <c r="AU91" s="20" t="s">
        <v>90</v>
      </c>
    </row>
    <row r="92" s="2" customFormat="1" ht="24.15" customHeight="1">
      <c r="A92" s="42"/>
      <c r="B92" s="43"/>
      <c r="C92" s="218" t="s">
        <v>90</v>
      </c>
      <c r="D92" s="218" t="s">
        <v>228</v>
      </c>
      <c r="E92" s="219" t="s">
        <v>1331</v>
      </c>
      <c r="F92" s="220" t="s">
        <v>1332</v>
      </c>
      <c r="G92" s="221" t="s">
        <v>175</v>
      </c>
      <c r="H92" s="222">
        <v>2</v>
      </c>
      <c r="I92" s="223"/>
      <c r="J92" s="224">
        <f>ROUND(I92*H92,2)</f>
        <v>0</v>
      </c>
      <c r="K92" s="220" t="s">
        <v>232</v>
      </c>
      <c r="L92" s="48"/>
      <c r="M92" s="225" t="s">
        <v>39</v>
      </c>
      <c r="N92" s="226" t="s">
        <v>53</v>
      </c>
      <c r="O92" s="89"/>
      <c r="P92" s="227">
        <f>O92*H92</f>
        <v>0</v>
      </c>
      <c r="Q92" s="227">
        <v>0</v>
      </c>
      <c r="R92" s="227">
        <f>Q92*H92</f>
        <v>0</v>
      </c>
      <c r="S92" s="227">
        <v>0</v>
      </c>
      <c r="T92" s="228">
        <f>S92*H92</f>
        <v>0</v>
      </c>
      <c r="U92" s="42"/>
      <c r="V92" s="42"/>
      <c r="W92" s="42"/>
      <c r="X92" s="42"/>
      <c r="Y92" s="42"/>
      <c r="Z92" s="42"/>
      <c r="AA92" s="42"/>
      <c r="AB92" s="42"/>
      <c r="AC92" s="42"/>
      <c r="AD92" s="42"/>
      <c r="AE92" s="42"/>
      <c r="AR92" s="229" t="s">
        <v>233</v>
      </c>
      <c r="AT92" s="229" t="s">
        <v>228</v>
      </c>
      <c r="AU92" s="229" t="s">
        <v>90</v>
      </c>
      <c r="AY92" s="20" t="s">
        <v>225</v>
      </c>
      <c r="BE92" s="230">
        <f>IF(N92="základní",J92,0)</f>
        <v>0</v>
      </c>
      <c r="BF92" s="230">
        <f>IF(N92="snížená",J92,0)</f>
        <v>0</v>
      </c>
      <c r="BG92" s="230">
        <f>IF(N92="zákl. přenesená",J92,0)</f>
        <v>0</v>
      </c>
      <c r="BH92" s="230">
        <f>IF(N92="sníž. přenesená",J92,0)</f>
        <v>0</v>
      </c>
      <c r="BI92" s="230">
        <f>IF(N92="nulová",J92,0)</f>
        <v>0</v>
      </c>
      <c r="BJ92" s="20" t="s">
        <v>233</v>
      </c>
      <c r="BK92" s="230">
        <f>ROUND(I92*H92,2)</f>
        <v>0</v>
      </c>
      <c r="BL92" s="20" t="s">
        <v>233</v>
      </c>
      <c r="BM92" s="229" t="s">
        <v>1341</v>
      </c>
    </row>
    <row r="93" s="2" customFormat="1">
      <c r="A93" s="42"/>
      <c r="B93" s="43"/>
      <c r="C93" s="44"/>
      <c r="D93" s="231" t="s">
        <v>321</v>
      </c>
      <c r="E93" s="44"/>
      <c r="F93" s="232" t="s">
        <v>1342</v>
      </c>
      <c r="G93" s="44"/>
      <c r="H93" s="44"/>
      <c r="I93" s="233"/>
      <c r="J93" s="44"/>
      <c r="K93" s="44"/>
      <c r="L93" s="48"/>
      <c r="M93" s="292"/>
      <c r="N93" s="293"/>
      <c r="O93" s="294"/>
      <c r="P93" s="294"/>
      <c r="Q93" s="294"/>
      <c r="R93" s="294"/>
      <c r="S93" s="294"/>
      <c r="T93" s="295"/>
      <c r="U93" s="42"/>
      <c r="V93" s="42"/>
      <c r="W93" s="42"/>
      <c r="X93" s="42"/>
      <c r="Y93" s="42"/>
      <c r="Z93" s="42"/>
      <c r="AA93" s="42"/>
      <c r="AB93" s="42"/>
      <c r="AC93" s="42"/>
      <c r="AD93" s="42"/>
      <c r="AE93" s="42"/>
      <c r="AT93" s="20" t="s">
        <v>321</v>
      </c>
      <c r="AU93" s="20" t="s">
        <v>90</v>
      </c>
    </row>
    <row r="94" s="2" customFormat="1" ht="6.96" customHeight="1">
      <c r="A94" s="42"/>
      <c r="B94" s="64"/>
      <c r="C94" s="65"/>
      <c r="D94" s="65"/>
      <c r="E94" s="65"/>
      <c r="F94" s="65"/>
      <c r="G94" s="65"/>
      <c r="H94" s="65"/>
      <c r="I94" s="65"/>
      <c r="J94" s="65"/>
      <c r="K94" s="65"/>
      <c r="L94" s="48"/>
      <c r="M94" s="42"/>
      <c r="O94" s="42"/>
      <c r="P94" s="42"/>
      <c r="Q94" s="42"/>
      <c r="R94" s="42"/>
      <c r="S94" s="42"/>
      <c r="T94" s="42"/>
      <c r="U94" s="42"/>
      <c r="V94" s="42"/>
      <c r="W94" s="42"/>
      <c r="X94" s="42"/>
      <c r="Y94" s="42"/>
      <c r="Z94" s="42"/>
      <c r="AA94" s="42"/>
      <c r="AB94" s="42"/>
      <c r="AC94" s="42"/>
      <c r="AD94" s="42"/>
      <c r="AE94" s="42"/>
    </row>
  </sheetData>
  <sheetProtection sheet="1" autoFilter="0" formatColumns="0" formatRows="0" objects="1" scenarios="1" spinCount="100000" saltValue="tPiOnl6jYECLkQ9Rnn/QQX53Mhxu4J1QfEVOkGCC9nvbQAi81xzmmdzwhv+UUXTnpCq9p2x9+njQf4v56i1zyg==" hashValue="JCM4CVgcKOxl8aeEb5llQbXRQQypPUoftyKKafWiwagrNriAvdgMBmtio7Xh08D8pF6okNxiza9RsfBQhWsdgA==" algorithmName="SHA-512" password="CDD6"/>
  <autoFilter ref="C86:K93"/>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43" t="s">
        <v>173</v>
      </c>
      <c r="BA2" s="143" t="s">
        <v>174</v>
      </c>
      <c r="BB2" s="143" t="s">
        <v>175</v>
      </c>
      <c r="BC2" s="143" t="s">
        <v>176</v>
      </c>
      <c r="BD2" s="143" t="s">
        <v>90</v>
      </c>
    </row>
    <row r="3" s="1" customFormat="1" ht="6.96" customHeight="1">
      <c r="B3" s="144"/>
      <c r="C3" s="145"/>
      <c r="D3" s="145"/>
      <c r="E3" s="145"/>
      <c r="F3" s="145"/>
      <c r="G3" s="145"/>
      <c r="H3" s="145"/>
      <c r="I3" s="145"/>
      <c r="J3" s="145"/>
      <c r="K3" s="145"/>
      <c r="L3" s="23"/>
      <c r="AT3" s="20" t="s">
        <v>90</v>
      </c>
      <c r="AZ3" s="143" t="s">
        <v>177</v>
      </c>
      <c r="BA3" s="143" t="s">
        <v>178</v>
      </c>
      <c r="BB3" s="143" t="s">
        <v>179</v>
      </c>
      <c r="BC3" s="143" t="s">
        <v>180</v>
      </c>
      <c r="BD3" s="143" t="s">
        <v>90</v>
      </c>
    </row>
    <row r="4" s="1" customFormat="1" ht="24.96" customHeight="1">
      <c r="B4" s="23"/>
      <c r="D4" s="146" t="s">
        <v>181</v>
      </c>
      <c r="L4" s="23"/>
      <c r="M4" s="147" t="s">
        <v>10</v>
      </c>
      <c r="AT4" s="20" t="s">
        <v>41</v>
      </c>
      <c r="AZ4" s="143" t="s">
        <v>182</v>
      </c>
      <c r="BA4" s="143" t="s">
        <v>183</v>
      </c>
      <c r="BB4" s="143" t="s">
        <v>184</v>
      </c>
      <c r="BC4" s="143" t="s">
        <v>185</v>
      </c>
      <c r="BD4" s="143" t="s">
        <v>90</v>
      </c>
    </row>
    <row r="5" s="1" customFormat="1" ht="6.96" customHeight="1">
      <c r="B5" s="23"/>
      <c r="L5" s="23"/>
      <c r="AZ5" s="143" t="s">
        <v>186</v>
      </c>
      <c r="BA5" s="143" t="s">
        <v>187</v>
      </c>
      <c r="BB5" s="143" t="s">
        <v>188</v>
      </c>
      <c r="BC5" s="143" t="s">
        <v>189</v>
      </c>
      <c r="BD5" s="143" t="s">
        <v>90</v>
      </c>
    </row>
    <row r="6" s="1" customFormat="1" ht="12" customHeight="1">
      <c r="B6" s="23"/>
      <c r="D6" s="148" t="s">
        <v>16</v>
      </c>
      <c r="L6" s="23"/>
      <c r="AZ6" s="143" t="s">
        <v>190</v>
      </c>
      <c r="BA6" s="143" t="s">
        <v>191</v>
      </c>
      <c r="BB6" s="143" t="s">
        <v>184</v>
      </c>
      <c r="BC6" s="143" t="s">
        <v>192</v>
      </c>
      <c r="BD6" s="143" t="s">
        <v>90</v>
      </c>
    </row>
    <row r="7" s="1" customFormat="1" ht="16.5" customHeight="1">
      <c r="B7" s="23"/>
      <c r="E7" s="149" t="str">
        <f>'Rekapitulace stavby'!K6</f>
        <v>Souvislá výměna kolejnic v obvodu Správy tratí Most pro rok 2024 opr. č. 1 (1-4)</v>
      </c>
      <c r="F7" s="148"/>
      <c r="G7" s="148"/>
      <c r="H7" s="148"/>
      <c r="L7" s="23"/>
      <c r="AZ7" s="143" t="s">
        <v>193</v>
      </c>
      <c r="BA7" s="143" t="s">
        <v>194</v>
      </c>
      <c r="BB7" s="143" t="s">
        <v>184</v>
      </c>
      <c r="BC7" s="143" t="s">
        <v>195</v>
      </c>
      <c r="BD7" s="143" t="s">
        <v>90</v>
      </c>
    </row>
    <row r="8" s="1" customFormat="1" ht="12" customHeight="1">
      <c r="B8" s="23"/>
      <c r="D8" s="148" t="s">
        <v>196</v>
      </c>
      <c r="L8" s="23"/>
      <c r="AZ8" s="143" t="s">
        <v>197</v>
      </c>
      <c r="BA8" s="143" t="s">
        <v>198</v>
      </c>
      <c r="BB8" s="143" t="s">
        <v>199</v>
      </c>
      <c r="BC8" s="143" t="s">
        <v>8</v>
      </c>
      <c r="BD8" s="143" t="s">
        <v>90</v>
      </c>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202</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ROUND((SUM(BE88:BE189)),  2)</f>
        <v>0</v>
      </c>
      <c r="G35" s="42"/>
      <c r="H35" s="42"/>
      <c r="I35" s="163">
        <v>0.20999999999999999</v>
      </c>
      <c r="J35" s="162">
        <f>ROUND(((SUM(BE88:BE189))*I35),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ROUND((SUM(BF88:BF189)),  2)</f>
        <v>0</v>
      </c>
      <c r="G36" s="42"/>
      <c r="H36" s="42"/>
      <c r="I36" s="163">
        <v>0.12</v>
      </c>
      <c r="J36" s="162">
        <f>ROUND(((SUM(BF88:BF189))*I36),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ROUND((SUM(BG88:BG189)),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ROUND((SUM(BH88:BH189)),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ROUND((SUM(BI88:BI189)),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Č11 - 1.TK Ústí západ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J155</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200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Č11 - 1.TK Ústí západ - Řehlovice</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P89+P155</f>
        <v>0</v>
      </c>
      <c r="Q88" s="101"/>
      <c r="R88" s="199">
        <f>R89+R155</f>
        <v>120.1163644</v>
      </c>
      <c r="S88" s="101"/>
      <c r="T88" s="200">
        <f>T89+T155</f>
        <v>0</v>
      </c>
      <c r="U88" s="42"/>
      <c r="V88" s="42"/>
      <c r="W88" s="42"/>
      <c r="X88" s="42"/>
      <c r="Y88" s="42"/>
      <c r="Z88" s="42"/>
      <c r="AA88" s="42"/>
      <c r="AB88" s="42"/>
      <c r="AC88" s="42"/>
      <c r="AD88" s="42"/>
      <c r="AE88" s="42"/>
      <c r="AT88" s="20" t="s">
        <v>79</v>
      </c>
      <c r="AU88" s="20" t="s">
        <v>206</v>
      </c>
      <c r="BK88" s="201">
        <f>BK89+BK155</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120.1163644</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SUM(P91:P154)</f>
        <v>0</v>
      </c>
      <c r="Q90" s="210"/>
      <c r="R90" s="211">
        <f>SUM(R91:R154)</f>
        <v>120.1163644</v>
      </c>
      <c r="S90" s="210"/>
      <c r="T90" s="212">
        <f>SUM(T91:T154)</f>
        <v>0</v>
      </c>
      <c r="U90" s="12"/>
      <c r="V90" s="12"/>
      <c r="W90" s="12"/>
      <c r="X90" s="12"/>
      <c r="Y90" s="12"/>
      <c r="Z90" s="12"/>
      <c r="AA90" s="12"/>
      <c r="AB90" s="12"/>
      <c r="AC90" s="12"/>
      <c r="AD90" s="12"/>
      <c r="AE90" s="12"/>
      <c r="AR90" s="213" t="s">
        <v>87</v>
      </c>
      <c r="AT90" s="214" t="s">
        <v>79</v>
      </c>
      <c r="AU90" s="214" t="s">
        <v>87</v>
      </c>
      <c r="AY90" s="213" t="s">
        <v>225</v>
      </c>
      <c r="BK90" s="215">
        <f>SUM(BK91:BK154)</f>
        <v>0</v>
      </c>
    </row>
    <row r="91" s="2" customFormat="1" ht="37.8" customHeight="1">
      <c r="A91" s="42"/>
      <c r="B91" s="43"/>
      <c r="C91" s="218" t="s">
        <v>87</v>
      </c>
      <c r="D91" s="218" t="s">
        <v>228</v>
      </c>
      <c r="E91" s="219" t="s">
        <v>229</v>
      </c>
      <c r="F91" s="220" t="s">
        <v>230</v>
      </c>
      <c r="G91" s="221" t="s">
        <v>231</v>
      </c>
      <c r="H91" s="222">
        <v>58.823999999999998</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234</v>
      </c>
    </row>
    <row r="92" s="2" customFormat="1">
      <c r="A92" s="42"/>
      <c r="B92" s="43"/>
      <c r="C92" s="44"/>
      <c r="D92" s="231" t="s">
        <v>235</v>
      </c>
      <c r="E92" s="44"/>
      <c r="F92" s="232" t="s">
        <v>236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238</v>
      </c>
      <c r="G93" s="237"/>
      <c r="H93" s="240">
        <v>58.823999999999998</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4" customFormat="1">
      <c r="A94" s="14"/>
      <c r="B94" s="247"/>
      <c r="C94" s="248"/>
      <c r="D94" s="231" t="s">
        <v>237</v>
      </c>
      <c r="E94" s="249" t="s">
        <v>39</v>
      </c>
      <c r="F94" s="250" t="s">
        <v>239</v>
      </c>
      <c r="G94" s="248"/>
      <c r="H94" s="251">
        <v>58.823999999999998</v>
      </c>
      <c r="I94" s="252"/>
      <c r="J94" s="248"/>
      <c r="K94" s="248"/>
      <c r="L94" s="253"/>
      <c r="M94" s="254"/>
      <c r="N94" s="255"/>
      <c r="O94" s="255"/>
      <c r="P94" s="255"/>
      <c r="Q94" s="255"/>
      <c r="R94" s="255"/>
      <c r="S94" s="255"/>
      <c r="T94" s="256"/>
      <c r="U94" s="14"/>
      <c r="V94" s="14"/>
      <c r="W94" s="14"/>
      <c r="X94" s="14"/>
      <c r="Y94" s="14"/>
      <c r="Z94" s="14"/>
      <c r="AA94" s="14"/>
      <c r="AB94" s="14"/>
      <c r="AC94" s="14"/>
      <c r="AD94" s="14"/>
      <c r="AE94" s="14"/>
      <c r="AT94" s="257" t="s">
        <v>237</v>
      </c>
      <c r="AU94" s="257" t="s">
        <v>90</v>
      </c>
      <c r="AV94" s="14" t="s">
        <v>233</v>
      </c>
      <c r="AW94" s="14" t="s">
        <v>41</v>
      </c>
      <c r="AX94" s="14" t="s">
        <v>87</v>
      </c>
      <c r="AY94" s="257" t="s">
        <v>225</v>
      </c>
    </row>
    <row r="95" s="2" customFormat="1" ht="33" customHeight="1">
      <c r="A95" s="42"/>
      <c r="B95" s="43"/>
      <c r="C95" s="218" t="s">
        <v>90</v>
      </c>
      <c r="D95" s="218" t="s">
        <v>228</v>
      </c>
      <c r="E95" s="219" t="s">
        <v>240</v>
      </c>
      <c r="F95" s="220" t="s">
        <v>241</v>
      </c>
      <c r="G95" s="221" t="s">
        <v>179</v>
      </c>
      <c r="H95" s="222">
        <v>5.0179999999999998</v>
      </c>
      <c r="I95" s="223"/>
      <c r="J95" s="224">
        <f>ROUND(I95*H95,2)</f>
        <v>0</v>
      </c>
      <c r="K95" s="220" t="s">
        <v>232</v>
      </c>
      <c r="L95" s="48"/>
      <c r="M95" s="225" t="s">
        <v>39</v>
      </c>
      <c r="N95" s="226" t="s">
        <v>53</v>
      </c>
      <c r="O95" s="89"/>
      <c r="P95" s="227">
        <f>O95*H95</f>
        <v>0</v>
      </c>
      <c r="Q95" s="227">
        <v>0</v>
      </c>
      <c r="R95" s="227">
        <f>Q95*H95</f>
        <v>0</v>
      </c>
      <c r="S95" s="227">
        <v>0</v>
      </c>
      <c r="T95" s="228">
        <f>S95*H95</f>
        <v>0</v>
      </c>
      <c r="U95" s="42"/>
      <c r="V95" s="42"/>
      <c r="W95" s="42"/>
      <c r="X95" s="42"/>
      <c r="Y95" s="42"/>
      <c r="Z95" s="42"/>
      <c r="AA95" s="42"/>
      <c r="AB95" s="42"/>
      <c r="AC95" s="42"/>
      <c r="AD95" s="42"/>
      <c r="AE95" s="42"/>
      <c r="AR95" s="229" t="s">
        <v>233</v>
      </c>
      <c r="AT95" s="229" t="s">
        <v>228</v>
      </c>
      <c r="AU95" s="229" t="s">
        <v>90</v>
      </c>
      <c r="AY95" s="20" t="s">
        <v>225</v>
      </c>
      <c r="BE95" s="230">
        <f>IF(N95="základní",J95,0)</f>
        <v>0</v>
      </c>
      <c r="BF95" s="230">
        <f>IF(N95="snížená",J95,0)</f>
        <v>0</v>
      </c>
      <c r="BG95" s="230">
        <f>IF(N95="zákl. přenesená",J95,0)</f>
        <v>0</v>
      </c>
      <c r="BH95" s="230">
        <f>IF(N95="sníž. přenesená",J95,0)</f>
        <v>0</v>
      </c>
      <c r="BI95" s="230">
        <f>IF(N95="nulová",J95,0)</f>
        <v>0</v>
      </c>
      <c r="BJ95" s="20" t="s">
        <v>233</v>
      </c>
      <c r="BK95" s="230">
        <f>ROUND(I95*H95,2)</f>
        <v>0</v>
      </c>
      <c r="BL95" s="20" t="s">
        <v>233</v>
      </c>
      <c r="BM95" s="229" t="s">
        <v>242</v>
      </c>
    </row>
    <row r="96" s="2" customFormat="1">
      <c r="A96" s="42"/>
      <c r="B96" s="43"/>
      <c r="C96" s="44"/>
      <c r="D96" s="231" t="s">
        <v>235</v>
      </c>
      <c r="E96" s="44"/>
      <c r="F96" s="232" t="s">
        <v>243</v>
      </c>
      <c r="G96" s="44"/>
      <c r="H96" s="44"/>
      <c r="I96" s="233"/>
      <c r="J96" s="44"/>
      <c r="K96" s="44"/>
      <c r="L96" s="48"/>
      <c r="M96" s="234"/>
      <c r="N96" s="235"/>
      <c r="O96" s="89"/>
      <c r="P96" s="89"/>
      <c r="Q96" s="89"/>
      <c r="R96" s="89"/>
      <c r="S96" s="89"/>
      <c r="T96" s="90"/>
      <c r="U96" s="42"/>
      <c r="V96" s="42"/>
      <c r="W96" s="42"/>
      <c r="X96" s="42"/>
      <c r="Y96" s="42"/>
      <c r="Z96" s="42"/>
      <c r="AA96" s="42"/>
      <c r="AB96" s="42"/>
      <c r="AC96" s="42"/>
      <c r="AD96" s="42"/>
      <c r="AE96" s="42"/>
      <c r="AT96" s="20" t="s">
        <v>235</v>
      </c>
      <c r="AU96" s="20" t="s">
        <v>90</v>
      </c>
    </row>
    <row r="97" s="13" customFormat="1">
      <c r="A97" s="13"/>
      <c r="B97" s="236"/>
      <c r="C97" s="237"/>
      <c r="D97" s="231" t="s">
        <v>237</v>
      </c>
      <c r="E97" s="238" t="s">
        <v>39</v>
      </c>
      <c r="F97" s="239" t="s">
        <v>244</v>
      </c>
      <c r="G97" s="237"/>
      <c r="H97" s="240">
        <v>5.0179999999999998</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4" customFormat="1">
      <c r="A98" s="14"/>
      <c r="B98" s="247"/>
      <c r="C98" s="248"/>
      <c r="D98" s="231" t="s">
        <v>237</v>
      </c>
      <c r="E98" s="249" t="s">
        <v>39</v>
      </c>
      <c r="F98" s="250" t="s">
        <v>239</v>
      </c>
      <c r="G98" s="248"/>
      <c r="H98" s="251">
        <v>5.0179999999999998</v>
      </c>
      <c r="I98" s="252"/>
      <c r="J98" s="248"/>
      <c r="K98" s="248"/>
      <c r="L98" s="253"/>
      <c r="M98" s="254"/>
      <c r="N98" s="255"/>
      <c r="O98" s="255"/>
      <c r="P98" s="255"/>
      <c r="Q98" s="255"/>
      <c r="R98" s="255"/>
      <c r="S98" s="255"/>
      <c r="T98" s="256"/>
      <c r="U98" s="14"/>
      <c r="V98" s="14"/>
      <c r="W98" s="14"/>
      <c r="X98" s="14"/>
      <c r="Y98" s="14"/>
      <c r="Z98" s="14"/>
      <c r="AA98" s="14"/>
      <c r="AB98" s="14"/>
      <c r="AC98" s="14"/>
      <c r="AD98" s="14"/>
      <c r="AE98" s="14"/>
      <c r="AT98" s="257" t="s">
        <v>237</v>
      </c>
      <c r="AU98" s="257" t="s">
        <v>90</v>
      </c>
      <c r="AV98" s="14" t="s">
        <v>233</v>
      </c>
      <c r="AW98" s="14" t="s">
        <v>41</v>
      </c>
      <c r="AX98" s="14" t="s">
        <v>87</v>
      </c>
      <c r="AY98" s="257" t="s">
        <v>225</v>
      </c>
    </row>
    <row r="99" s="2" customFormat="1" ht="62.7" customHeight="1">
      <c r="A99" s="42"/>
      <c r="B99" s="43"/>
      <c r="C99" s="218" t="s">
        <v>245</v>
      </c>
      <c r="D99" s="218" t="s">
        <v>228</v>
      </c>
      <c r="E99" s="219" t="s">
        <v>246</v>
      </c>
      <c r="F99" s="220" t="s">
        <v>247</v>
      </c>
      <c r="G99" s="221" t="s">
        <v>188</v>
      </c>
      <c r="H99" s="222">
        <v>400</v>
      </c>
      <c r="I99" s="223"/>
      <c r="J99" s="224">
        <f>ROUND(I99*H99,2)</f>
        <v>0</v>
      </c>
      <c r="K99" s="220" t="s">
        <v>232</v>
      </c>
      <c r="L99" s="48"/>
      <c r="M99" s="225" t="s">
        <v>39</v>
      </c>
      <c r="N99" s="226" t="s">
        <v>53</v>
      </c>
      <c r="O99" s="89"/>
      <c r="P99" s="227">
        <f>O99*H99</f>
        <v>0</v>
      </c>
      <c r="Q99" s="227">
        <v>0</v>
      </c>
      <c r="R99" s="227">
        <f>Q99*H99</f>
        <v>0</v>
      </c>
      <c r="S99" s="227">
        <v>0</v>
      </c>
      <c r="T99" s="228">
        <f>S99*H99</f>
        <v>0</v>
      </c>
      <c r="U99" s="42"/>
      <c r="V99" s="42"/>
      <c r="W99" s="42"/>
      <c r="X99" s="42"/>
      <c r="Y99" s="42"/>
      <c r="Z99" s="42"/>
      <c r="AA99" s="42"/>
      <c r="AB99" s="42"/>
      <c r="AC99" s="42"/>
      <c r="AD99" s="42"/>
      <c r="AE99" s="42"/>
      <c r="AR99" s="229" t="s">
        <v>233</v>
      </c>
      <c r="AT99" s="229" t="s">
        <v>228</v>
      </c>
      <c r="AU99" s="229" t="s">
        <v>90</v>
      </c>
      <c r="AY99" s="20" t="s">
        <v>225</v>
      </c>
      <c r="BE99" s="230">
        <f>IF(N99="základní",J99,0)</f>
        <v>0</v>
      </c>
      <c r="BF99" s="230">
        <f>IF(N99="snížená",J99,0)</f>
        <v>0</v>
      </c>
      <c r="BG99" s="230">
        <f>IF(N99="zákl. přenesená",J99,0)</f>
        <v>0</v>
      </c>
      <c r="BH99" s="230">
        <f>IF(N99="sníž. přenesená",J99,0)</f>
        <v>0</v>
      </c>
      <c r="BI99" s="230">
        <f>IF(N99="nulová",J99,0)</f>
        <v>0</v>
      </c>
      <c r="BJ99" s="20" t="s">
        <v>233</v>
      </c>
      <c r="BK99" s="230">
        <f>ROUND(I99*H99,2)</f>
        <v>0</v>
      </c>
      <c r="BL99" s="20" t="s">
        <v>233</v>
      </c>
      <c r="BM99" s="229" t="s">
        <v>248</v>
      </c>
    </row>
    <row r="100" s="2" customFormat="1">
      <c r="A100" s="42"/>
      <c r="B100" s="43"/>
      <c r="C100" s="44"/>
      <c r="D100" s="231" t="s">
        <v>235</v>
      </c>
      <c r="E100" s="44"/>
      <c r="F100" s="232" t="s">
        <v>249</v>
      </c>
      <c r="G100" s="44"/>
      <c r="H100" s="44"/>
      <c r="I100" s="233"/>
      <c r="J100" s="44"/>
      <c r="K100" s="44"/>
      <c r="L100" s="48"/>
      <c r="M100" s="234"/>
      <c r="N100" s="235"/>
      <c r="O100" s="89"/>
      <c r="P100" s="89"/>
      <c r="Q100" s="89"/>
      <c r="R100" s="89"/>
      <c r="S100" s="89"/>
      <c r="T100" s="90"/>
      <c r="U100" s="42"/>
      <c r="V100" s="42"/>
      <c r="W100" s="42"/>
      <c r="X100" s="42"/>
      <c r="Y100" s="42"/>
      <c r="Z100" s="42"/>
      <c r="AA100" s="42"/>
      <c r="AB100" s="42"/>
      <c r="AC100" s="42"/>
      <c r="AD100" s="42"/>
      <c r="AE100" s="42"/>
      <c r="AT100" s="20" t="s">
        <v>235</v>
      </c>
      <c r="AU100" s="20" t="s">
        <v>90</v>
      </c>
    </row>
    <row r="101" s="13" customFormat="1">
      <c r="A101" s="13"/>
      <c r="B101" s="236"/>
      <c r="C101" s="237"/>
      <c r="D101" s="231" t="s">
        <v>237</v>
      </c>
      <c r="E101" s="238" t="s">
        <v>39</v>
      </c>
      <c r="F101" s="239" t="s">
        <v>250</v>
      </c>
      <c r="G101" s="237"/>
      <c r="H101" s="240">
        <v>400</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237</v>
      </c>
      <c r="AU101" s="246" t="s">
        <v>90</v>
      </c>
      <c r="AV101" s="13" t="s">
        <v>90</v>
      </c>
      <c r="AW101" s="13" t="s">
        <v>41</v>
      </c>
      <c r="AX101" s="13" t="s">
        <v>80</v>
      </c>
      <c r="AY101" s="246" t="s">
        <v>225</v>
      </c>
    </row>
    <row r="102" s="14" customFormat="1">
      <c r="A102" s="14"/>
      <c r="B102" s="247"/>
      <c r="C102" s="248"/>
      <c r="D102" s="231" t="s">
        <v>237</v>
      </c>
      <c r="E102" s="249" t="s">
        <v>39</v>
      </c>
      <c r="F102" s="250" t="s">
        <v>239</v>
      </c>
      <c r="G102" s="248"/>
      <c r="H102" s="251">
        <v>400</v>
      </c>
      <c r="I102" s="252"/>
      <c r="J102" s="248"/>
      <c r="K102" s="248"/>
      <c r="L102" s="253"/>
      <c r="M102" s="254"/>
      <c r="N102" s="255"/>
      <c r="O102" s="255"/>
      <c r="P102" s="255"/>
      <c r="Q102" s="255"/>
      <c r="R102" s="255"/>
      <c r="S102" s="255"/>
      <c r="T102" s="256"/>
      <c r="U102" s="14"/>
      <c r="V102" s="14"/>
      <c r="W102" s="14"/>
      <c r="X102" s="14"/>
      <c r="Y102" s="14"/>
      <c r="Z102" s="14"/>
      <c r="AA102" s="14"/>
      <c r="AB102" s="14"/>
      <c r="AC102" s="14"/>
      <c r="AD102" s="14"/>
      <c r="AE102" s="14"/>
      <c r="AT102" s="257" t="s">
        <v>237</v>
      </c>
      <c r="AU102" s="257" t="s">
        <v>90</v>
      </c>
      <c r="AV102" s="14" t="s">
        <v>233</v>
      </c>
      <c r="AW102" s="14" t="s">
        <v>41</v>
      </c>
      <c r="AX102" s="14" t="s">
        <v>87</v>
      </c>
      <c r="AY102" s="257" t="s">
        <v>225</v>
      </c>
    </row>
    <row r="103" s="2" customFormat="1" ht="24.15" customHeight="1">
      <c r="A103" s="42"/>
      <c r="B103" s="43"/>
      <c r="C103" s="218" t="s">
        <v>233</v>
      </c>
      <c r="D103" s="218" t="s">
        <v>228</v>
      </c>
      <c r="E103" s="219" t="s">
        <v>251</v>
      </c>
      <c r="F103" s="220" t="s">
        <v>252</v>
      </c>
      <c r="G103" s="221" t="s">
        <v>175</v>
      </c>
      <c r="H103" s="222">
        <v>5</v>
      </c>
      <c r="I103" s="223"/>
      <c r="J103" s="224">
        <f>ROUND(I103*H103,2)</f>
        <v>0</v>
      </c>
      <c r="K103" s="220" t="s">
        <v>232</v>
      </c>
      <c r="L103" s="48"/>
      <c r="M103" s="225" t="s">
        <v>39</v>
      </c>
      <c r="N103" s="226" t="s">
        <v>53</v>
      </c>
      <c r="O103" s="89"/>
      <c r="P103" s="227">
        <f>O103*H103</f>
        <v>0</v>
      </c>
      <c r="Q103" s="227">
        <v>0</v>
      </c>
      <c r="R103" s="227">
        <f>Q103*H103</f>
        <v>0</v>
      </c>
      <c r="S103" s="227">
        <v>0</v>
      </c>
      <c r="T103" s="228">
        <f>S103*H103</f>
        <v>0</v>
      </c>
      <c r="U103" s="42"/>
      <c r="V103" s="42"/>
      <c r="W103" s="42"/>
      <c r="X103" s="42"/>
      <c r="Y103" s="42"/>
      <c r="Z103" s="42"/>
      <c r="AA103" s="42"/>
      <c r="AB103" s="42"/>
      <c r="AC103" s="42"/>
      <c r="AD103" s="42"/>
      <c r="AE103" s="42"/>
      <c r="AR103" s="229" t="s">
        <v>233</v>
      </c>
      <c r="AT103" s="229" t="s">
        <v>228</v>
      </c>
      <c r="AU103" s="229" t="s">
        <v>90</v>
      </c>
      <c r="AY103" s="20" t="s">
        <v>225</v>
      </c>
      <c r="BE103" s="230">
        <f>IF(N103="základní",J103,0)</f>
        <v>0</v>
      </c>
      <c r="BF103" s="230">
        <f>IF(N103="snížená",J103,0)</f>
        <v>0</v>
      </c>
      <c r="BG103" s="230">
        <f>IF(N103="zákl. přenesená",J103,0)</f>
        <v>0</v>
      </c>
      <c r="BH103" s="230">
        <f>IF(N103="sníž. přenesená",J103,0)</f>
        <v>0</v>
      </c>
      <c r="BI103" s="230">
        <f>IF(N103="nulová",J103,0)</f>
        <v>0</v>
      </c>
      <c r="BJ103" s="20" t="s">
        <v>233</v>
      </c>
      <c r="BK103" s="230">
        <f>ROUND(I103*H103,2)</f>
        <v>0</v>
      </c>
      <c r="BL103" s="20" t="s">
        <v>233</v>
      </c>
      <c r="BM103" s="229" t="s">
        <v>253</v>
      </c>
    </row>
    <row r="104" s="2" customFormat="1" ht="24.15" customHeight="1">
      <c r="A104" s="42"/>
      <c r="B104" s="43"/>
      <c r="C104" s="218" t="s">
        <v>226</v>
      </c>
      <c r="D104" s="218" t="s">
        <v>228</v>
      </c>
      <c r="E104" s="219" t="s">
        <v>254</v>
      </c>
      <c r="F104" s="220" t="s">
        <v>255</v>
      </c>
      <c r="G104" s="221" t="s">
        <v>175</v>
      </c>
      <c r="H104" s="222">
        <v>70</v>
      </c>
      <c r="I104" s="223"/>
      <c r="J104" s="224">
        <f>ROUND(I104*H104,2)</f>
        <v>0</v>
      </c>
      <c r="K104" s="220" t="s">
        <v>232</v>
      </c>
      <c r="L104" s="48"/>
      <c r="M104" s="225" t="s">
        <v>39</v>
      </c>
      <c r="N104" s="226" t="s">
        <v>53</v>
      </c>
      <c r="O104" s="89"/>
      <c r="P104" s="227">
        <f>O104*H104</f>
        <v>0</v>
      </c>
      <c r="Q104" s="227">
        <v>0</v>
      </c>
      <c r="R104" s="227">
        <f>Q104*H104</f>
        <v>0</v>
      </c>
      <c r="S104" s="227">
        <v>0</v>
      </c>
      <c r="T104" s="228">
        <f>S104*H104</f>
        <v>0</v>
      </c>
      <c r="U104" s="42"/>
      <c r="V104" s="42"/>
      <c r="W104" s="42"/>
      <c r="X104" s="42"/>
      <c r="Y104" s="42"/>
      <c r="Z104" s="42"/>
      <c r="AA104" s="42"/>
      <c r="AB104" s="42"/>
      <c r="AC104" s="42"/>
      <c r="AD104" s="42"/>
      <c r="AE104" s="42"/>
      <c r="AR104" s="229" t="s">
        <v>233</v>
      </c>
      <c r="AT104" s="229" t="s">
        <v>228</v>
      </c>
      <c r="AU104" s="229" t="s">
        <v>90</v>
      </c>
      <c r="AY104" s="20" t="s">
        <v>225</v>
      </c>
      <c r="BE104" s="230">
        <f>IF(N104="základní",J104,0)</f>
        <v>0</v>
      </c>
      <c r="BF104" s="230">
        <f>IF(N104="snížená",J104,0)</f>
        <v>0</v>
      </c>
      <c r="BG104" s="230">
        <f>IF(N104="zákl. přenesená",J104,0)</f>
        <v>0</v>
      </c>
      <c r="BH104" s="230">
        <f>IF(N104="sníž. přenesená",J104,0)</f>
        <v>0</v>
      </c>
      <c r="BI104" s="230">
        <f>IF(N104="nulová",J104,0)</f>
        <v>0</v>
      </c>
      <c r="BJ104" s="20" t="s">
        <v>233</v>
      </c>
      <c r="BK104" s="230">
        <f>ROUND(I104*H104,2)</f>
        <v>0</v>
      </c>
      <c r="BL104" s="20" t="s">
        <v>233</v>
      </c>
      <c r="BM104" s="229" t="s">
        <v>256</v>
      </c>
    </row>
    <row r="105" s="2" customFormat="1">
      <c r="A105" s="42"/>
      <c r="B105" s="43"/>
      <c r="C105" s="44"/>
      <c r="D105" s="231" t="s">
        <v>235</v>
      </c>
      <c r="E105" s="44"/>
      <c r="F105" s="232" t="s">
        <v>257</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235</v>
      </c>
      <c r="AU105" s="20" t="s">
        <v>90</v>
      </c>
    </row>
    <row r="106" s="13" customFormat="1">
      <c r="A106" s="13"/>
      <c r="B106" s="236"/>
      <c r="C106" s="237"/>
      <c r="D106" s="231" t="s">
        <v>237</v>
      </c>
      <c r="E106" s="238" t="s">
        <v>39</v>
      </c>
      <c r="F106" s="239" t="s">
        <v>258</v>
      </c>
      <c r="G106" s="237"/>
      <c r="H106" s="240">
        <v>67</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259</v>
      </c>
      <c r="G107" s="237"/>
      <c r="H107" s="240">
        <v>3</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4" customFormat="1">
      <c r="A108" s="14"/>
      <c r="B108" s="247"/>
      <c r="C108" s="248"/>
      <c r="D108" s="231" t="s">
        <v>237</v>
      </c>
      <c r="E108" s="249" t="s">
        <v>39</v>
      </c>
      <c r="F108" s="250" t="s">
        <v>239</v>
      </c>
      <c r="G108" s="248"/>
      <c r="H108" s="251">
        <v>70</v>
      </c>
      <c r="I108" s="252"/>
      <c r="J108" s="248"/>
      <c r="K108" s="248"/>
      <c r="L108" s="253"/>
      <c r="M108" s="254"/>
      <c r="N108" s="255"/>
      <c r="O108" s="255"/>
      <c r="P108" s="255"/>
      <c r="Q108" s="255"/>
      <c r="R108" s="255"/>
      <c r="S108" s="255"/>
      <c r="T108" s="256"/>
      <c r="U108" s="14"/>
      <c r="V108" s="14"/>
      <c r="W108" s="14"/>
      <c r="X108" s="14"/>
      <c r="Y108" s="14"/>
      <c r="Z108" s="14"/>
      <c r="AA108" s="14"/>
      <c r="AB108" s="14"/>
      <c r="AC108" s="14"/>
      <c r="AD108" s="14"/>
      <c r="AE108" s="14"/>
      <c r="AT108" s="257" t="s">
        <v>237</v>
      </c>
      <c r="AU108" s="257" t="s">
        <v>90</v>
      </c>
      <c r="AV108" s="14" t="s">
        <v>233</v>
      </c>
      <c r="AW108" s="14" t="s">
        <v>41</v>
      </c>
      <c r="AX108" s="14" t="s">
        <v>87</v>
      </c>
      <c r="AY108" s="257" t="s">
        <v>225</v>
      </c>
    </row>
    <row r="109" s="2" customFormat="1" ht="37.8" customHeight="1">
      <c r="A109" s="42"/>
      <c r="B109" s="43"/>
      <c r="C109" s="218" t="s">
        <v>260</v>
      </c>
      <c r="D109" s="218" t="s">
        <v>228</v>
      </c>
      <c r="E109" s="219" t="s">
        <v>261</v>
      </c>
      <c r="F109" s="220" t="s">
        <v>262</v>
      </c>
      <c r="G109" s="221" t="s">
        <v>175</v>
      </c>
      <c r="H109" s="222">
        <v>820</v>
      </c>
      <c r="I109" s="223"/>
      <c r="J109" s="224">
        <f>ROUND(I109*H109,2)</f>
        <v>0</v>
      </c>
      <c r="K109" s="220" t="s">
        <v>232</v>
      </c>
      <c r="L109" s="48"/>
      <c r="M109" s="225" t="s">
        <v>39</v>
      </c>
      <c r="N109" s="226" t="s">
        <v>53</v>
      </c>
      <c r="O109" s="89"/>
      <c r="P109" s="227">
        <f>O109*H109</f>
        <v>0</v>
      </c>
      <c r="Q109" s="227">
        <v>0</v>
      </c>
      <c r="R109" s="227">
        <f>Q109*H109</f>
        <v>0</v>
      </c>
      <c r="S109" s="227">
        <v>0</v>
      </c>
      <c r="T109" s="228">
        <f>S109*H109</f>
        <v>0</v>
      </c>
      <c r="U109" s="42"/>
      <c r="V109" s="42"/>
      <c r="W109" s="42"/>
      <c r="X109" s="42"/>
      <c r="Y109" s="42"/>
      <c r="Z109" s="42"/>
      <c r="AA109" s="42"/>
      <c r="AB109" s="42"/>
      <c r="AC109" s="42"/>
      <c r="AD109" s="42"/>
      <c r="AE109" s="42"/>
      <c r="AR109" s="229" t="s">
        <v>233</v>
      </c>
      <c r="AT109" s="229" t="s">
        <v>228</v>
      </c>
      <c r="AU109" s="229" t="s">
        <v>90</v>
      </c>
      <c r="AY109" s="20" t="s">
        <v>225</v>
      </c>
      <c r="BE109" s="230">
        <f>IF(N109="základní",J109,0)</f>
        <v>0</v>
      </c>
      <c r="BF109" s="230">
        <f>IF(N109="snížená",J109,0)</f>
        <v>0</v>
      </c>
      <c r="BG109" s="230">
        <f>IF(N109="zákl. přenesená",J109,0)</f>
        <v>0</v>
      </c>
      <c r="BH109" s="230">
        <f>IF(N109="sníž. přenesená",J109,0)</f>
        <v>0</v>
      </c>
      <c r="BI109" s="230">
        <f>IF(N109="nulová",J109,0)</f>
        <v>0</v>
      </c>
      <c r="BJ109" s="20" t="s">
        <v>233</v>
      </c>
      <c r="BK109" s="230">
        <f>ROUND(I109*H109,2)</f>
        <v>0</v>
      </c>
      <c r="BL109" s="20" t="s">
        <v>233</v>
      </c>
      <c r="BM109" s="229" t="s">
        <v>263</v>
      </c>
    </row>
    <row r="110" s="2" customFormat="1">
      <c r="A110" s="42"/>
      <c r="B110" s="43"/>
      <c r="C110" s="44"/>
      <c r="D110" s="231" t="s">
        <v>235</v>
      </c>
      <c r="E110" s="44"/>
      <c r="F110" s="232" t="s">
        <v>264</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235</v>
      </c>
      <c r="AU110" s="20" t="s">
        <v>90</v>
      </c>
    </row>
    <row r="111" s="13" customFormat="1">
      <c r="A111" s="13"/>
      <c r="B111" s="236"/>
      <c r="C111" s="237"/>
      <c r="D111" s="231" t="s">
        <v>237</v>
      </c>
      <c r="E111" s="238" t="s">
        <v>39</v>
      </c>
      <c r="F111" s="239" t="s">
        <v>265</v>
      </c>
      <c r="G111" s="237"/>
      <c r="H111" s="240">
        <v>820</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237</v>
      </c>
      <c r="AU111" s="246" t="s">
        <v>90</v>
      </c>
      <c r="AV111" s="13" t="s">
        <v>90</v>
      </c>
      <c r="AW111" s="13" t="s">
        <v>41</v>
      </c>
      <c r="AX111" s="13" t="s">
        <v>80</v>
      </c>
      <c r="AY111" s="246" t="s">
        <v>225</v>
      </c>
    </row>
    <row r="112" s="14" customFormat="1">
      <c r="A112" s="14"/>
      <c r="B112" s="247"/>
      <c r="C112" s="248"/>
      <c r="D112" s="231" t="s">
        <v>237</v>
      </c>
      <c r="E112" s="249" t="s">
        <v>39</v>
      </c>
      <c r="F112" s="250" t="s">
        <v>239</v>
      </c>
      <c r="G112" s="248"/>
      <c r="H112" s="251">
        <v>820</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237</v>
      </c>
      <c r="AU112" s="257" t="s">
        <v>90</v>
      </c>
      <c r="AV112" s="14" t="s">
        <v>233</v>
      </c>
      <c r="AW112" s="14" t="s">
        <v>41</v>
      </c>
      <c r="AX112" s="14" t="s">
        <v>87</v>
      </c>
      <c r="AY112" s="257" t="s">
        <v>225</v>
      </c>
    </row>
    <row r="113" s="2" customFormat="1" ht="66.75" customHeight="1">
      <c r="A113" s="42"/>
      <c r="B113" s="43"/>
      <c r="C113" s="218" t="s">
        <v>266</v>
      </c>
      <c r="D113" s="218" t="s">
        <v>228</v>
      </c>
      <c r="E113" s="219" t="s">
        <v>267</v>
      </c>
      <c r="F113" s="220" t="s">
        <v>268</v>
      </c>
      <c r="G113" s="221" t="s">
        <v>179</v>
      </c>
      <c r="H113" s="222">
        <v>2.5089999999999999</v>
      </c>
      <c r="I113" s="223"/>
      <c r="J113" s="224">
        <f>ROUND(I113*H113,2)</f>
        <v>0</v>
      </c>
      <c r="K113" s="220" t="s">
        <v>232</v>
      </c>
      <c r="L113" s="48"/>
      <c r="M113" s="225" t="s">
        <v>39</v>
      </c>
      <c r="N113" s="226" t="s">
        <v>53</v>
      </c>
      <c r="O113" s="89"/>
      <c r="P113" s="227">
        <f>O113*H113</f>
        <v>0</v>
      </c>
      <c r="Q113" s="227">
        <v>0</v>
      </c>
      <c r="R113" s="227">
        <f>Q113*H113</f>
        <v>0</v>
      </c>
      <c r="S113" s="227">
        <v>0</v>
      </c>
      <c r="T113" s="228">
        <f>S113*H113</f>
        <v>0</v>
      </c>
      <c r="U113" s="42"/>
      <c r="V113" s="42"/>
      <c r="W113" s="42"/>
      <c r="X113" s="42"/>
      <c r="Y113" s="42"/>
      <c r="Z113" s="42"/>
      <c r="AA113" s="42"/>
      <c r="AB113" s="42"/>
      <c r="AC113" s="42"/>
      <c r="AD113" s="42"/>
      <c r="AE113" s="42"/>
      <c r="AR113" s="229" t="s">
        <v>233</v>
      </c>
      <c r="AT113" s="229" t="s">
        <v>228</v>
      </c>
      <c r="AU113" s="229" t="s">
        <v>90</v>
      </c>
      <c r="AY113" s="20" t="s">
        <v>225</v>
      </c>
      <c r="BE113" s="230">
        <f>IF(N113="základní",J113,0)</f>
        <v>0</v>
      </c>
      <c r="BF113" s="230">
        <f>IF(N113="snížená",J113,0)</f>
        <v>0</v>
      </c>
      <c r="BG113" s="230">
        <f>IF(N113="zákl. přenesená",J113,0)</f>
        <v>0</v>
      </c>
      <c r="BH113" s="230">
        <f>IF(N113="sníž. přenesená",J113,0)</f>
        <v>0</v>
      </c>
      <c r="BI113" s="230">
        <f>IF(N113="nulová",J113,0)</f>
        <v>0</v>
      </c>
      <c r="BJ113" s="20" t="s">
        <v>233</v>
      </c>
      <c r="BK113" s="230">
        <f>ROUND(I113*H113,2)</f>
        <v>0</v>
      </c>
      <c r="BL113" s="20" t="s">
        <v>233</v>
      </c>
      <c r="BM113" s="229" t="s">
        <v>269</v>
      </c>
    </row>
    <row r="114" s="2" customFormat="1">
      <c r="A114" s="42"/>
      <c r="B114" s="43"/>
      <c r="C114" s="44"/>
      <c r="D114" s="231" t="s">
        <v>235</v>
      </c>
      <c r="E114" s="44"/>
      <c r="F114" s="232" t="s">
        <v>270</v>
      </c>
      <c r="G114" s="44"/>
      <c r="H114" s="44"/>
      <c r="I114" s="233"/>
      <c r="J114" s="44"/>
      <c r="K114" s="44"/>
      <c r="L114" s="48"/>
      <c r="M114" s="234"/>
      <c r="N114" s="235"/>
      <c r="O114" s="89"/>
      <c r="P114" s="89"/>
      <c r="Q114" s="89"/>
      <c r="R114" s="89"/>
      <c r="S114" s="89"/>
      <c r="T114" s="90"/>
      <c r="U114" s="42"/>
      <c r="V114" s="42"/>
      <c r="W114" s="42"/>
      <c r="X114" s="42"/>
      <c r="Y114" s="42"/>
      <c r="Z114" s="42"/>
      <c r="AA114" s="42"/>
      <c r="AB114" s="42"/>
      <c r="AC114" s="42"/>
      <c r="AD114" s="42"/>
      <c r="AE114" s="42"/>
      <c r="AT114" s="20" t="s">
        <v>235</v>
      </c>
      <c r="AU114" s="20" t="s">
        <v>90</v>
      </c>
    </row>
    <row r="115" s="13" customFormat="1">
      <c r="A115" s="13"/>
      <c r="B115" s="236"/>
      <c r="C115" s="237"/>
      <c r="D115" s="231" t="s">
        <v>237</v>
      </c>
      <c r="E115" s="238" t="s">
        <v>39</v>
      </c>
      <c r="F115" s="239" t="s">
        <v>271</v>
      </c>
      <c r="G115" s="237"/>
      <c r="H115" s="240">
        <v>2.5089999999999999</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90</v>
      </c>
      <c r="AV115" s="13" t="s">
        <v>90</v>
      </c>
      <c r="AW115" s="13" t="s">
        <v>41</v>
      </c>
      <c r="AX115" s="13" t="s">
        <v>80</v>
      </c>
      <c r="AY115" s="246" t="s">
        <v>225</v>
      </c>
    </row>
    <row r="116" s="14" customFormat="1">
      <c r="A116" s="14"/>
      <c r="B116" s="247"/>
      <c r="C116" s="248"/>
      <c r="D116" s="231" t="s">
        <v>237</v>
      </c>
      <c r="E116" s="249" t="s">
        <v>177</v>
      </c>
      <c r="F116" s="250" t="s">
        <v>239</v>
      </c>
      <c r="G116" s="248"/>
      <c r="H116" s="251">
        <v>2.5089999999999999</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237</v>
      </c>
      <c r="AU116" s="257" t="s">
        <v>90</v>
      </c>
      <c r="AV116" s="14" t="s">
        <v>233</v>
      </c>
      <c r="AW116" s="14" t="s">
        <v>41</v>
      </c>
      <c r="AX116" s="14" t="s">
        <v>87</v>
      </c>
      <c r="AY116" s="257" t="s">
        <v>225</v>
      </c>
    </row>
    <row r="117" s="2" customFormat="1" ht="24.15" customHeight="1">
      <c r="A117" s="42"/>
      <c r="B117" s="43"/>
      <c r="C117" s="218" t="s">
        <v>272</v>
      </c>
      <c r="D117" s="218" t="s">
        <v>228</v>
      </c>
      <c r="E117" s="219" t="s">
        <v>273</v>
      </c>
      <c r="F117" s="220" t="s">
        <v>274</v>
      </c>
      <c r="G117" s="221" t="s">
        <v>179</v>
      </c>
      <c r="H117" s="222">
        <v>2.5089999999999999</v>
      </c>
      <c r="I117" s="223"/>
      <c r="J117" s="224">
        <f>ROUND(I117*H117,2)</f>
        <v>0</v>
      </c>
      <c r="K117" s="220" t="s">
        <v>232</v>
      </c>
      <c r="L117" s="48"/>
      <c r="M117" s="225" t="s">
        <v>39</v>
      </c>
      <c r="N117" s="226" t="s">
        <v>53</v>
      </c>
      <c r="O117" s="89"/>
      <c r="P117" s="227">
        <f>O117*H117</f>
        <v>0</v>
      </c>
      <c r="Q117" s="227">
        <v>0</v>
      </c>
      <c r="R117" s="227">
        <f>Q117*H117</f>
        <v>0</v>
      </c>
      <c r="S117" s="227">
        <v>0</v>
      </c>
      <c r="T117" s="228">
        <f>S117*H117</f>
        <v>0</v>
      </c>
      <c r="U117" s="42"/>
      <c r="V117" s="42"/>
      <c r="W117" s="42"/>
      <c r="X117" s="42"/>
      <c r="Y117" s="42"/>
      <c r="Z117" s="42"/>
      <c r="AA117" s="42"/>
      <c r="AB117" s="42"/>
      <c r="AC117" s="42"/>
      <c r="AD117" s="42"/>
      <c r="AE117" s="42"/>
      <c r="AR117" s="229" t="s">
        <v>233</v>
      </c>
      <c r="AT117" s="229" t="s">
        <v>228</v>
      </c>
      <c r="AU117" s="229" t="s">
        <v>90</v>
      </c>
      <c r="AY117" s="20" t="s">
        <v>225</v>
      </c>
      <c r="BE117" s="230">
        <f>IF(N117="základní",J117,0)</f>
        <v>0</v>
      </c>
      <c r="BF117" s="230">
        <f>IF(N117="snížená",J117,0)</f>
        <v>0</v>
      </c>
      <c r="BG117" s="230">
        <f>IF(N117="zákl. přenesená",J117,0)</f>
        <v>0</v>
      </c>
      <c r="BH117" s="230">
        <f>IF(N117="sníž. přenesená",J117,0)</f>
        <v>0</v>
      </c>
      <c r="BI117" s="230">
        <f>IF(N117="nulová",J117,0)</f>
        <v>0</v>
      </c>
      <c r="BJ117" s="20" t="s">
        <v>233</v>
      </c>
      <c r="BK117" s="230">
        <f>ROUND(I117*H117,2)</f>
        <v>0</v>
      </c>
      <c r="BL117" s="20" t="s">
        <v>233</v>
      </c>
      <c r="BM117" s="229" t="s">
        <v>275</v>
      </c>
    </row>
    <row r="118" s="2" customFormat="1">
      <c r="A118" s="42"/>
      <c r="B118" s="43"/>
      <c r="C118" s="44"/>
      <c r="D118" s="231" t="s">
        <v>235</v>
      </c>
      <c r="E118" s="44"/>
      <c r="F118" s="232" t="s">
        <v>276</v>
      </c>
      <c r="G118" s="44"/>
      <c r="H118" s="44"/>
      <c r="I118" s="233"/>
      <c r="J118" s="44"/>
      <c r="K118" s="44"/>
      <c r="L118" s="48"/>
      <c r="M118" s="234"/>
      <c r="N118" s="235"/>
      <c r="O118" s="89"/>
      <c r="P118" s="89"/>
      <c r="Q118" s="89"/>
      <c r="R118" s="89"/>
      <c r="S118" s="89"/>
      <c r="T118" s="90"/>
      <c r="U118" s="42"/>
      <c r="V118" s="42"/>
      <c r="W118" s="42"/>
      <c r="X118" s="42"/>
      <c r="Y118" s="42"/>
      <c r="Z118" s="42"/>
      <c r="AA118" s="42"/>
      <c r="AB118" s="42"/>
      <c r="AC118" s="42"/>
      <c r="AD118" s="42"/>
      <c r="AE118" s="42"/>
      <c r="AT118" s="20" t="s">
        <v>235</v>
      </c>
      <c r="AU118" s="20" t="s">
        <v>90</v>
      </c>
    </row>
    <row r="119" s="13" customFormat="1">
      <c r="A119" s="13"/>
      <c r="B119" s="236"/>
      <c r="C119" s="237"/>
      <c r="D119" s="231" t="s">
        <v>237</v>
      </c>
      <c r="E119" s="238" t="s">
        <v>39</v>
      </c>
      <c r="F119" s="239" t="s">
        <v>177</v>
      </c>
      <c r="G119" s="237"/>
      <c r="H119" s="240">
        <v>2.5089999999999999</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39</v>
      </c>
      <c r="F120" s="250" t="s">
        <v>239</v>
      </c>
      <c r="G120" s="248"/>
      <c r="H120" s="251">
        <v>2.5089999999999999</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2" customFormat="1" ht="62.7" customHeight="1">
      <c r="A121" s="42"/>
      <c r="B121" s="43"/>
      <c r="C121" s="218" t="s">
        <v>277</v>
      </c>
      <c r="D121" s="218" t="s">
        <v>228</v>
      </c>
      <c r="E121" s="219" t="s">
        <v>278</v>
      </c>
      <c r="F121" s="220" t="s">
        <v>279</v>
      </c>
      <c r="G121" s="221" t="s">
        <v>280</v>
      </c>
      <c r="H121" s="222">
        <v>8</v>
      </c>
      <c r="I121" s="223"/>
      <c r="J121" s="224">
        <f>ROUND(I121*H121,2)</f>
        <v>0</v>
      </c>
      <c r="K121" s="220" t="s">
        <v>232</v>
      </c>
      <c r="L121" s="48"/>
      <c r="M121" s="225" t="s">
        <v>39</v>
      </c>
      <c r="N121" s="226" t="s">
        <v>53</v>
      </c>
      <c r="O121" s="89"/>
      <c r="P121" s="227">
        <f>O121*H121</f>
        <v>0</v>
      </c>
      <c r="Q121" s="227">
        <v>0</v>
      </c>
      <c r="R121" s="227">
        <f>Q121*H121</f>
        <v>0</v>
      </c>
      <c r="S121" s="227">
        <v>0</v>
      </c>
      <c r="T121" s="228">
        <f>S121*H121</f>
        <v>0</v>
      </c>
      <c r="U121" s="42"/>
      <c r="V121" s="42"/>
      <c r="W121" s="42"/>
      <c r="X121" s="42"/>
      <c r="Y121" s="42"/>
      <c r="Z121" s="42"/>
      <c r="AA121" s="42"/>
      <c r="AB121" s="42"/>
      <c r="AC121" s="42"/>
      <c r="AD121" s="42"/>
      <c r="AE121" s="42"/>
      <c r="AR121" s="229" t="s">
        <v>233</v>
      </c>
      <c r="AT121" s="229" t="s">
        <v>228</v>
      </c>
      <c r="AU121" s="229" t="s">
        <v>90</v>
      </c>
      <c r="AY121" s="20" t="s">
        <v>225</v>
      </c>
      <c r="BE121" s="230">
        <f>IF(N121="základní",J121,0)</f>
        <v>0</v>
      </c>
      <c r="BF121" s="230">
        <f>IF(N121="snížená",J121,0)</f>
        <v>0</v>
      </c>
      <c r="BG121" s="230">
        <f>IF(N121="zákl. přenesená",J121,0)</f>
        <v>0</v>
      </c>
      <c r="BH121" s="230">
        <f>IF(N121="sníž. přenesená",J121,0)</f>
        <v>0</v>
      </c>
      <c r="BI121" s="230">
        <f>IF(N121="nulová",J121,0)</f>
        <v>0</v>
      </c>
      <c r="BJ121" s="20" t="s">
        <v>233</v>
      </c>
      <c r="BK121" s="230">
        <f>ROUND(I121*H121,2)</f>
        <v>0</v>
      </c>
      <c r="BL121" s="20" t="s">
        <v>233</v>
      </c>
      <c r="BM121" s="229" t="s">
        <v>281</v>
      </c>
    </row>
    <row r="122" s="2" customFormat="1">
      <c r="A122" s="42"/>
      <c r="B122" s="43"/>
      <c r="C122" s="44"/>
      <c r="D122" s="231" t="s">
        <v>235</v>
      </c>
      <c r="E122" s="44"/>
      <c r="F122" s="232" t="s">
        <v>282</v>
      </c>
      <c r="G122" s="44"/>
      <c r="H122" s="44"/>
      <c r="I122" s="233"/>
      <c r="J122" s="44"/>
      <c r="K122" s="44"/>
      <c r="L122" s="48"/>
      <c r="M122" s="234"/>
      <c r="N122" s="235"/>
      <c r="O122" s="89"/>
      <c r="P122" s="89"/>
      <c r="Q122" s="89"/>
      <c r="R122" s="89"/>
      <c r="S122" s="89"/>
      <c r="T122" s="90"/>
      <c r="U122" s="42"/>
      <c r="V122" s="42"/>
      <c r="W122" s="42"/>
      <c r="X122" s="42"/>
      <c r="Y122" s="42"/>
      <c r="Z122" s="42"/>
      <c r="AA122" s="42"/>
      <c r="AB122" s="42"/>
      <c r="AC122" s="42"/>
      <c r="AD122" s="42"/>
      <c r="AE122" s="42"/>
      <c r="AT122" s="20" t="s">
        <v>235</v>
      </c>
      <c r="AU122" s="20" t="s">
        <v>90</v>
      </c>
    </row>
    <row r="123" s="13" customFormat="1">
      <c r="A123" s="13"/>
      <c r="B123" s="236"/>
      <c r="C123" s="237"/>
      <c r="D123" s="231" t="s">
        <v>237</v>
      </c>
      <c r="E123" s="238" t="s">
        <v>39</v>
      </c>
      <c r="F123" s="239" t="s">
        <v>283</v>
      </c>
      <c r="G123" s="237"/>
      <c r="H123" s="240">
        <v>3</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237</v>
      </c>
      <c r="AU123" s="246" t="s">
        <v>90</v>
      </c>
      <c r="AV123" s="13" t="s">
        <v>90</v>
      </c>
      <c r="AW123" s="13" t="s">
        <v>41</v>
      </c>
      <c r="AX123" s="13" t="s">
        <v>80</v>
      </c>
      <c r="AY123" s="246" t="s">
        <v>225</v>
      </c>
    </row>
    <row r="124" s="13" customFormat="1">
      <c r="A124" s="13"/>
      <c r="B124" s="236"/>
      <c r="C124" s="237"/>
      <c r="D124" s="231" t="s">
        <v>237</v>
      </c>
      <c r="E124" s="238" t="s">
        <v>39</v>
      </c>
      <c r="F124" s="239" t="s">
        <v>284</v>
      </c>
      <c r="G124" s="237"/>
      <c r="H124" s="240">
        <v>5</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237</v>
      </c>
      <c r="AU124" s="246" t="s">
        <v>90</v>
      </c>
      <c r="AV124" s="13" t="s">
        <v>90</v>
      </c>
      <c r="AW124" s="13" t="s">
        <v>41</v>
      </c>
      <c r="AX124" s="13" t="s">
        <v>80</v>
      </c>
      <c r="AY124" s="246" t="s">
        <v>225</v>
      </c>
    </row>
    <row r="125" s="13" customFormat="1">
      <c r="A125" s="13"/>
      <c r="B125" s="236"/>
      <c r="C125" s="237"/>
      <c r="D125" s="231" t="s">
        <v>237</v>
      </c>
      <c r="E125" s="238" t="s">
        <v>39</v>
      </c>
      <c r="F125" s="239" t="s">
        <v>285</v>
      </c>
      <c r="G125" s="237"/>
      <c r="H125" s="240">
        <v>0</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80</v>
      </c>
      <c r="AY125" s="246" t="s">
        <v>225</v>
      </c>
    </row>
    <row r="126" s="14" customFormat="1">
      <c r="A126" s="14"/>
      <c r="B126" s="247"/>
      <c r="C126" s="248"/>
      <c r="D126" s="231" t="s">
        <v>237</v>
      </c>
      <c r="E126" s="249" t="s">
        <v>39</v>
      </c>
      <c r="F126" s="250" t="s">
        <v>239</v>
      </c>
      <c r="G126" s="248"/>
      <c r="H126" s="251">
        <v>8</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90</v>
      </c>
      <c r="AV126" s="14" t="s">
        <v>233</v>
      </c>
      <c r="AW126" s="14" t="s">
        <v>41</v>
      </c>
      <c r="AX126" s="14" t="s">
        <v>87</v>
      </c>
      <c r="AY126" s="257" t="s">
        <v>225</v>
      </c>
    </row>
    <row r="127" s="2" customFormat="1" ht="49.05" customHeight="1">
      <c r="A127" s="42"/>
      <c r="B127" s="43"/>
      <c r="C127" s="218" t="s">
        <v>286</v>
      </c>
      <c r="D127" s="218" t="s">
        <v>228</v>
      </c>
      <c r="E127" s="219" t="s">
        <v>287</v>
      </c>
      <c r="F127" s="220" t="s">
        <v>288</v>
      </c>
      <c r="G127" s="221" t="s">
        <v>280</v>
      </c>
      <c r="H127" s="222">
        <v>2</v>
      </c>
      <c r="I127" s="223"/>
      <c r="J127" s="224">
        <f>ROUND(I127*H127,2)</f>
        <v>0</v>
      </c>
      <c r="K127" s="220" t="s">
        <v>232</v>
      </c>
      <c r="L127" s="48"/>
      <c r="M127" s="225" t="s">
        <v>39</v>
      </c>
      <c r="N127" s="226" t="s">
        <v>53</v>
      </c>
      <c r="O127" s="89"/>
      <c r="P127" s="227">
        <f>O127*H127</f>
        <v>0</v>
      </c>
      <c r="Q127" s="227">
        <v>0</v>
      </c>
      <c r="R127" s="227">
        <f>Q127*H127</f>
        <v>0</v>
      </c>
      <c r="S127" s="227">
        <v>0</v>
      </c>
      <c r="T127" s="228">
        <f>S127*H127</f>
        <v>0</v>
      </c>
      <c r="U127" s="42"/>
      <c r="V127" s="42"/>
      <c r="W127" s="42"/>
      <c r="X127" s="42"/>
      <c r="Y127" s="42"/>
      <c r="Z127" s="42"/>
      <c r="AA127" s="42"/>
      <c r="AB127" s="42"/>
      <c r="AC127" s="42"/>
      <c r="AD127" s="42"/>
      <c r="AE127" s="42"/>
      <c r="AR127" s="229" t="s">
        <v>233</v>
      </c>
      <c r="AT127" s="229" t="s">
        <v>228</v>
      </c>
      <c r="AU127" s="229" t="s">
        <v>90</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233</v>
      </c>
      <c r="BM127" s="229" t="s">
        <v>289</v>
      </c>
    </row>
    <row r="128" s="2" customFormat="1">
      <c r="A128" s="42"/>
      <c r="B128" s="43"/>
      <c r="C128" s="44"/>
      <c r="D128" s="231" t="s">
        <v>235</v>
      </c>
      <c r="E128" s="44"/>
      <c r="F128" s="232" t="s">
        <v>290</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235</v>
      </c>
      <c r="AU128" s="20" t="s">
        <v>90</v>
      </c>
    </row>
    <row r="129" s="13" customFormat="1">
      <c r="A129" s="13"/>
      <c r="B129" s="236"/>
      <c r="C129" s="237"/>
      <c r="D129" s="231" t="s">
        <v>237</v>
      </c>
      <c r="E129" s="238" t="s">
        <v>39</v>
      </c>
      <c r="F129" s="239" t="s">
        <v>90</v>
      </c>
      <c r="G129" s="237"/>
      <c r="H129" s="240">
        <v>2</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237</v>
      </c>
      <c r="AU129" s="246" t="s">
        <v>90</v>
      </c>
      <c r="AV129" s="13" t="s">
        <v>90</v>
      </c>
      <c r="AW129" s="13" t="s">
        <v>41</v>
      </c>
      <c r="AX129" s="13" t="s">
        <v>80</v>
      </c>
      <c r="AY129" s="246" t="s">
        <v>225</v>
      </c>
    </row>
    <row r="130" s="14" customFormat="1">
      <c r="A130" s="14"/>
      <c r="B130" s="247"/>
      <c r="C130" s="248"/>
      <c r="D130" s="231" t="s">
        <v>237</v>
      </c>
      <c r="E130" s="249" t="s">
        <v>39</v>
      </c>
      <c r="F130" s="250" t="s">
        <v>239</v>
      </c>
      <c r="G130" s="248"/>
      <c r="H130" s="251">
        <v>2</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237</v>
      </c>
      <c r="AU130" s="257" t="s">
        <v>90</v>
      </c>
      <c r="AV130" s="14" t="s">
        <v>233</v>
      </c>
      <c r="AW130" s="14" t="s">
        <v>41</v>
      </c>
      <c r="AX130" s="14" t="s">
        <v>87</v>
      </c>
      <c r="AY130" s="257" t="s">
        <v>225</v>
      </c>
    </row>
    <row r="131" s="2" customFormat="1" ht="49.05" customHeight="1">
      <c r="A131" s="42"/>
      <c r="B131" s="43"/>
      <c r="C131" s="218" t="s">
        <v>291</v>
      </c>
      <c r="D131" s="218" t="s">
        <v>228</v>
      </c>
      <c r="E131" s="219" t="s">
        <v>292</v>
      </c>
      <c r="F131" s="220" t="s">
        <v>293</v>
      </c>
      <c r="G131" s="221" t="s">
        <v>188</v>
      </c>
      <c r="H131" s="222">
        <v>1000</v>
      </c>
      <c r="I131" s="223"/>
      <c r="J131" s="224">
        <f>ROUND(I131*H131,2)</f>
        <v>0</v>
      </c>
      <c r="K131" s="220" t="s">
        <v>232</v>
      </c>
      <c r="L131" s="48"/>
      <c r="M131" s="225" t="s">
        <v>39</v>
      </c>
      <c r="N131" s="226" t="s">
        <v>53</v>
      </c>
      <c r="O131" s="89"/>
      <c r="P131" s="227">
        <f>O131*H131</f>
        <v>0</v>
      </c>
      <c r="Q131" s="227">
        <v>0</v>
      </c>
      <c r="R131" s="227">
        <f>Q131*H131</f>
        <v>0</v>
      </c>
      <c r="S131" s="227">
        <v>0</v>
      </c>
      <c r="T131" s="228">
        <f>S131*H131</f>
        <v>0</v>
      </c>
      <c r="U131" s="42"/>
      <c r="V131" s="42"/>
      <c r="W131" s="42"/>
      <c r="X131" s="42"/>
      <c r="Y131" s="42"/>
      <c r="Z131" s="42"/>
      <c r="AA131" s="42"/>
      <c r="AB131" s="42"/>
      <c r="AC131" s="42"/>
      <c r="AD131" s="42"/>
      <c r="AE131" s="42"/>
      <c r="AR131" s="229" t="s">
        <v>233</v>
      </c>
      <c r="AT131" s="229" t="s">
        <v>228</v>
      </c>
      <c r="AU131" s="229" t="s">
        <v>90</v>
      </c>
      <c r="AY131" s="20" t="s">
        <v>225</v>
      </c>
      <c r="BE131" s="230">
        <f>IF(N131="základní",J131,0)</f>
        <v>0</v>
      </c>
      <c r="BF131" s="230">
        <f>IF(N131="snížená",J131,0)</f>
        <v>0</v>
      </c>
      <c r="BG131" s="230">
        <f>IF(N131="zákl. přenesená",J131,0)</f>
        <v>0</v>
      </c>
      <c r="BH131" s="230">
        <f>IF(N131="sníž. přenesená",J131,0)</f>
        <v>0</v>
      </c>
      <c r="BI131" s="230">
        <f>IF(N131="nulová",J131,0)</f>
        <v>0</v>
      </c>
      <c r="BJ131" s="20" t="s">
        <v>233</v>
      </c>
      <c r="BK131" s="230">
        <f>ROUND(I131*H131,2)</f>
        <v>0</v>
      </c>
      <c r="BL131" s="20" t="s">
        <v>233</v>
      </c>
      <c r="BM131" s="229" t="s">
        <v>294</v>
      </c>
    </row>
    <row r="132" s="2" customFormat="1">
      <c r="A132" s="42"/>
      <c r="B132" s="43"/>
      <c r="C132" s="44"/>
      <c r="D132" s="231" t="s">
        <v>235</v>
      </c>
      <c r="E132" s="44"/>
      <c r="F132" s="232" t="s">
        <v>295</v>
      </c>
      <c r="G132" s="44"/>
      <c r="H132" s="44"/>
      <c r="I132" s="233"/>
      <c r="J132" s="44"/>
      <c r="K132" s="44"/>
      <c r="L132" s="48"/>
      <c r="M132" s="234"/>
      <c r="N132" s="235"/>
      <c r="O132" s="89"/>
      <c r="P132" s="89"/>
      <c r="Q132" s="89"/>
      <c r="R132" s="89"/>
      <c r="S132" s="89"/>
      <c r="T132" s="90"/>
      <c r="U132" s="42"/>
      <c r="V132" s="42"/>
      <c r="W132" s="42"/>
      <c r="X132" s="42"/>
      <c r="Y132" s="42"/>
      <c r="Z132" s="42"/>
      <c r="AA132" s="42"/>
      <c r="AB132" s="42"/>
      <c r="AC132" s="42"/>
      <c r="AD132" s="42"/>
      <c r="AE132" s="42"/>
      <c r="AT132" s="20" t="s">
        <v>235</v>
      </c>
      <c r="AU132" s="20" t="s">
        <v>90</v>
      </c>
    </row>
    <row r="133" s="13" customFormat="1">
      <c r="A133" s="13"/>
      <c r="B133" s="236"/>
      <c r="C133" s="237"/>
      <c r="D133" s="231" t="s">
        <v>237</v>
      </c>
      <c r="E133" s="238" t="s">
        <v>39</v>
      </c>
      <c r="F133" s="239" t="s">
        <v>296</v>
      </c>
      <c r="G133" s="237"/>
      <c r="H133" s="240">
        <v>1000</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90</v>
      </c>
      <c r="AV133" s="13" t="s">
        <v>90</v>
      </c>
      <c r="AW133" s="13" t="s">
        <v>41</v>
      </c>
      <c r="AX133" s="13" t="s">
        <v>80</v>
      </c>
      <c r="AY133" s="246" t="s">
        <v>225</v>
      </c>
    </row>
    <row r="134" s="14" customFormat="1">
      <c r="A134" s="14"/>
      <c r="B134" s="247"/>
      <c r="C134" s="248"/>
      <c r="D134" s="231" t="s">
        <v>237</v>
      </c>
      <c r="E134" s="249" t="s">
        <v>297</v>
      </c>
      <c r="F134" s="250" t="s">
        <v>239</v>
      </c>
      <c r="G134" s="248"/>
      <c r="H134" s="251">
        <v>1000</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237</v>
      </c>
      <c r="AU134" s="257" t="s">
        <v>90</v>
      </c>
      <c r="AV134" s="14" t="s">
        <v>233</v>
      </c>
      <c r="AW134" s="14" t="s">
        <v>41</v>
      </c>
      <c r="AX134" s="14" t="s">
        <v>87</v>
      </c>
      <c r="AY134" s="257" t="s">
        <v>225</v>
      </c>
    </row>
    <row r="135" s="2" customFormat="1" ht="16.5" customHeight="1">
      <c r="A135" s="42"/>
      <c r="B135" s="43"/>
      <c r="C135" s="218" t="s">
        <v>8</v>
      </c>
      <c r="D135" s="218" t="s">
        <v>228</v>
      </c>
      <c r="E135" s="219" t="s">
        <v>298</v>
      </c>
      <c r="F135" s="220" t="s">
        <v>299</v>
      </c>
      <c r="G135" s="221" t="s">
        <v>175</v>
      </c>
      <c r="H135" s="222">
        <v>12</v>
      </c>
      <c r="I135" s="223"/>
      <c r="J135" s="224">
        <f>ROUND(I135*H135,2)</f>
        <v>0</v>
      </c>
      <c r="K135" s="220" t="s">
        <v>232</v>
      </c>
      <c r="L135" s="48"/>
      <c r="M135" s="225" t="s">
        <v>39</v>
      </c>
      <c r="N135" s="226" t="s">
        <v>53</v>
      </c>
      <c r="O135" s="89"/>
      <c r="P135" s="227">
        <f>O135*H135</f>
        <v>0</v>
      </c>
      <c r="Q135" s="227">
        <v>0</v>
      </c>
      <c r="R135" s="227">
        <f>Q135*H135</f>
        <v>0</v>
      </c>
      <c r="S135" s="227">
        <v>0</v>
      </c>
      <c r="T135" s="228">
        <f>S135*H135</f>
        <v>0</v>
      </c>
      <c r="U135" s="42"/>
      <c r="V135" s="42"/>
      <c r="W135" s="42"/>
      <c r="X135" s="42"/>
      <c r="Y135" s="42"/>
      <c r="Z135" s="42"/>
      <c r="AA135" s="42"/>
      <c r="AB135" s="42"/>
      <c r="AC135" s="42"/>
      <c r="AD135" s="42"/>
      <c r="AE135" s="42"/>
      <c r="AR135" s="229" t="s">
        <v>300</v>
      </c>
      <c r="AT135" s="229" t="s">
        <v>228</v>
      </c>
      <c r="AU135" s="229" t="s">
        <v>90</v>
      </c>
      <c r="AY135" s="20" t="s">
        <v>225</v>
      </c>
      <c r="BE135" s="230">
        <f>IF(N135="základní",J135,0)</f>
        <v>0</v>
      </c>
      <c r="BF135" s="230">
        <f>IF(N135="snížená",J135,0)</f>
        <v>0</v>
      </c>
      <c r="BG135" s="230">
        <f>IF(N135="zákl. přenesená",J135,0)</f>
        <v>0</v>
      </c>
      <c r="BH135" s="230">
        <f>IF(N135="sníž. přenesená",J135,0)</f>
        <v>0</v>
      </c>
      <c r="BI135" s="230">
        <f>IF(N135="nulová",J135,0)</f>
        <v>0</v>
      </c>
      <c r="BJ135" s="20" t="s">
        <v>233</v>
      </c>
      <c r="BK135" s="230">
        <f>ROUND(I135*H135,2)</f>
        <v>0</v>
      </c>
      <c r="BL135" s="20" t="s">
        <v>300</v>
      </c>
      <c r="BM135" s="229" t="s">
        <v>301</v>
      </c>
    </row>
    <row r="136" s="13" customFormat="1">
      <c r="A136" s="13"/>
      <c r="B136" s="236"/>
      <c r="C136" s="237"/>
      <c r="D136" s="231" t="s">
        <v>237</v>
      </c>
      <c r="E136" s="238" t="s">
        <v>197</v>
      </c>
      <c r="F136" s="239" t="s">
        <v>8</v>
      </c>
      <c r="G136" s="237"/>
      <c r="H136" s="240">
        <v>12</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237</v>
      </c>
      <c r="AU136" s="246" t="s">
        <v>90</v>
      </c>
      <c r="AV136" s="13" t="s">
        <v>90</v>
      </c>
      <c r="AW136" s="13" t="s">
        <v>41</v>
      </c>
      <c r="AX136" s="13" t="s">
        <v>80</v>
      </c>
      <c r="AY136" s="246" t="s">
        <v>225</v>
      </c>
    </row>
    <row r="137" s="14" customFormat="1">
      <c r="A137" s="14"/>
      <c r="B137" s="247"/>
      <c r="C137" s="248"/>
      <c r="D137" s="231" t="s">
        <v>237</v>
      </c>
      <c r="E137" s="249" t="s">
        <v>39</v>
      </c>
      <c r="F137" s="250" t="s">
        <v>239</v>
      </c>
      <c r="G137" s="248"/>
      <c r="H137" s="251">
        <v>12</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237</v>
      </c>
      <c r="AU137" s="257" t="s">
        <v>90</v>
      </c>
      <c r="AV137" s="14" t="s">
        <v>233</v>
      </c>
      <c r="AW137" s="14" t="s">
        <v>41</v>
      </c>
      <c r="AX137" s="14" t="s">
        <v>87</v>
      </c>
      <c r="AY137" s="257" t="s">
        <v>225</v>
      </c>
    </row>
    <row r="138" s="2" customFormat="1" ht="33" customHeight="1">
      <c r="A138" s="42"/>
      <c r="B138" s="43"/>
      <c r="C138" s="218" t="s">
        <v>302</v>
      </c>
      <c r="D138" s="218" t="s">
        <v>228</v>
      </c>
      <c r="E138" s="219" t="s">
        <v>303</v>
      </c>
      <c r="F138" s="220" t="s">
        <v>304</v>
      </c>
      <c r="G138" s="221" t="s">
        <v>175</v>
      </c>
      <c r="H138" s="222">
        <v>12</v>
      </c>
      <c r="I138" s="223"/>
      <c r="J138" s="224">
        <f>ROUND(I138*H138,2)</f>
        <v>0</v>
      </c>
      <c r="K138" s="220" t="s">
        <v>232</v>
      </c>
      <c r="L138" s="48"/>
      <c r="M138" s="225" t="s">
        <v>39</v>
      </c>
      <c r="N138" s="226" t="s">
        <v>53</v>
      </c>
      <c r="O138" s="89"/>
      <c r="P138" s="227">
        <f>O138*H138</f>
        <v>0</v>
      </c>
      <c r="Q138" s="227">
        <v>0</v>
      </c>
      <c r="R138" s="227">
        <f>Q138*H138</f>
        <v>0</v>
      </c>
      <c r="S138" s="227">
        <v>0</v>
      </c>
      <c r="T138" s="228">
        <f>S138*H138</f>
        <v>0</v>
      </c>
      <c r="U138" s="42"/>
      <c r="V138" s="42"/>
      <c r="W138" s="42"/>
      <c r="X138" s="42"/>
      <c r="Y138" s="42"/>
      <c r="Z138" s="42"/>
      <c r="AA138" s="42"/>
      <c r="AB138" s="42"/>
      <c r="AC138" s="42"/>
      <c r="AD138" s="42"/>
      <c r="AE138" s="42"/>
      <c r="AR138" s="229" t="s">
        <v>300</v>
      </c>
      <c r="AT138" s="229" t="s">
        <v>228</v>
      </c>
      <c r="AU138" s="229" t="s">
        <v>90</v>
      </c>
      <c r="AY138" s="20" t="s">
        <v>225</v>
      </c>
      <c r="BE138" s="230">
        <f>IF(N138="základní",J138,0)</f>
        <v>0</v>
      </c>
      <c r="BF138" s="230">
        <f>IF(N138="snížená",J138,0)</f>
        <v>0</v>
      </c>
      <c r="BG138" s="230">
        <f>IF(N138="zákl. přenesená",J138,0)</f>
        <v>0</v>
      </c>
      <c r="BH138" s="230">
        <f>IF(N138="sníž. přenesená",J138,0)</f>
        <v>0</v>
      </c>
      <c r="BI138" s="230">
        <f>IF(N138="nulová",J138,0)</f>
        <v>0</v>
      </c>
      <c r="BJ138" s="20" t="s">
        <v>233</v>
      </c>
      <c r="BK138" s="230">
        <f>ROUND(I138*H138,2)</f>
        <v>0</v>
      </c>
      <c r="BL138" s="20" t="s">
        <v>300</v>
      </c>
      <c r="BM138" s="229" t="s">
        <v>305</v>
      </c>
    </row>
    <row r="139" s="13" customFormat="1">
      <c r="A139" s="13"/>
      <c r="B139" s="236"/>
      <c r="C139" s="237"/>
      <c r="D139" s="231" t="s">
        <v>237</v>
      </c>
      <c r="E139" s="238" t="s">
        <v>39</v>
      </c>
      <c r="F139" s="239" t="s">
        <v>197</v>
      </c>
      <c r="G139" s="237"/>
      <c r="H139" s="240">
        <v>12</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90</v>
      </c>
      <c r="AV139" s="13" t="s">
        <v>90</v>
      </c>
      <c r="AW139" s="13" t="s">
        <v>41</v>
      </c>
      <c r="AX139" s="13" t="s">
        <v>80</v>
      </c>
      <c r="AY139" s="246" t="s">
        <v>225</v>
      </c>
    </row>
    <row r="140" s="14" customFormat="1">
      <c r="A140" s="14"/>
      <c r="B140" s="247"/>
      <c r="C140" s="248"/>
      <c r="D140" s="231" t="s">
        <v>237</v>
      </c>
      <c r="E140" s="249" t="s">
        <v>39</v>
      </c>
      <c r="F140" s="250" t="s">
        <v>239</v>
      </c>
      <c r="G140" s="248"/>
      <c r="H140" s="251">
        <v>12</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237</v>
      </c>
      <c r="AU140" s="257" t="s">
        <v>90</v>
      </c>
      <c r="AV140" s="14" t="s">
        <v>233</v>
      </c>
      <c r="AW140" s="14" t="s">
        <v>41</v>
      </c>
      <c r="AX140" s="14" t="s">
        <v>87</v>
      </c>
      <c r="AY140" s="257" t="s">
        <v>225</v>
      </c>
    </row>
    <row r="141" s="2" customFormat="1" ht="16.5" customHeight="1">
      <c r="A141" s="42"/>
      <c r="B141" s="43"/>
      <c r="C141" s="258" t="s">
        <v>306</v>
      </c>
      <c r="D141" s="258" t="s">
        <v>307</v>
      </c>
      <c r="E141" s="259" t="s">
        <v>308</v>
      </c>
      <c r="F141" s="260" t="s">
        <v>309</v>
      </c>
      <c r="G141" s="261" t="s">
        <v>175</v>
      </c>
      <c r="H141" s="262">
        <v>1638</v>
      </c>
      <c r="I141" s="263"/>
      <c r="J141" s="264">
        <f>ROUND(I141*H141,2)</f>
        <v>0</v>
      </c>
      <c r="K141" s="260" t="s">
        <v>232</v>
      </c>
      <c r="L141" s="265"/>
      <c r="M141" s="266" t="s">
        <v>39</v>
      </c>
      <c r="N141" s="267" t="s">
        <v>53</v>
      </c>
      <c r="O141" s="89"/>
      <c r="P141" s="227">
        <f>O141*H141</f>
        <v>0</v>
      </c>
      <c r="Q141" s="227">
        <v>0.00018000000000000001</v>
      </c>
      <c r="R141" s="227">
        <f>Q141*H141</f>
        <v>0.29483999999999999</v>
      </c>
      <c r="S141" s="227">
        <v>0</v>
      </c>
      <c r="T141" s="228">
        <f>S141*H141</f>
        <v>0</v>
      </c>
      <c r="U141" s="42"/>
      <c r="V141" s="42"/>
      <c r="W141" s="42"/>
      <c r="X141" s="42"/>
      <c r="Y141" s="42"/>
      <c r="Z141" s="42"/>
      <c r="AA141" s="42"/>
      <c r="AB141" s="42"/>
      <c r="AC141" s="42"/>
      <c r="AD141" s="42"/>
      <c r="AE141" s="42"/>
      <c r="AR141" s="229" t="s">
        <v>272</v>
      </c>
      <c r="AT141" s="229" t="s">
        <v>307</v>
      </c>
      <c r="AU141" s="229" t="s">
        <v>90</v>
      </c>
      <c r="AY141" s="20" t="s">
        <v>225</v>
      </c>
      <c r="BE141" s="230">
        <f>IF(N141="základní",J141,0)</f>
        <v>0</v>
      </c>
      <c r="BF141" s="230">
        <f>IF(N141="snížená",J141,0)</f>
        <v>0</v>
      </c>
      <c r="BG141" s="230">
        <f>IF(N141="zákl. přenesená",J141,0)</f>
        <v>0</v>
      </c>
      <c r="BH141" s="230">
        <f>IF(N141="sníž. přenesená",J141,0)</f>
        <v>0</v>
      </c>
      <c r="BI141" s="230">
        <f>IF(N141="nulová",J141,0)</f>
        <v>0</v>
      </c>
      <c r="BJ141" s="20" t="s">
        <v>233</v>
      </c>
      <c r="BK141" s="230">
        <f>ROUND(I141*H141,2)</f>
        <v>0</v>
      </c>
      <c r="BL141" s="20" t="s">
        <v>233</v>
      </c>
      <c r="BM141" s="229" t="s">
        <v>310</v>
      </c>
    </row>
    <row r="142" s="13" customFormat="1">
      <c r="A142" s="13"/>
      <c r="B142" s="236"/>
      <c r="C142" s="237"/>
      <c r="D142" s="231" t="s">
        <v>237</v>
      </c>
      <c r="E142" s="238" t="s">
        <v>39</v>
      </c>
      <c r="F142" s="239" t="s">
        <v>311</v>
      </c>
      <c r="G142" s="237"/>
      <c r="H142" s="240">
        <v>1638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90</v>
      </c>
      <c r="AV142" s="13" t="s">
        <v>90</v>
      </c>
      <c r="AW142" s="13" t="s">
        <v>41</v>
      </c>
      <c r="AX142" s="13" t="s">
        <v>80</v>
      </c>
      <c r="AY142" s="246" t="s">
        <v>225</v>
      </c>
    </row>
    <row r="143" s="14" customFormat="1">
      <c r="A143" s="14"/>
      <c r="B143" s="247"/>
      <c r="C143" s="248"/>
      <c r="D143" s="231" t="s">
        <v>237</v>
      </c>
      <c r="E143" s="249" t="s">
        <v>39</v>
      </c>
      <c r="F143" s="250" t="s">
        <v>239</v>
      </c>
      <c r="G143" s="248"/>
      <c r="H143" s="251">
        <v>1638</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237</v>
      </c>
      <c r="AU143" s="257" t="s">
        <v>90</v>
      </c>
      <c r="AV143" s="14" t="s">
        <v>233</v>
      </c>
      <c r="AW143" s="14" t="s">
        <v>41</v>
      </c>
      <c r="AX143" s="14" t="s">
        <v>87</v>
      </c>
      <c r="AY143" s="257" t="s">
        <v>225</v>
      </c>
    </row>
    <row r="144" s="2" customFormat="1" ht="16.5" customHeight="1">
      <c r="A144" s="42"/>
      <c r="B144" s="43"/>
      <c r="C144" s="258" t="s">
        <v>312</v>
      </c>
      <c r="D144" s="258" t="s">
        <v>307</v>
      </c>
      <c r="E144" s="259" t="s">
        <v>313</v>
      </c>
      <c r="F144" s="260" t="s">
        <v>194</v>
      </c>
      <c r="G144" s="261" t="s">
        <v>184</v>
      </c>
      <c r="H144" s="262">
        <v>100</v>
      </c>
      <c r="I144" s="263"/>
      <c r="J144" s="264">
        <f>ROUND(I144*H144,2)</f>
        <v>0</v>
      </c>
      <c r="K144" s="260" t="s">
        <v>232</v>
      </c>
      <c r="L144" s="265"/>
      <c r="M144" s="266" t="s">
        <v>39</v>
      </c>
      <c r="N144" s="267" t="s">
        <v>53</v>
      </c>
      <c r="O144" s="89"/>
      <c r="P144" s="227">
        <f>O144*H144</f>
        <v>0</v>
      </c>
      <c r="Q144" s="227">
        <v>1</v>
      </c>
      <c r="R144" s="227">
        <f>Q144*H144</f>
        <v>100</v>
      </c>
      <c r="S144" s="227">
        <v>0</v>
      </c>
      <c r="T144" s="228">
        <f>S144*H144</f>
        <v>0</v>
      </c>
      <c r="U144" s="42"/>
      <c r="V144" s="42"/>
      <c r="W144" s="42"/>
      <c r="X144" s="42"/>
      <c r="Y144" s="42"/>
      <c r="Z144" s="42"/>
      <c r="AA144" s="42"/>
      <c r="AB144" s="42"/>
      <c r="AC144" s="42"/>
      <c r="AD144" s="42"/>
      <c r="AE144" s="42"/>
      <c r="AR144" s="229" t="s">
        <v>272</v>
      </c>
      <c r="AT144" s="229" t="s">
        <v>307</v>
      </c>
      <c r="AU144" s="229" t="s">
        <v>90</v>
      </c>
      <c r="AY144" s="20" t="s">
        <v>225</v>
      </c>
      <c r="BE144" s="230">
        <f>IF(N144="základní",J144,0)</f>
        <v>0</v>
      </c>
      <c r="BF144" s="230">
        <f>IF(N144="snížená",J144,0)</f>
        <v>0</v>
      </c>
      <c r="BG144" s="230">
        <f>IF(N144="zákl. přenesená",J144,0)</f>
        <v>0</v>
      </c>
      <c r="BH144" s="230">
        <f>IF(N144="sníž. přenesená",J144,0)</f>
        <v>0</v>
      </c>
      <c r="BI144" s="230">
        <f>IF(N144="nulová",J144,0)</f>
        <v>0</v>
      </c>
      <c r="BJ144" s="20" t="s">
        <v>233</v>
      </c>
      <c r="BK144" s="230">
        <f>ROUND(I144*H144,2)</f>
        <v>0</v>
      </c>
      <c r="BL144" s="20" t="s">
        <v>233</v>
      </c>
      <c r="BM144" s="229" t="s">
        <v>314</v>
      </c>
    </row>
    <row r="145" s="15" customFormat="1">
      <c r="A145" s="15"/>
      <c r="B145" s="268"/>
      <c r="C145" s="269"/>
      <c r="D145" s="231" t="s">
        <v>237</v>
      </c>
      <c r="E145" s="270" t="s">
        <v>39</v>
      </c>
      <c r="F145" s="271" t="s">
        <v>315</v>
      </c>
      <c r="G145" s="269"/>
      <c r="H145" s="270" t="s">
        <v>39</v>
      </c>
      <c r="I145" s="272"/>
      <c r="J145" s="269"/>
      <c r="K145" s="269"/>
      <c r="L145" s="273"/>
      <c r="M145" s="274"/>
      <c r="N145" s="275"/>
      <c r="O145" s="275"/>
      <c r="P145" s="275"/>
      <c r="Q145" s="275"/>
      <c r="R145" s="275"/>
      <c r="S145" s="275"/>
      <c r="T145" s="276"/>
      <c r="U145" s="15"/>
      <c r="V145" s="15"/>
      <c r="W145" s="15"/>
      <c r="X145" s="15"/>
      <c r="Y145" s="15"/>
      <c r="Z145" s="15"/>
      <c r="AA145" s="15"/>
      <c r="AB145" s="15"/>
      <c r="AC145" s="15"/>
      <c r="AD145" s="15"/>
      <c r="AE145" s="15"/>
      <c r="AT145" s="277" t="s">
        <v>237</v>
      </c>
      <c r="AU145" s="277" t="s">
        <v>90</v>
      </c>
      <c r="AV145" s="15" t="s">
        <v>87</v>
      </c>
      <c r="AW145" s="15" t="s">
        <v>41</v>
      </c>
      <c r="AX145" s="15" t="s">
        <v>80</v>
      </c>
      <c r="AY145" s="277" t="s">
        <v>225</v>
      </c>
    </row>
    <row r="146" s="13" customFormat="1">
      <c r="A146" s="13"/>
      <c r="B146" s="236"/>
      <c r="C146" s="237"/>
      <c r="D146" s="231" t="s">
        <v>237</v>
      </c>
      <c r="E146" s="238" t="s">
        <v>39</v>
      </c>
      <c r="F146" s="239" t="s">
        <v>316</v>
      </c>
      <c r="G146" s="237"/>
      <c r="H146" s="240">
        <v>100</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90</v>
      </c>
      <c r="AV146" s="13" t="s">
        <v>90</v>
      </c>
      <c r="AW146" s="13" t="s">
        <v>41</v>
      </c>
      <c r="AX146" s="13" t="s">
        <v>80</v>
      </c>
      <c r="AY146" s="246" t="s">
        <v>225</v>
      </c>
    </row>
    <row r="147" s="14" customFormat="1">
      <c r="A147" s="14"/>
      <c r="B147" s="247"/>
      <c r="C147" s="248"/>
      <c r="D147" s="231" t="s">
        <v>237</v>
      </c>
      <c r="E147" s="249" t="s">
        <v>193</v>
      </c>
      <c r="F147" s="250" t="s">
        <v>239</v>
      </c>
      <c r="G147" s="248"/>
      <c r="H147" s="251">
        <v>100</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90</v>
      </c>
      <c r="AV147" s="14" t="s">
        <v>233</v>
      </c>
      <c r="AW147" s="14" t="s">
        <v>41</v>
      </c>
      <c r="AX147" s="14" t="s">
        <v>87</v>
      </c>
      <c r="AY147" s="257" t="s">
        <v>225</v>
      </c>
    </row>
    <row r="148" s="2" customFormat="1" ht="16.5" customHeight="1">
      <c r="A148" s="42"/>
      <c r="B148" s="43"/>
      <c r="C148" s="258" t="s">
        <v>317</v>
      </c>
      <c r="D148" s="258" t="s">
        <v>307</v>
      </c>
      <c r="E148" s="259" t="s">
        <v>318</v>
      </c>
      <c r="F148" s="260" t="s">
        <v>319</v>
      </c>
      <c r="G148" s="261" t="s">
        <v>175</v>
      </c>
      <c r="H148" s="262">
        <v>3.3330000000000002</v>
      </c>
      <c r="I148" s="263"/>
      <c r="J148" s="264">
        <f>ROUND(I148*H148,2)</f>
        <v>0</v>
      </c>
      <c r="K148" s="260" t="s">
        <v>232</v>
      </c>
      <c r="L148" s="265"/>
      <c r="M148" s="266" t="s">
        <v>39</v>
      </c>
      <c r="N148" s="267" t="s">
        <v>53</v>
      </c>
      <c r="O148" s="89"/>
      <c r="P148" s="227">
        <f>O148*H148</f>
        <v>0</v>
      </c>
      <c r="Q148" s="227">
        <v>5.9268000000000001</v>
      </c>
      <c r="R148" s="227">
        <f>Q148*H148</f>
        <v>19.754024400000002</v>
      </c>
      <c r="S148" s="227">
        <v>0</v>
      </c>
      <c r="T148" s="228">
        <f>S148*H148</f>
        <v>0</v>
      </c>
      <c r="U148" s="42"/>
      <c r="V148" s="42"/>
      <c r="W148" s="42"/>
      <c r="X148" s="42"/>
      <c r="Y148" s="42"/>
      <c r="Z148" s="42"/>
      <c r="AA148" s="42"/>
      <c r="AB148" s="42"/>
      <c r="AC148" s="42"/>
      <c r="AD148" s="42"/>
      <c r="AE148" s="42"/>
      <c r="AR148" s="229" t="s">
        <v>272</v>
      </c>
      <c r="AT148" s="229" t="s">
        <v>307</v>
      </c>
      <c r="AU148" s="229" t="s">
        <v>90</v>
      </c>
      <c r="AY148" s="20" t="s">
        <v>225</v>
      </c>
      <c r="BE148" s="230">
        <f>IF(N148="základní",J148,0)</f>
        <v>0</v>
      </c>
      <c r="BF148" s="230">
        <f>IF(N148="snížená",J148,0)</f>
        <v>0</v>
      </c>
      <c r="BG148" s="230">
        <f>IF(N148="zákl. přenesená",J148,0)</f>
        <v>0</v>
      </c>
      <c r="BH148" s="230">
        <f>IF(N148="sníž. přenesená",J148,0)</f>
        <v>0</v>
      </c>
      <c r="BI148" s="230">
        <f>IF(N148="nulová",J148,0)</f>
        <v>0</v>
      </c>
      <c r="BJ148" s="20" t="s">
        <v>233</v>
      </c>
      <c r="BK148" s="230">
        <f>ROUND(I148*H148,2)</f>
        <v>0</v>
      </c>
      <c r="BL148" s="20" t="s">
        <v>233</v>
      </c>
      <c r="BM148" s="229" t="s">
        <v>320</v>
      </c>
    </row>
    <row r="149" s="2" customFormat="1">
      <c r="A149" s="42"/>
      <c r="B149" s="43"/>
      <c r="C149" s="44"/>
      <c r="D149" s="231" t="s">
        <v>321</v>
      </c>
      <c r="E149" s="44"/>
      <c r="F149" s="232" t="s">
        <v>322</v>
      </c>
      <c r="G149" s="44"/>
      <c r="H149" s="44"/>
      <c r="I149" s="233"/>
      <c r="J149" s="44"/>
      <c r="K149" s="44"/>
      <c r="L149" s="48"/>
      <c r="M149" s="234"/>
      <c r="N149" s="235"/>
      <c r="O149" s="89"/>
      <c r="P149" s="89"/>
      <c r="Q149" s="89"/>
      <c r="R149" s="89"/>
      <c r="S149" s="89"/>
      <c r="T149" s="90"/>
      <c r="U149" s="42"/>
      <c r="V149" s="42"/>
      <c r="W149" s="42"/>
      <c r="X149" s="42"/>
      <c r="Y149" s="42"/>
      <c r="Z149" s="42"/>
      <c r="AA149" s="42"/>
      <c r="AB149" s="42"/>
      <c r="AC149" s="42"/>
      <c r="AD149" s="42"/>
      <c r="AE149" s="42"/>
      <c r="AT149" s="20" t="s">
        <v>321</v>
      </c>
      <c r="AU149" s="20" t="s">
        <v>90</v>
      </c>
    </row>
    <row r="150" s="13" customFormat="1">
      <c r="A150" s="13"/>
      <c r="B150" s="236"/>
      <c r="C150" s="237"/>
      <c r="D150" s="231" t="s">
        <v>237</v>
      </c>
      <c r="E150" s="238" t="s">
        <v>39</v>
      </c>
      <c r="F150" s="239" t="s">
        <v>323</v>
      </c>
      <c r="G150" s="237"/>
      <c r="H150" s="240">
        <v>3.3330000000000002</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237</v>
      </c>
      <c r="AU150" s="246" t="s">
        <v>90</v>
      </c>
      <c r="AV150" s="13" t="s">
        <v>90</v>
      </c>
      <c r="AW150" s="13" t="s">
        <v>41</v>
      </c>
      <c r="AX150" s="13" t="s">
        <v>80</v>
      </c>
      <c r="AY150" s="246" t="s">
        <v>225</v>
      </c>
    </row>
    <row r="151" s="14" customFormat="1">
      <c r="A151" s="14"/>
      <c r="B151" s="247"/>
      <c r="C151" s="248"/>
      <c r="D151" s="231" t="s">
        <v>237</v>
      </c>
      <c r="E151" s="249" t="s">
        <v>39</v>
      </c>
      <c r="F151" s="250" t="s">
        <v>239</v>
      </c>
      <c r="G151" s="248"/>
      <c r="H151" s="251">
        <v>3.3330000000000002</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237</v>
      </c>
      <c r="AU151" s="257" t="s">
        <v>90</v>
      </c>
      <c r="AV151" s="14" t="s">
        <v>233</v>
      </c>
      <c r="AW151" s="14" t="s">
        <v>41</v>
      </c>
      <c r="AX151" s="14" t="s">
        <v>87</v>
      </c>
      <c r="AY151" s="257" t="s">
        <v>225</v>
      </c>
    </row>
    <row r="152" s="2" customFormat="1" ht="16.5" customHeight="1">
      <c r="A152" s="42"/>
      <c r="B152" s="43"/>
      <c r="C152" s="258" t="s">
        <v>324</v>
      </c>
      <c r="D152" s="258" t="s">
        <v>307</v>
      </c>
      <c r="E152" s="259" t="s">
        <v>325</v>
      </c>
      <c r="F152" s="260" t="s">
        <v>174</v>
      </c>
      <c r="G152" s="261" t="s">
        <v>175</v>
      </c>
      <c r="H152" s="262">
        <v>750</v>
      </c>
      <c r="I152" s="263"/>
      <c r="J152" s="264">
        <f>ROUND(I152*H152,2)</f>
        <v>0</v>
      </c>
      <c r="K152" s="260" t="s">
        <v>232</v>
      </c>
      <c r="L152" s="265"/>
      <c r="M152" s="266" t="s">
        <v>39</v>
      </c>
      <c r="N152" s="267" t="s">
        <v>53</v>
      </c>
      <c r="O152" s="89"/>
      <c r="P152" s="227">
        <f>O152*H152</f>
        <v>0</v>
      </c>
      <c r="Q152" s="227">
        <v>9.0000000000000006E-05</v>
      </c>
      <c r="R152" s="227">
        <f>Q152*H152</f>
        <v>0.067500000000000004</v>
      </c>
      <c r="S152" s="227">
        <v>0</v>
      </c>
      <c r="T152" s="228">
        <f>S152*H152</f>
        <v>0</v>
      </c>
      <c r="U152" s="42"/>
      <c r="V152" s="42"/>
      <c r="W152" s="42"/>
      <c r="X152" s="42"/>
      <c r="Y152" s="42"/>
      <c r="Z152" s="42"/>
      <c r="AA152" s="42"/>
      <c r="AB152" s="42"/>
      <c r="AC152" s="42"/>
      <c r="AD152" s="42"/>
      <c r="AE152" s="42"/>
      <c r="AR152" s="229" t="s">
        <v>272</v>
      </c>
      <c r="AT152" s="229" t="s">
        <v>307</v>
      </c>
      <c r="AU152" s="229" t="s">
        <v>90</v>
      </c>
      <c r="AY152" s="20" t="s">
        <v>225</v>
      </c>
      <c r="BE152" s="230">
        <f>IF(N152="základní",J152,0)</f>
        <v>0</v>
      </c>
      <c r="BF152" s="230">
        <f>IF(N152="snížená",J152,0)</f>
        <v>0</v>
      </c>
      <c r="BG152" s="230">
        <f>IF(N152="zákl. přenesená",J152,0)</f>
        <v>0</v>
      </c>
      <c r="BH152" s="230">
        <f>IF(N152="sníž. přenesená",J152,0)</f>
        <v>0</v>
      </c>
      <c r="BI152" s="230">
        <f>IF(N152="nulová",J152,0)</f>
        <v>0</v>
      </c>
      <c r="BJ152" s="20" t="s">
        <v>233</v>
      </c>
      <c r="BK152" s="230">
        <f>ROUND(I152*H152,2)</f>
        <v>0</v>
      </c>
      <c r="BL152" s="20" t="s">
        <v>233</v>
      </c>
      <c r="BM152" s="229" t="s">
        <v>326</v>
      </c>
    </row>
    <row r="153" s="13" customFormat="1">
      <c r="A153" s="13"/>
      <c r="B153" s="236"/>
      <c r="C153" s="237"/>
      <c r="D153" s="231" t="s">
        <v>237</v>
      </c>
      <c r="E153" s="238" t="s">
        <v>39</v>
      </c>
      <c r="F153" s="239" t="s">
        <v>327</v>
      </c>
      <c r="G153" s="237"/>
      <c r="H153" s="240">
        <v>750</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237</v>
      </c>
      <c r="AU153" s="246" t="s">
        <v>90</v>
      </c>
      <c r="AV153" s="13" t="s">
        <v>90</v>
      </c>
      <c r="AW153" s="13" t="s">
        <v>41</v>
      </c>
      <c r="AX153" s="13" t="s">
        <v>80</v>
      </c>
      <c r="AY153" s="246" t="s">
        <v>225</v>
      </c>
    </row>
    <row r="154" s="14" customFormat="1">
      <c r="A154" s="14"/>
      <c r="B154" s="247"/>
      <c r="C154" s="248"/>
      <c r="D154" s="231" t="s">
        <v>237</v>
      </c>
      <c r="E154" s="249" t="s">
        <v>173</v>
      </c>
      <c r="F154" s="250" t="s">
        <v>239</v>
      </c>
      <c r="G154" s="248"/>
      <c r="H154" s="251">
        <v>750</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237</v>
      </c>
      <c r="AU154" s="257" t="s">
        <v>90</v>
      </c>
      <c r="AV154" s="14" t="s">
        <v>233</v>
      </c>
      <c r="AW154" s="14" t="s">
        <v>41</v>
      </c>
      <c r="AX154" s="14" t="s">
        <v>87</v>
      </c>
      <c r="AY154" s="257" t="s">
        <v>225</v>
      </c>
    </row>
    <row r="155" s="12" customFormat="1" ht="25.92" customHeight="1">
      <c r="A155" s="12"/>
      <c r="B155" s="202"/>
      <c r="C155" s="203"/>
      <c r="D155" s="204" t="s">
        <v>79</v>
      </c>
      <c r="E155" s="205" t="s">
        <v>328</v>
      </c>
      <c r="F155" s="205" t="s">
        <v>329</v>
      </c>
      <c r="G155" s="203"/>
      <c r="H155" s="203"/>
      <c r="I155" s="206"/>
      <c r="J155" s="207">
        <f>BK155</f>
        <v>0</v>
      </c>
      <c r="K155" s="203"/>
      <c r="L155" s="208"/>
      <c r="M155" s="209"/>
      <c r="N155" s="210"/>
      <c r="O155" s="210"/>
      <c r="P155" s="211">
        <f>SUM(P156:P189)</f>
        <v>0</v>
      </c>
      <c r="Q155" s="210"/>
      <c r="R155" s="211">
        <f>SUM(R156:R189)</f>
        <v>0</v>
      </c>
      <c r="S155" s="210"/>
      <c r="T155" s="212">
        <f>SUM(T156:T189)</f>
        <v>0</v>
      </c>
      <c r="U155" s="12"/>
      <c r="V155" s="12"/>
      <c r="W155" s="12"/>
      <c r="X155" s="12"/>
      <c r="Y155" s="12"/>
      <c r="Z155" s="12"/>
      <c r="AA155" s="12"/>
      <c r="AB155" s="12"/>
      <c r="AC155" s="12"/>
      <c r="AD155" s="12"/>
      <c r="AE155" s="12"/>
      <c r="AR155" s="213" t="s">
        <v>233</v>
      </c>
      <c r="AT155" s="214" t="s">
        <v>79</v>
      </c>
      <c r="AU155" s="214" t="s">
        <v>80</v>
      </c>
      <c r="AY155" s="213" t="s">
        <v>225</v>
      </c>
      <c r="BK155" s="215">
        <f>SUM(BK156:BK189)</f>
        <v>0</v>
      </c>
    </row>
    <row r="156" s="2" customFormat="1" ht="55.5" customHeight="1">
      <c r="A156" s="42"/>
      <c r="B156" s="43"/>
      <c r="C156" s="218" t="s">
        <v>330</v>
      </c>
      <c r="D156" s="218" t="s">
        <v>228</v>
      </c>
      <c r="E156" s="219" t="s">
        <v>331</v>
      </c>
      <c r="F156" s="220" t="s">
        <v>332</v>
      </c>
      <c r="G156" s="221" t="s">
        <v>184</v>
      </c>
      <c r="H156" s="222">
        <v>0.068000000000000005</v>
      </c>
      <c r="I156" s="223"/>
      <c r="J156" s="224">
        <f>ROUND(I156*H156,2)</f>
        <v>0</v>
      </c>
      <c r="K156" s="220" t="s">
        <v>232</v>
      </c>
      <c r="L156" s="48"/>
      <c r="M156" s="225" t="s">
        <v>39</v>
      </c>
      <c r="N156" s="226" t="s">
        <v>53</v>
      </c>
      <c r="O156" s="89"/>
      <c r="P156" s="227">
        <f>O156*H156</f>
        <v>0</v>
      </c>
      <c r="Q156" s="227">
        <v>0</v>
      </c>
      <c r="R156" s="227">
        <f>Q156*H156</f>
        <v>0</v>
      </c>
      <c r="S156" s="227">
        <v>0</v>
      </c>
      <c r="T156" s="228">
        <f>S156*H156</f>
        <v>0</v>
      </c>
      <c r="U156" s="42"/>
      <c r="V156" s="42"/>
      <c r="W156" s="42"/>
      <c r="X156" s="42"/>
      <c r="Y156" s="42"/>
      <c r="Z156" s="42"/>
      <c r="AA156" s="42"/>
      <c r="AB156" s="42"/>
      <c r="AC156" s="42"/>
      <c r="AD156" s="42"/>
      <c r="AE156" s="42"/>
      <c r="AR156" s="229" t="s">
        <v>300</v>
      </c>
      <c r="AT156" s="229" t="s">
        <v>228</v>
      </c>
      <c r="AU156" s="229" t="s">
        <v>87</v>
      </c>
      <c r="AY156" s="20" t="s">
        <v>225</v>
      </c>
      <c r="BE156" s="230">
        <f>IF(N156="základní",J156,0)</f>
        <v>0</v>
      </c>
      <c r="BF156" s="230">
        <f>IF(N156="snížená",J156,0)</f>
        <v>0</v>
      </c>
      <c r="BG156" s="230">
        <f>IF(N156="zákl. přenesená",J156,0)</f>
        <v>0</v>
      </c>
      <c r="BH156" s="230">
        <f>IF(N156="sníž. přenesená",J156,0)</f>
        <v>0</v>
      </c>
      <c r="BI156" s="230">
        <f>IF(N156="nulová",J156,0)</f>
        <v>0</v>
      </c>
      <c r="BJ156" s="20" t="s">
        <v>233</v>
      </c>
      <c r="BK156" s="230">
        <f>ROUND(I156*H156,2)</f>
        <v>0</v>
      </c>
      <c r="BL156" s="20" t="s">
        <v>300</v>
      </c>
      <c r="BM156" s="229" t="s">
        <v>333</v>
      </c>
    </row>
    <row r="157" s="2" customFormat="1">
      <c r="A157" s="42"/>
      <c r="B157" s="43"/>
      <c r="C157" s="44"/>
      <c r="D157" s="231" t="s">
        <v>235</v>
      </c>
      <c r="E157" s="44"/>
      <c r="F157" s="232" t="s">
        <v>334</v>
      </c>
      <c r="G157" s="44"/>
      <c r="H157" s="44"/>
      <c r="I157" s="233"/>
      <c r="J157" s="44"/>
      <c r="K157" s="44"/>
      <c r="L157" s="48"/>
      <c r="M157" s="234"/>
      <c r="N157" s="235"/>
      <c r="O157" s="89"/>
      <c r="P157" s="89"/>
      <c r="Q157" s="89"/>
      <c r="R157" s="89"/>
      <c r="S157" s="89"/>
      <c r="T157" s="90"/>
      <c r="U157" s="42"/>
      <c r="V157" s="42"/>
      <c r="W157" s="42"/>
      <c r="X157" s="42"/>
      <c r="Y157" s="42"/>
      <c r="Z157" s="42"/>
      <c r="AA157" s="42"/>
      <c r="AB157" s="42"/>
      <c r="AC157" s="42"/>
      <c r="AD157" s="42"/>
      <c r="AE157" s="42"/>
      <c r="AT157" s="20" t="s">
        <v>235</v>
      </c>
      <c r="AU157" s="20" t="s">
        <v>87</v>
      </c>
    </row>
    <row r="158" s="15" customFormat="1">
      <c r="A158" s="15"/>
      <c r="B158" s="268"/>
      <c r="C158" s="269"/>
      <c r="D158" s="231" t="s">
        <v>237</v>
      </c>
      <c r="E158" s="270" t="s">
        <v>39</v>
      </c>
      <c r="F158" s="271" t="s">
        <v>335</v>
      </c>
      <c r="G158" s="269"/>
      <c r="H158" s="270" t="s">
        <v>39</v>
      </c>
      <c r="I158" s="272"/>
      <c r="J158" s="269"/>
      <c r="K158" s="269"/>
      <c r="L158" s="273"/>
      <c r="M158" s="274"/>
      <c r="N158" s="275"/>
      <c r="O158" s="275"/>
      <c r="P158" s="275"/>
      <c r="Q158" s="275"/>
      <c r="R158" s="275"/>
      <c r="S158" s="275"/>
      <c r="T158" s="276"/>
      <c r="U158" s="15"/>
      <c r="V158" s="15"/>
      <c r="W158" s="15"/>
      <c r="X158" s="15"/>
      <c r="Y158" s="15"/>
      <c r="Z158" s="15"/>
      <c r="AA158" s="15"/>
      <c r="AB158" s="15"/>
      <c r="AC158" s="15"/>
      <c r="AD158" s="15"/>
      <c r="AE158" s="15"/>
      <c r="AT158" s="277" t="s">
        <v>237</v>
      </c>
      <c r="AU158" s="277" t="s">
        <v>87</v>
      </c>
      <c r="AV158" s="15" t="s">
        <v>87</v>
      </c>
      <c r="AW158" s="15" t="s">
        <v>41</v>
      </c>
      <c r="AX158" s="15" t="s">
        <v>80</v>
      </c>
      <c r="AY158" s="277" t="s">
        <v>225</v>
      </c>
    </row>
    <row r="159" s="13" customFormat="1">
      <c r="A159" s="13"/>
      <c r="B159" s="236"/>
      <c r="C159" s="237"/>
      <c r="D159" s="231" t="s">
        <v>237</v>
      </c>
      <c r="E159" s="238" t="s">
        <v>39</v>
      </c>
      <c r="F159" s="239" t="s">
        <v>336</v>
      </c>
      <c r="G159" s="237"/>
      <c r="H159" s="240">
        <v>0.068000000000000005</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237</v>
      </c>
      <c r="AU159" s="246" t="s">
        <v>87</v>
      </c>
      <c r="AV159" s="13" t="s">
        <v>90</v>
      </c>
      <c r="AW159" s="13" t="s">
        <v>41</v>
      </c>
      <c r="AX159" s="13" t="s">
        <v>80</v>
      </c>
      <c r="AY159" s="246" t="s">
        <v>225</v>
      </c>
    </row>
    <row r="160" s="14" customFormat="1">
      <c r="A160" s="14"/>
      <c r="B160" s="247"/>
      <c r="C160" s="248"/>
      <c r="D160" s="231" t="s">
        <v>237</v>
      </c>
      <c r="E160" s="249" t="s">
        <v>190</v>
      </c>
      <c r="F160" s="250" t="s">
        <v>239</v>
      </c>
      <c r="G160" s="248"/>
      <c r="H160" s="251">
        <v>0.068000000000000005</v>
      </c>
      <c r="I160" s="252"/>
      <c r="J160" s="248"/>
      <c r="K160" s="248"/>
      <c r="L160" s="253"/>
      <c r="M160" s="254"/>
      <c r="N160" s="255"/>
      <c r="O160" s="255"/>
      <c r="P160" s="255"/>
      <c r="Q160" s="255"/>
      <c r="R160" s="255"/>
      <c r="S160" s="255"/>
      <c r="T160" s="256"/>
      <c r="U160" s="14"/>
      <c r="V160" s="14"/>
      <c r="W160" s="14"/>
      <c r="X160" s="14"/>
      <c r="Y160" s="14"/>
      <c r="Z160" s="14"/>
      <c r="AA160" s="14"/>
      <c r="AB160" s="14"/>
      <c r="AC160" s="14"/>
      <c r="AD160" s="14"/>
      <c r="AE160" s="14"/>
      <c r="AT160" s="257" t="s">
        <v>237</v>
      </c>
      <c r="AU160" s="257" t="s">
        <v>87</v>
      </c>
      <c r="AV160" s="14" t="s">
        <v>233</v>
      </c>
      <c r="AW160" s="14" t="s">
        <v>41</v>
      </c>
      <c r="AX160" s="14" t="s">
        <v>87</v>
      </c>
      <c r="AY160" s="257" t="s">
        <v>225</v>
      </c>
    </row>
    <row r="161" s="2" customFormat="1" ht="62.7" customHeight="1">
      <c r="A161" s="42"/>
      <c r="B161" s="43"/>
      <c r="C161" s="218" t="s">
        <v>337</v>
      </c>
      <c r="D161" s="218" t="s">
        <v>228</v>
      </c>
      <c r="E161" s="219" t="s">
        <v>338</v>
      </c>
      <c r="F161" s="220" t="s">
        <v>339</v>
      </c>
      <c r="G161" s="221" t="s">
        <v>184</v>
      </c>
      <c r="H161" s="222">
        <v>19.756</v>
      </c>
      <c r="I161" s="223"/>
      <c r="J161" s="224">
        <f>ROUND(I161*H161,2)</f>
        <v>0</v>
      </c>
      <c r="K161" s="220" t="s">
        <v>232</v>
      </c>
      <c r="L161" s="48"/>
      <c r="M161" s="225" t="s">
        <v>39</v>
      </c>
      <c r="N161" s="226" t="s">
        <v>53</v>
      </c>
      <c r="O161" s="89"/>
      <c r="P161" s="227">
        <f>O161*H161</f>
        <v>0</v>
      </c>
      <c r="Q161" s="227">
        <v>0</v>
      </c>
      <c r="R161" s="227">
        <f>Q161*H161</f>
        <v>0</v>
      </c>
      <c r="S161" s="227">
        <v>0</v>
      </c>
      <c r="T161" s="228">
        <f>S161*H161</f>
        <v>0</v>
      </c>
      <c r="U161" s="42"/>
      <c r="V161" s="42"/>
      <c r="W161" s="42"/>
      <c r="X161" s="42"/>
      <c r="Y161" s="42"/>
      <c r="Z161" s="42"/>
      <c r="AA161" s="42"/>
      <c r="AB161" s="42"/>
      <c r="AC161" s="42"/>
      <c r="AD161" s="42"/>
      <c r="AE161" s="42"/>
      <c r="AR161" s="229" t="s">
        <v>300</v>
      </c>
      <c r="AT161" s="229" t="s">
        <v>228</v>
      </c>
      <c r="AU161" s="229" t="s">
        <v>87</v>
      </c>
      <c r="AY161" s="20" t="s">
        <v>225</v>
      </c>
      <c r="BE161" s="230">
        <f>IF(N161="základní",J161,0)</f>
        <v>0</v>
      </c>
      <c r="BF161" s="230">
        <f>IF(N161="snížená",J161,0)</f>
        <v>0</v>
      </c>
      <c r="BG161" s="230">
        <f>IF(N161="zákl. přenesená",J161,0)</f>
        <v>0</v>
      </c>
      <c r="BH161" s="230">
        <f>IF(N161="sníž. přenesená",J161,0)</f>
        <v>0</v>
      </c>
      <c r="BI161" s="230">
        <f>IF(N161="nulová",J161,0)</f>
        <v>0</v>
      </c>
      <c r="BJ161" s="20" t="s">
        <v>233</v>
      </c>
      <c r="BK161" s="230">
        <f>ROUND(I161*H161,2)</f>
        <v>0</v>
      </c>
      <c r="BL161" s="20" t="s">
        <v>300</v>
      </c>
      <c r="BM161" s="229" t="s">
        <v>340</v>
      </c>
    </row>
    <row r="162" s="2" customFormat="1">
      <c r="A162" s="42"/>
      <c r="B162" s="43"/>
      <c r="C162" s="44"/>
      <c r="D162" s="231" t="s">
        <v>235</v>
      </c>
      <c r="E162" s="44"/>
      <c r="F162" s="232" t="s">
        <v>334</v>
      </c>
      <c r="G162" s="44"/>
      <c r="H162" s="44"/>
      <c r="I162" s="233"/>
      <c r="J162" s="44"/>
      <c r="K162" s="44"/>
      <c r="L162" s="48"/>
      <c r="M162" s="234"/>
      <c r="N162" s="235"/>
      <c r="O162" s="89"/>
      <c r="P162" s="89"/>
      <c r="Q162" s="89"/>
      <c r="R162" s="89"/>
      <c r="S162" s="89"/>
      <c r="T162" s="90"/>
      <c r="U162" s="42"/>
      <c r="V162" s="42"/>
      <c r="W162" s="42"/>
      <c r="X162" s="42"/>
      <c r="Y162" s="42"/>
      <c r="Z162" s="42"/>
      <c r="AA162" s="42"/>
      <c r="AB162" s="42"/>
      <c r="AC162" s="42"/>
      <c r="AD162" s="42"/>
      <c r="AE162" s="42"/>
      <c r="AT162" s="20" t="s">
        <v>235</v>
      </c>
      <c r="AU162" s="20" t="s">
        <v>87</v>
      </c>
    </row>
    <row r="163" s="13" customFormat="1">
      <c r="A163" s="13"/>
      <c r="B163" s="236"/>
      <c r="C163" s="237"/>
      <c r="D163" s="231" t="s">
        <v>237</v>
      </c>
      <c r="E163" s="238" t="s">
        <v>39</v>
      </c>
      <c r="F163" s="239" t="s">
        <v>341</v>
      </c>
      <c r="G163" s="237"/>
      <c r="H163" s="240">
        <v>19.756</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237</v>
      </c>
      <c r="AU163" s="246" t="s">
        <v>87</v>
      </c>
      <c r="AV163" s="13" t="s">
        <v>90</v>
      </c>
      <c r="AW163" s="13" t="s">
        <v>41</v>
      </c>
      <c r="AX163" s="13" t="s">
        <v>87</v>
      </c>
      <c r="AY163" s="246" t="s">
        <v>225</v>
      </c>
    </row>
    <row r="164" s="2" customFormat="1" ht="55.5" customHeight="1">
      <c r="A164" s="42"/>
      <c r="B164" s="43"/>
      <c r="C164" s="218" t="s">
        <v>342</v>
      </c>
      <c r="D164" s="218" t="s">
        <v>228</v>
      </c>
      <c r="E164" s="219" t="s">
        <v>343</v>
      </c>
      <c r="F164" s="220" t="s">
        <v>344</v>
      </c>
      <c r="G164" s="221" t="s">
        <v>184</v>
      </c>
      <c r="H164" s="222">
        <v>100</v>
      </c>
      <c r="I164" s="223"/>
      <c r="J164" s="224">
        <f>ROUND(I164*H164,2)</f>
        <v>0</v>
      </c>
      <c r="K164" s="220" t="s">
        <v>232</v>
      </c>
      <c r="L164" s="48"/>
      <c r="M164" s="225" t="s">
        <v>39</v>
      </c>
      <c r="N164" s="226" t="s">
        <v>53</v>
      </c>
      <c r="O164" s="89"/>
      <c r="P164" s="227">
        <f>O164*H164</f>
        <v>0</v>
      </c>
      <c r="Q164" s="227">
        <v>0</v>
      </c>
      <c r="R164" s="227">
        <f>Q164*H164</f>
        <v>0</v>
      </c>
      <c r="S164" s="227">
        <v>0</v>
      </c>
      <c r="T164" s="228">
        <f>S164*H164</f>
        <v>0</v>
      </c>
      <c r="U164" s="42"/>
      <c r="V164" s="42"/>
      <c r="W164" s="42"/>
      <c r="X164" s="42"/>
      <c r="Y164" s="42"/>
      <c r="Z164" s="42"/>
      <c r="AA164" s="42"/>
      <c r="AB164" s="42"/>
      <c r="AC164" s="42"/>
      <c r="AD164" s="42"/>
      <c r="AE164" s="42"/>
      <c r="AR164" s="229" t="s">
        <v>300</v>
      </c>
      <c r="AT164" s="229" t="s">
        <v>228</v>
      </c>
      <c r="AU164" s="229" t="s">
        <v>87</v>
      </c>
      <c r="AY164" s="20" t="s">
        <v>225</v>
      </c>
      <c r="BE164" s="230">
        <f>IF(N164="základní",J164,0)</f>
        <v>0</v>
      </c>
      <c r="BF164" s="230">
        <f>IF(N164="snížená",J164,0)</f>
        <v>0</v>
      </c>
      <c r="BG164" s="230">
        <f>IF(N164="zákl. přenesená",J164,0)</f>
        <v>0</v>
      </c>
      <c r="BH164" s="230">
        <f>IF(N164="sníž. přenesená",J164,0)</f>
        <v>0</v>
      </c>
      <c r="BI164" s="230">
        <f>IF(N164="nulová",J164,0)</f>
        <v>0</v>
      </c>
      <c r="BJ164" s="20" t="s">
        <v>233</v>
      </c>
      <c r="BK164" s="230">
        <f>ROUND(I164*H164,2)</f>
        <v>0</v>
      </c>
      <c r="BL164" s="20" t="s">
        <v>300</v>
      </c>
      <c r="BM164" s="229" t="s">
        <v>345</v>
      </c>
    </row>
    <row r="165" s="2" customFormat="1">
      <c r="A165" s="42"/>
      <c r="B165" s="43"/>
      <c r="C165" s="44"/>
      <c r="D165" s="231" t="s">
        <v>235</v>
      </c>
      <c r="E165" s="44"/>
      <c r="F165" s="232" t="s">
        <v>334</v>
      </c>
      <c r="G165" s="44"/>
      <c r="H165" s="44"/>
      <c r="I165" s="233"/>
      <c r="J165" s="44"/>
      <c r="K165" s="44"/>
      <c r="L165" s="48"/>
      <c r="M165" s="234"/>
      <c r="N165" s="235"/>
      <c r="O165" s="89"/>
      <c r="P165" s="89"/>
      <c r="Q165" s="89"/>
      <c r="R165" s="89"/>
      <c r="S165" s="89"/>
      <c r="T165" s="90"/>
      <c r="U165" s="42"/>
      <c r="V165" s="42"/>
      <c r="W165" s="42"/>
      <c r="X165" s="42"/>
      <c r="Y165" s="42"/>
      <c r="Z165" s="42"/>
      <c r="AA165" s="42"/>
      <c r="AB165" s="42"/>
      <c r="AC165" s="42"/>
      <c r="AD165" s="42"/>
      <c r="AE165" s="42"/>
      <c r="AT165" s="20" t="s">
        <v>235</v>
      </c>
      <c r="AU165" s="20" t="s">
        <v>87</v>
      </c>
    </row>
    <row r="166" s="13" customFormat="1">
      <c r="A166" s="13"/>
      <c r="B166" s="236"/>
      <c r="C166" s="237"/>
      <c r="D166" s="231" t="s">
        <v>237</v>
      </c>
      <c r="E166" s="238" t="s">
        <v>39</v>
      </c>
      <c r="F166" s="239" t="s">
        <v>193</v>
      </c>
      <c r="G166" s="237"/>
      <c r="H166" s="240">
        <v>100</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237</v>
      </c>
      <c r="AU166" s="246" t="s">
        <v>87</v>
      </c>
      <c r="AV166" s="13" t="s">
        <v>90</v>
      </c>
      <c r="AW166" s="13" t="s">
        <v>41</v>
      </c>
      <c r="AX166" s="13" t="s">
        <v>80</v>
      </c>
      <c r="AY166" s="246" t="s">
        <v>225</v>
      </c>
    </row>
    <row r="167" s="14" customFormat="1">
      <c r="A167" s="14"/>
      <c r="B167" s="247"/>
      <c r="C167" s="248"/>
      <c r="D167" s="231" t="s">
        <v>237</v>
      </c>
      <c r="E167" s="249" t="s">
        <v>39</v>
      </c>
      <c r="F167" s="250" t="s">
        <v>239</v>
      </c>
      <c r="G167" s="248"/>
      <c r="H167" s="251">
        <v>100</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237</v>
      </c>
      <c r="AU167" s="257" t="s">
        <v>87</v>
      </c>
      <c r="AV167" s="14" t="s">
        <v>233</v>
      </c>
      <c r="AW167" s="14" t="s">
        <v>41</v>
      </c>
      <c r="AX167" s="14" t="s">
        <v>87</v>
      </c>
      <c r="AY167" s="257" t="s">
        <v>225</v>
      </c>
    </row>
    <row r="168" s="2" customFormat="1" ht="55.5" customHeight="1">
      <c r="A168" s="42"/>
      <c r="B168" s="43"/>
      <c r="C168" s="218" t="s">
        <v>7</v>
      </c>
      <c r="D168" s="218" t="s">
        <v>228</v>
      </c>
      <c r="E168" s="219" t="s">
        <v>346</v>
      </c>
      <c r="F168" s="220" t="s">
        <v>347</v>
      </c>
      <c r="G168" s="221" t="s">
        <v>175</v>
      </c>
      <c r="H168" s="222">
        <v>1</v>
      </c>
      <c r="I168" s="223"/>
      <c r="J168" s="224">
        <f>ROUND(I168*H168,2)</f>
        <v>0</v>
      </c>
      <c r="K168" s="220" t="s">
        <v>232</v>
      </c>
      <c r="L168" s="48"/>
      <c r="M168" s="225" t="s">
        <v>39</v>
      </c>
      <c r="N168" s="226" t="s">
        <v>53</v>
      </c>
      <c r="O168" s="89"/>
      <c r="P168" s="227">
        <f>O168*H168</f>
        <v>0</v>
      </c>
      <c r="Q168" s="227">
        <v>0</v>
      </c>
      <c r="R168" s="227">
        <f>Q168*H168</f>
        <v>0</v>
      </c>
      <c r="S168" s="227">
        <v>0</v>
      </c>
      <c r="T168" s="228">
        <f>S168*H168</f>
        <v>0</v>
      </c>
      <c r="U168" s="42"/>
      <c r="V168" s="42"/>
      <c r="W168" s="42"/>
      <c r="X168" s="42"/>
      <c r="Y168" s="42"/>
      <c r="Z168" s="42"/>
      <c r="AA168" s="42"/>
      <c r="AB168" s="42"/>
      <c r="AC168" s="42"/>
      <c r="AD168" s="42"/>
      <c r="AE168" s="42"/>
      <c r="AR168" s="229" t="s">
        <v>300</v>
      </c>
      <c r="AT168" s="229" t="s">
        <v>228</v>
      </c>
      <c r="AU168" s="229" t="s">
        <v>87</v>
      </c>
      <c r="AY168" s="20" t="s">
        <v>225</v>
      </c>
      <c r="BE168" s="230">
        <f>IF(N168="základní",J168,0)</f>
        <v>0</v>
      </c>
      <c r="BF168" s="230">
        <f>IF(N168="snížená",J168,0)</f>
        <v>0</v>
      </c>
      <c r="BG168" s="230">
        <f>IF(N168="zákl. přenesená",J168,0)</f>
        <v>0</v>
      </c>
      <c r="BH168" s="230">
        <f>IF(N168="sníž. přenesená",J168,0)</f>
        <v>0</v>
      </c>
      <c r="BI168" s="230">
        <f>IF(N168="nulová",J168,0)</f>
        <v>0</v>
      </c>
      <c r="BJ168" s="20" t="s">
        <v>233</v>
      </c>
      <c r="BK168" s="230">
        <f>ROUND(I168*H168,2)</f>
        <v>0</v>
      </c>
      <c r="BL168" s="20" t="s">
        <v>300</v>
      </c>
      <c r="BM168" s="229" t="s">
        <v>348</v>
      </c>
    </row>
    <row r="169" s="2" customFormat="1">
      <c r="A169" s="42"/>
      <c r="B169" s="43"/>
      <c r="C169" s="44"/>
      <c r="D169" s="231" t="s">
        <v>235</v>
      </c>
      <c r="E169" s="44"/>
      <c r="F169" s="232" t="s">
        <v>334</v>
      </c>
      <c r="G169" s="44"/>
      <c r="H169" s="44"/>
      <c r="I169" s="233"/>
      <c r="J169" s="44"/>
      <c r="K169" s="44"/>
      <c r="L169" s="48"/>
      <c r="M169" s="234"/>
      <c r="N169" s="235"/>
      <c r="O169" s="89"/>
      <c r="P169" s="89"/>
      <c r="Q169" s="89"/>
      <c r="R169" s="89"/>
      <c r="S169" s="89"/>
      <c r="T169" s="90"/>
      <c r="U169" s="42"/>
      <c r="V169" s="42"/>
      <c r="W169" s="42"/>
      <c r="X169" s="42"/>
      <c r="Y169" s="42"/>
      <c r="Z169" s="42"/>
      <c r="AA169" s="42"/>
      <c r="AB169" s="42"/>
      <c r="AC169" s="42"/>
      <c r="AD169" s="42"/>
      <c r="AE169" s="42"/>
      <c r="AT169" s="20" t="s">
        <v>235</v>
      </c>
      <c r="AU169" s="20" t="s">
        <v>87</v>
      </c>
    </row>
    <row r="170" s="13" customFormat="1">
      <c r="A170" s="13"/>
      <c r="B170" s="236"/>
      <c r="C170" s="237"/>
      <c r="D170" s="231" t="s">
        <v>237</v>
      </c>
      <c r="E170" s="238" t="s">
        <v>39</v>
      </c>
      <c r="F170" s="239" t="s">
        <v>349</v>
      </c>
      <c r="G170" s="237"/>
      <c r="H170" s="240">
        <v>1</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237</v>
      </c>
      <c r="AU170" s="246" t="s">
        <v>87</v>
      </c>
      <c r="AV170" s="13" t="s">
        <v>90</v>
      </c>
      <c r="AW170" s="13" t="s">
        <v>41</v>
      </c>
      <c r="AX170" s="13" t="s">
        <v>80</v>
      </c>
      <c r="AY170" s="246" t="s">
        <v>225</v>
      </c>
    </row>
    <row r="171" s="14" customFormat="1">
      <c r="A171" s="14"/>
      <c r="B171" s="247"/>
      <c r="C171" s="248"/>
      <c r="D171" s="231" t="s">
        <v>237</v>
      </c>
      <c r="E171" s="249" t="s">
        <v>39</v>
      </c>
      <c r="F171" s="250" t="s">
        <v>239</v>
      </c>
      <c r="G171" s="248"/>
      <c r="H171" s="251">
        <v>1</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237</v>
      </c>
      <c r="AU171" s="257" t="s">
        <v>87</v>
      </c>
      <c r="AV171" s="14" t="s">
        <v>233</v>
      </c>
      <c r="AW171" s="14" t="s">
        <v>41</v>
      </c>
      <c r="AX171" s="14" t="s">
        <v>87</v>
      </c>
      <c r="AY171" s="257" t="s">
        <v>225</v>
      </c>
    </row>
    <row r="172" s="2" customFormat="1" ht="62.7" customHeight="1">
      <c r="A172" s="42"/>
      <c r="B172" s="43"/>
      <c r="C172" s="218" t="s">
        <v>350</v>
      </c>
      <c r="D172" s="218" t="s">
        <v>228</v>
      </c>
      <c r="E172" s="219" t="s">
        <v>351</v>
      </c>
      <c r="F172" s="220" t="s">
        <v>352</v>
      </c>
      <c r="G172" s="221" t="s">
        <v>184</v>
      </c>
      <c r="H172" s="222">
        <v>19.756</v>
      </c>
      <c r="I172" s="223"/>
      <c r="J172" s="224">
        <f>ROUND(I172*H172,2)</f>
        <v>0</v>
      </c>
      <c r="K172" s="220" t="s">
        <v>232</v>
      </c>
      <c r="L172" s="48"/>
      <c r="M172" s="225" t="s">
        <v>39</v>
      </c>
      <c r="N172" s="226" t="s">
        <v>53</v>
      </c>
      <c r="O172" s="89"/>
      <c r="P172" s="227">
        <f>O172*H172</f>
        <v>0</v>
      </c>
      <c r="Q172" s="227">
        <v>0</v>
      </c>
      <c r="R172" s="227">
        <f>Q172*H172</f>
        <v>0</v>
      </c>
      <c r="S172" s="227">
        <v>0</v>
      </c>
      <c r="T172" s="228">
        <f>S172*H172</f>
        <v>0</v>
      </c>
      <c r="U172" s="42"/>
      <c r="V172" s="42"/>
      <c r="W172" s="42"/>
      <c r="X172" s="42"/>
      <c r="Y172" s="42"/>
      <c r="Z172" s="42"/>
      <c r="AA172" s="42"/>
      <c r="AB172" s="42"/>
      <c r="AC172" s="42"/>
      <c r="AD172" s="42"/>
      <c r="AE172" s="42"/>
      <c r="AR172" s="229" t="s">
        <v>300</v>
      </c>
      <c r="AT172" s="229" t="s">
        <v>228</v>
      </c>
      <c r="AU172" s="229" t="s">
        <v>87</v>
      </c>
      <c r="AY172" s="20" t="s">
        <v>225</v>
      </c>
      <c r="BE172" s="230">
        <f>IF(N172="základní",J172,0)</f>
        <v>0</v>
      </c>
      <c r="BF172" s="230">
        <f>IF(N172="snížená",J172,0)</f>
        <v>0</v>
      </c>
      <c r="BG172" s="230">
        <f>IF(N172="zákl. přenesená",J172,0)</f>
        <v>0</v>
      </c>
      <c r="BH172" s="230">
        <f>IF(N172="sníž. přenesená",J172,0)</f>
        <v>0</v>
      </c>
      <c r="BI172" s="230">
        <f>IF(N172="nulová",J172,0)</f>
        <v>0</v>
      </c>
      <c r="BJ172" s="20" t="s">
        <v>233</v>
      </c>
      <c r="BK172" s="230">
        <f>ROUND(I172*H172,2)</f>
        <v>0</v>
      </c>
      <c r="BL172" s="20" t="s">
        <v>300</v>
      </c>
      <c r="BM172" s="229" t="s">
        <v>353</v>
      </c>
    </row>
    <row r="173" s="2" customFormat="1">
      <c r="A173" s="42"/>
      <c r="B173" s="43"/>
      <c r="C173" s="44"/>
      <c r="D173" s="231" t="s">
        <v>235</v>
      </c>
      <c r="E173" s="44"/>
      <c r="F173" s="232" t="s">
        <v>334</v>
      </c>
      <c r="G173" s="44"/>
      <c r="H173" s="44"/>
      <c r="I173" s="233"/>
      <c r="J173" s="44"/>
      <c r="K173" s="44"/>
      <c r="L173" s="48"/>
      <c r="M173" s="234"/>
      <c r="N173" s="235"/>
      <c r="O173" s="89"/>
      <c r="P173" s="89"/>
      <c r="Q173" s="89"/>
      <c r="R173" s="89"/>
      <c r="S173" s="89"/>
      <c r="T173" s="90"/>
      <c r="U173" s="42"/>
      <c r="V173" s="42"/>
      <c r="W173" s="42"/>
      <c r="X173" s="42"/>
      <c r="Y173" s="42"/>
      <c r="Z173" s="42"/>
      <c r="AA173" s="42"/>
      <c r="AB173" s="42"/>
      <c r="AC173" s="42"/>
      <c r="AD173" s="42"/>
      <c r="AE173" s="42"/>
      <c r="AT173" s="20" t="s">
        <v>235</v>
      </c>
      <c r="AU173" s="20" t="s">
        <v>87</v>
      </c>
    </row>
    <row r="174" s="2" customFormat="1">
      <c r="A174" s="42"/>
      <c r="B174" s="43"/>
      <c r="C174" s="44"/>
      <c r="D174" s="231" t="s">
        <v>321</v>
      </c>
      <c r="E174" s="44"/>
      <c r="F174" s="232" t="s">
        <v>354</v>
      </c>
      <c r="G174" s="44"/>
      <c r="H174" s="44"/>
      <c r="I174" s="233"/>
      <c r="J174" s="44"/>
      <c r="K174" s="44"/>
      <c r="L174" s="48"/>
      <c r="M174" s="234"/>
      <c r="N174" s="235"/>
      <c r="O174" s="89"/>
      <c r="P174" s="89"/>
      <c r="Q174" s="89"/>
      <c r="R174" s="89"/>
      <c r="S174" s="89"/>
      <c r="T174" s="90"/>
      <c r="U174" s="42"/>
      <c r="V174" s="42"/>
      <c r="W174" s="42"/>
      <c r="X174" s="42"/>
      <c r="Y174" s="42"/>
      <c r="Z174" s="42"/>
      <c r="AA174" s="42"/>
      <c r="AB174" s="42"/>
      <c r="AC174" s="42"/>
      <c r="AD174" s="42"/>
      <c r="AE174" s="42"/>
      <c r="AT174" s="20" t="s">
        <v>321</v>
      </c>
      <c r="AU174" s="20" t="s">
        <v>87</v>
      </c>
    </row>
    <row r="175" s="13" customFormat="1">
      <c r="A175" s="13"/>
      <c r="B175" s="236"/>
      <c r="C175" s="237"/>
      <c r="D175" s="231" t="s">
        <v>237</v>
      </c>
      <c r="E175" s="238" t="s">
        <v>39</v>
      </c>
      <c r="F175" s="239" t="s">
        <v>355</v>
      </c>
      <c r="G175" s="237"/>
      <c r="H175" s="240">
        <v>19.756</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237</v>
      </c>
      <c r="AU175" s="246" t="s">
        <v>87</v>
      </c>
      <c r="AV175" s="13" t="s">
        <v>90</v>
      </c>
      <c r="AW175" s="13" t="s">
        <v>41</v>
      </c>
      <c r="AX175" s="13" t="s">
        <v>80</v>
      </c>
      <c r="AY175" s="246" t="s">
        <v>225</v>
      </c>
    </row>
    <row r="176" s="14" customFormat="1">
      <c r="A176" s="14"/>
      <c r="B176" s="247"/>
      <c r="C176" s="248"/>
      <c r="D176" s="231" t="s">
        <v>237</v>
      </c>
      <c r="E176" s="249" t="s">
        <v>182</v>
      </c>
      <c r="F176" s="250" t="s">
        <v>239</v>
      </c>
      <c r="G176" s="248"/>
      <c r="H176" s="251">
        <v>19.756</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237</v>
      </c>
      <c r="AU176" s="257" t="s">
        <v>87</v>
      </c>
      <c r="AV176" s="14" t="s">
        <v>233</v>
      </c>
      <c r="AW176" s="14" t="s">
        <v>41</v>
      </c>
      <c r="AX176" s="14" t="s">
        <v>87</v>
      </c>
      <c r="AY176" s="257" t="s">
        <v>225</v>
      </c>
    </row>
    <row r="177" s="2" customFormat="1" ht="44.25" customHeight="1">
      <c r="A177" s="42"/>
      <c r="B177" s="43"/>
      <c r="C177" s="218" t="s">
        <v>356</v>
      </c>
      <c r="D177" s="218" t="s">
        <v>228</v>
      </c>
      <c r="E177" s="219" t="s">
        <v>357</v>
      </c>
      <c r="F177" s="220" t="s">
        <v>358</v>
      </c>
      <c r="G177" s="221" t="s">
        <v>184</v>
      </c>
      <c r="H177" s="222">
        <v>0.068000000000000005</v>
      </c>
      <c r="I177" s="223"/>
      <c r="J177" s="224">
        <f>ROUND(I177*H177,2)</f>
        <v>0</v>
      </c>
      <c r="K177" s="220" t="s">
        <v>232</v>
      </c>
      <c r="L177" s="48"/>
      <c r="M177" s="225" t="s">
        <v>39</v>
      </c>
      <c r="N177" s="226" t="s">
        <v>53</v>
      </c>
      <c r="O177" s="89"/>
      <c r="P177" s="227">
        <f>O177*H177</f>
        <v>0</v>
      </c>
      <c r="Q177" s="227">
        <v>0</v>
      </c>
      <c r="R177" s="227">
        <f>Q177*H177</f>
        <v>0</v>
      </c>
      <c r="S177" s="227">
        <v>0</v>
      </c>
      <c r="T177" s="228">
        <f>S177*H177</f>
        <v>0</v>
      </c>
      <c r="U177" s="42"/>
      <c r="V177" s="42"/>
      <c r="W177" s="42"/>
      <c r="X177" s="42"/>
      <c r="Y177" s="42"/>
      <c r="Z177" s="42"/>
      <c r="AA177" s="42"/>
      <c r="AB177" s="42"/>
      <c r="AC177" s="42"/>
      <c r="AD177" s="42"/>
      <c r="AE177" s="42"/>
      <c r="AR177" s="229" t="s">
        <v>300</v>
      </c>
      <c r="AT177" s="229" t="s">
        <v>228</v>
      </c>
      <c r="AU177" s="229" t="s">
        <v>87</v>
      </c>
      <c r="AY177" s="20" t="s">
        <v>225</v>
      </c>
      <c r="BE177" s="230">
        <f>IF(N177="základní",J177,0)</f>
        <v>0</v>
      </c>
      <c r="BF177" s="230">
        <f>IF(N177="snížená",J177,0)</f>
        <v>0</v>
      </c>
      <c r="BG177" s="230">
        <f>IF(N177="zákl. přenesená",J177,0)</f>
        <v>0</v>
      </c>
      <c r="BH177" s="230">
        <f>IF(N177="sníž. přenesená",J177,0)</f>
        <v>0</v>
      </c>
      <c r="BI177" s="230">
        <f>IF(N177="nulová",J177,0)</f>
        <v>0</v>
      </c>
      <c r="BJ177" s="20" t="s">
        <v>233</v>
      </c>
      <c r="BK177" s="230">
        <f>ROUND(I177*H177,2)</f>
        <v>0</v>
      </c>
      <c r="BL177" s="20" t="s">
        <v>300</v>
      </c>
      <c r="BM177" s="229" t="s">
        <v>359</v>
      </c>
    </row>
    <row r="178" s="2" customFormat="1">
      <c r="A178" s="42"/>
      <c r="B178" s="43"/>
      <c r="C178" s="44"/>
      <c r="D178" s="231" t="s">
        <v>235</v>
      </c>
      <c r="E178" s="44"/>
      <c r="F178" s="232" t="s">
        <v>360</v>
      </c>
      <c r="G178" s="44"/>
      <c r="H178" s="44"/>
      <c r="I178" s="233"/>
      <c r="J178" s="44"/>
      <c r="K178" s="44"/>
      <c r="L178" s="48"/>
      <c r="M178" s="234"/>
      <c r="N178" s="235"/>
      <c r="O178" s="89"/>
      <c r="P178" s="89"/>
      <c r="Q178" s="89"/>
      <c r="R178" s="89"/>
      <c r="S178" s="89"/>
      <c r="T178" s="90"/>
      <c r="U178" s="42"/>
      <c r="V178" s="42"/>
      <c r="W178" s="42"/>
      <c r="X178" s="42"/>
      <c r="Y178" s="42"/>
      <c r="Z178" s="42"/>
      <c r="AA178" s="42"/>
      <c r="AB178" s="42"/>
      <c r="AC178" s="42"/>
      <c r="AD178" s="42"/>
      <c r="AE178" s="42"/>
      <c r="AT178" s="20" t="s">
        <v>235</v>
      </c>
      <c r="AU178" s="20" t="s">
        <v>87</v>
      </c>
    </row>
    <row r="179" s="13" customFormat="1">
      <c r="A179" s="13"/>
      <c r="B179" s="236"/>
      <c r="C179" s="237"/>
      <c r="D179" s="231" t="s">
        <v>237</v>
      </c>
      <c r="E179" s="238" t="s">
        <v>39</v>
      </c>
      <c r="F179" s="239" t="s">
        <v>190</v>
      </c>
      <c r="G179" s="237"/>
      <c r="H179" s="240">
        <v>0.068000000000000005</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237</v>
      </c>
      <c r="AU179" s="246" t="s">
        <v>87</v>
      </c>
      <c r="AV179" s="13" t="s">
        <v>90</v>
      </c>
      <c r="AW179" s="13" t="s">
        <v>41</v>
      </c>
      <c r="AX179" s="13" t="s">
        <v>80</v>
      </c>
      <c r="AY179" s="246" t="s">
        <v>225</v>
      </c>
    </row>
    <row r="180" s="14" customFormat="1">
      <c r="A180" s="14"/>
      <c r="B180" s="247"/>
      <c r="C180" s="248"/>
      <c r="D180" s="231" t="s">
        <v>237</v>
      </c>
      <c r="E180" s="249" t="s">
        <v>39</v>
      </c>
      <c r="F180" s="250" t="s">
        <v>239</v>
      </c>
      <c r="G180" s="248"/>
      <c r="H180" s="251">
        <v>0.068000000000000005</v>
      </c>
      <c r="I180" s="252"/>
      <c r="J180" s="248"/>
      <c r="K180" s="248"/>
      <c r="L180" s="253"/>
      <c r="M180" s="254"/>
      <c r="N180" s="255"/>
      <c r="O180" s="255"/>
      <c r="P180" s="255"/>
      <c r="Q180" s="255"/>
      <c r="R180" s="255"/>
      <c r="S180" s="255"/>
      <c r="T180" s="256"/>
      <c r="U180" s="14"/>
      <c r="V180" s="14"/>
      <c r="W180" s="14"/>
      <c r="X180" s="14"/>
      <c r="Y180" s="14"/>
      <c r="Z180" s="14"/>
      <c r="AA180" s="14"/>
      <c r="AB180" s="14"/>
      <c r="AC180" s="14"/>
      <c r="AD180" s="14"/>
      <c r="AE180" s="14"/>
      <c r="AT180" s="257" t="s">
        <v>237</v>
      </c>
      <c r="AU180" s="257" t="s">
        <v>87</v>
      </c>
      <c r="AV180" s="14" t="s">
        <v>233</v>
      </c>
      <c r="AW180" s="14" t="s">
        <v>41</v>
      </c>
      <c r="AX180" s="14" t="s">
        <v>87</v>
      </c>
      <c r="AY180" s="257" t="s">
        <v>225</v>
      </c>
    </row>
    <row r="181" s="2" customFormat="1" ht="44.25" customHeight="1">
      <c r="A181" s="42"/>
      <c r="B181" s="43"/>
      <c r="C181" s="218" t="s">
        <v>361</v>
      </c>
      <c r="D181" s="218" t="s">
        <v>228</v>
      </c>
      <c r="E181" s="219" t="s">
        <v>362</v>
      </c>
      <c r="F181" s="220" t="s">
        <v>363</v>
      </c>
      <c r="G181" s="221" t="s">
        <v>184</v>
      </c>
      <c r="H181" s="222">
        <v>59.268000000000001</v>
      </c>
      <c r="I181" s="223"/>
      <c r="J181" s="224">
        <f>ROUND(I181*H181,2)</f>
        <v>0</v>
      </c>
      <c r="K181" s="220" t="s">
        <v>232</v>
      </c>
      <c r="L181" s="48"/>
      <c r="M181" s="225" t="s">
        <v>39</v>
      </c>
      <c r="N181" s="226" t="s">
        <v>53</v>
      </c>
      <c r="O181" s="89"/>
      <c r="P181" s="227">
        <f>O181*H181</f>
        <v>0</v>
      </c>
      <c r="Q181" s="227">
        <v>0</v>
      </c>
      <c r="R181" s="227">
        <f>Q181*H181</f>
        <v>0</v>
      </c>
      <c r="S181" s="227">
        <v>0</v>
      </c>
      <c r="T181" s="228">
        <f>S181*H181</f>
        <v>0</v>
      </c>
      <c r="U181" s="42"/>
      <c r="V181" s="42"/>
      <c r="W181" s="42"/>
      <c r="X181" s="42"/>
      <c r="Y181" s="42"/>
      <c r="Z181" s="42"/>
      <c r="AA181" s="42"/>
      <c r="AB181" s="42"/>
      <c r="AC181" s="42"/>
      <c r="AD181" s="42"/>
      <c r="AE181" s="42"/>
      <c r="AR181" s="229" t="s">
        <v>300</v>
      </c>
      <c r="AT181" s="229" t="s">
        <v>228</v>
      </c>
      <c r="AU181" s="229" t="s">
        <v>87</v>
      </c>
      <c r="AY181" s="20" t="s">
        <v>225</v>
      </c>
      <c r="BE181" s="230">
        <f>IF(N181="základní",J181,0)</f>
        <v>0</v>
      </c>
      <c r="BF181" s="230">
        <f>IF(N181="snížená",J181,0)</f>
        <v>0</v>
      </c>
      <c r="BG181" s="230">
        <f>IF(N181="zákl. přenesená",J181,0)</f>
        <v>0</v>
      </c>
      <c r="BH181" s="230">
        <f>IF(N181="sníž. přenesená",J181,0)</f>
        <v>0</v>
      </c>
      <c r="BI181" s="230">
        <f>IF(N181="nulová",J181,0)</f>
        <v>0</v>
      </c>
      <c r="BJ181" s="20" t="s">
        <v>233</v>
      </c>
      <c r="BK181" s="230">
        <f>ROUND(I181*H181,2)</f>
        <v>0</v>
      </c>
      <c r="BL181" s="20" t="s">
        <v>300</v>
      </c>
      <c r="BM181" s="229" t="s">
        <v>364</v>
      </c>
    </row>
    <row r="182" s="2" customFormat="1">
      <c r="A182" s="42"/>
      <c r="B182" s="43"/>
      <c r="C182" s="44"/>
      <c r="D182" s="231" t="s">
        <v>235</v>
      </c>
      <c r="E182" s="44"/>
      <c r="F182" s="232" t="s">
        <v>360</v>
      </c>
      <c r="G182" s="44"/>
      <c r="H182" s="44"/>
      <c r="I182" s="233"/>
      <c r="J182" s="44"/>
      <c r="K182" s="44"/>
      <c r="L182" s="48"/>
      <c r="M182" s="234"/>
      <c r="N182" s="235"/>
      <c r="O182" s="89"/>
      <c r="P182" s="89"/>
      <c r="Q182" s="89"/>
      <c r="R182" s="89"/>
      <c r="S182" s="89"/>
      <c r="T182" s="90"/>
      <c r="U182" s="42"/>
      <c r="V182" s="42"/>
      <c r="W182" s="42"/>
      <c r="X182" s="42"/>
      <c r="Y182" s="42"/>
      <c r="Z182" s="42"/>
      <c r="AA182" s="42"/>
      <c r="AB182" s="42"/>
      <c r="AC182" s="42"/>
      <c r="AD182" s="42"/>
      <c r="AE182" s="42"/>
      <c r="AT182" s="20" t="s">
        <v>235</v>
      </c>
      <c r="AU182" s="20" t="s">
        <v>87</v>
      </c>
    </row>
    <row r="183" s="2" customFormat="1">
      <c r="A183" s="42"/>
      <c r="B183" s="43"/>
      <c r="C183" s="44"/>
      <c r="D183" s="231" t="s">
        <v>321</v>
      </c>
      <c r="E183" s="44"/>
      <c r="F183" s="232" t="s">
        <v>365</v>
      </c>
      <c r="G183" s="44"/>
      <c r="H183" s="44"/>
      <c r="I183" s="233"/>
      <c r="J183" s="44"/>
      <c r="K183" s="44"/>
      <c r="L183" s="48"/>
      <c r="M183" s="234"/>
      <c r="N183" s="235"/>
      <c r="O183" s="89"/>
      <c r="P183" s="89"/>
      <c r="Q183" s="89"/>
      <c r="R183" s="89"/>
      <c r="S183" s="89"/>
      <c r="T183" s="90"/>
      <c r="U183" s="42"/>
      <c r="V183" s="42"/>
      <c r="W183" s="42"/>
      <c r="X183" s="42"/>
      <c r="Y183" s="42"/>
      <c r="Z183" s="42"/>
      <c r="AA183" s="42"/>
      <c r="AB183" s="42"/>
      <c r="AC183" s="42"/>
      <c r="AD183" s="42"/>
      <c r="AE183" s="42"/>
      <c r="AT183" s="20" t="s">
        <v>321</v>
      </c>
      <c r="AU183" s="20" t="s">
        <v>87</v>
      </c>
    </row>
    <row r="184" s="13" customFormat="1">
      <c r="A184" s="13"/>
      <c r="B184" s="236"/>
      <c r="C184" s="237"/>
      <c r="D184" s="231" t="s">
        <v>237</v>
      </c>
      <c r="E184" s="238" t="s">
        <v>39</v>
      </c>
      <c r="F184" s="239" t="s">
        <v>366</v>
      </c>
      <c r="G184" s="237"/>
      <c r="H184" s="240">
        <v>59.268000000000001</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237</v>
      </c>
      <c r="AU184" s="246" t="s">
        <v>87</v>
      </c>
      <c r="AV184" s="13" t="s">
        <v>90</v>
      </c>
      <c r="AW184" s="13" t="s">
        <v>41</v>
      </c>
      <c r="AX184" s="13" t="s">
        <v>80</v>
      </c>
      <c r="AY184" s="246" t="s">
        <v>225</v>
      </c>
    </row>
    <row r="185" s="14" customFormat="1">
      <c r="A185" s="14"/>
      <c r="B185" s="247"/>
      <c r="C185" s="248"/>
      <c r="D185" s="231" t="s">
        <v>237</v>
      </c>
      <c r="E185" s="249" t="s">
        <v>39</v>
      </c>
      <c r="F185" s="250" t="s">
        <v>239</v>
      </c>
      <c r="G185" s="248"/>
      <c r="H185" s="251">
        <v>59.268000000000001</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237</v>
      </c>
      <c r="AU185" s="257" t="s">
        <v>87</v>
      </c>
      <c r="AV185" s="14" t="s">
        <v>233</v>
      </c>
      <c r="AW185" s="14" t="s">
        <v>41</v>
      </c>
      <c r="AX185" s="14" t="s">
        <v>87</v>
      </c>
      <c r="AY185" s="257" t="s">
        <v>225</v>
      </c>
    </row>
    <row r="186" s="2" customFormat="1" ht="49.05" customHeight="1">
      <c r="A186" s="42"/>
      <c r="B186" s="43"/>
      <c r="C186" s="218" t="s">
        <v>367</v>
      </c>
      <c r="D186" s="218" t="s">
        <v>228</v>
      </c>
      <c r="E186" s="219" t="s">
        <v>368</v>
      </c>
      <c r="F186" s="220" t="s">
        <v>369</v>
      </c>
      <c r="G186" s="221" t="s">
        <v>184</v>
      </c>
      <c r="H186" s="222">
        <v>0.29499999999999998</v>
      </c>
      <c r="I186" s="223"/>
      <c r="J186" s="224">
        <f>ROUND(I186*H186,2)</f>
        <v>0</v>
      </c>
      <c r="K186" s="220" t="s">
        <v>232</v>
      </c>
      <c r="L186" s="48"/>
      <c r="M186" s="225" t="s">
        <v>39</v>
      </c>
      <c r="N186" s="226" t="s">
        <v>53</v>
      </c>
      <c r="O186" s="89"/>
      <c r="P186" s="227">
        <f>O186*H186</f>
        <v>0</v>
      </c>
      <c r="Q186" s="227">
        <v>0</v>
      </c>
      <c r="R186" s="227">
        <f>Q186*H186</f>
        <v>0</v>
      </c>
      <c r="S186" s="227">
        <v>0</v>
      </c>
      <c r="T186" s="228">
        <f>S186*H186</f>
        <v>0</v>
      </c>
      <c r="U186" s="42"/>
      <c r="V186" s="42"/>
      <c r="W186" s="42"/>
      <c r="X186" s="42"/>
      <c r="Y186" s="42"/>
      <c r="Z186" s="42"/>
      <c r="AA186" s="42"/>
      <c r="AB186" s="42"/>
      <c r="AC186" s="42"/>
      <c r="AD186" s="42"/>
      <c r="AE186" s="42"/>
      <c r="AR186" s="229" t="s">
        <v>300</v>
      </c>
      <c r="AT186" s="229" t="s">
        <v>228</v>
      </c>
      <c r="AU186" s="229" t="s">
        <v>87</v>
      </c>
      <c r="AY186" s="20" t="s">
        <v>225</v>
      </c>
      <c r="BE186" s="230">
        <f>IF(N186="základní",J186,0)</f>
        <v>0</v>
      </c>
      <c r="BF186" s="230">
        <f>IF(N186="snížená",J186,0)</f>
        <v>0</v>
      </c>
      <c r="BG186" s="230">
        <f>IF(N186="zákl. přenesená",J186,0)</f>
        <v>0</v>
      </c>
      <c r="BH186" s="230">
        <f>IF(N186="sníž. přenesená",J186,0)</f>
        <v>0</v>
      </c>
      <c r="BI186" s="230">
        <f>IF(N186="nulová",J186,0)</f>
        <v>0</v>
      </c>
      <c r="BJ186" s="20" t="s">
        <v>233</v>
      </c>
      <c r="BK186" s="230">
        <f>ROUND(I186*H186,2)</f>
        <v>0</v>
      </c>
      <c r="BL186" s="20" t="s">
        <v>300</v>
      </c>
      <c r="BM186" s="229" t="s">
        <v>370</v>
      </c>
    </row>
    <row r="187" s="2" customFormat="1">
      <c r="A187" s="42"/>
      <c r="B187" s="43"/>
      <c r="C187" s="44"/>
      <c r="D187" s="231" t="s">
        <v>235</v>
      </c>
      <c r="E187" s="44"/>
      <c r="F187" s="232" t="s">
        <v>371</v>
      </c>
      <c r="G187" s="44"/>
      <c r="H187" s="44"/>
      <c r="I187" s="233"/>
      <c r="J187" s="44"/>
      <c r="K187" s="44"/>
      <c r="L187" s="48"/>
      <c r="M187" s="234"/>
      <c r="N187" s="235"/>
      <c r="O187" s="89"/>
      <c r="P187" s="89"/>
      <c r="Q187" s="89"/>
      <c r="R187" s="89"/>
      <c r="S187" s="89"/>
      <c r="T187" s="90"/>
      <c r="U187" s="42"/>
      <c r="V187" s="42"/>
      <c r="W187" s="42"/>
      <c r="X187" s="42"/>
      <c r="Y187" s="42"/>
      <c r="Z187" s="42"/>
      <c r="AA187" s="42"/>
      <c r="AB187" s="42"/>
      <c r="AC187" s="42"/>
      <c r="AD187" s="42"/>
      <c r="AE187" s="42"/>
      <c r="AT187" s="20" t="s">
        <v>235</v>
      </c>
      <c r="AU187" s="20" t="s">
        <v>87</v>
      </c>
    </row>
    <row r="188" s="13" customFormat="1">
      <c r="A188" s="13"/>
      <c r="B188" s="236"/>
      <c r="C188" s="237"/>
      <c r="D188" s="231" t="s">
        <v>237</v>
      </c>
      <c r="E188" s="238" t="s">
        <v>39</v>
      </c>
      <c r="F188" s="239" t="s">
        <v>372</v>
      </c>
      <c r="G188" s="237"/>
      <c r="H188" s="240">
        <v>0.29499999999999998</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237</v>
      </c>
      <c r="AU188" s="246" t="s">
        <v>87</v>
      </c>
      <c r="AV188" s="13" t="s">
        <v>90</v>
      </c>
      <c r="AW188" s="13" t="s">
        <v>41</v>
      </c>
      <c r="AX188" s="13" t="s">
        <v>80</v>
      </c>
      <c r="AY188" s="246" t="s">
        <v>225</v>
      </c>
    </row>
    <row r="189" s="14" customFormat="1">
      <c r="A189" s="14"/>
      <c r="B189" s="247"/>
      <c r="C189" s="248"/>
      <c r="D189" s="231" t="s">
        <v>237</v>
      </c>
      <c r="E189" s="249" t="s">
        <v>39</v>
      </c>
      <c r="F189" s="250" t="s">
        <v>239</v>
      </c>
      <c r="G189" s="248"/>
      <c r="H189" s="251">
        <v>0.29499999999999998</v>
      </c>
      <c r="I189" s="252"/>
      <c r="J189" s="248"/>
      <c r="K189" s="248"/>
      <c r="L189" s="253"/>
      <c r="M189" s="278"/>
      <c r="N189" s="279"/>
      <c r="O189" s="279"/>
      <c r="P189" s="279"/>
      <c r="Q189" s="279"/>
      <c r="R189" s="279"/>
      <c r="S189" s="279"/>
      <c r="T189" s="280"/>
      <c r="U189" s="14"/>
      <c r="V189" s="14"/>
      <c r="W189" s="14"/>
      <c r="X189" s="14"/>
      <c r="Y189" s="14"/>
      <c r="Z189" s="14"/>
      <c r="AA189" s="14"/>
      <c r="AB189" s="14"/>
      <c r="AC189" s="14"/>
      <c r="AD189" s="14"/>
      <c r="AE189" s="14"/>
      <c r="AT189" s="257" t="s">
        <v>237</v>
      </c>
      <c r="AU189" s="257" t="s">
        <v>87</v>
      </c>
      <c r="AV189" s="14" t="s">
        <v>233</v>
      </c>
      <c r="AW189" s="14" t="s">
        <v>41</v>
      </c>
      <c r="AX189" s="14" t="s">
        <v>87</v>
      </c>
      <c r="AY189" s="257" t="s">
        <v>225</v>
      </c>
    </row>
    <row r="190" s="2" customFormat="1" ht="6.96" customHeight="1">
      <c r="A190" s="42"/>
      <c r="B190" s="64"/>
      <c r="C190" s="65"/>
      <c r="D190" s="65"/>
      <c r="E190" s="65"/>
      <c r="F190" s="65"/>
      <c r="G190" s="65"/>
      <c r="H190" s="65"/>
      <c r="I190" s="65"/>
      <c r="J190" s="65"/>
      <c r="K190" s="65"/>
      <c r="L190" s="48"/>
      <c r="M190" s="42"/>
      <c r="O190" s="42"/>
      <c r="P190" s="42"/>
      <c r="Q190" s="42"/>
      <c r="R190" s="42"/>
      <c r="S190" s="42"/>
      <c r="T190" s="42"/>
      <c r="U190" s="42"/>
      <c r="V190" s="42"/>
      <c r="W190" s="42"/>
      <c r="X190" s="42"/>
      <c r="Y190" s="42"/>
      <c r="Z190" s="42"/>
      <c r="AA190" s="42"/>
      <c r="AB190" s="42"/>
      <c r="AC190" s="42"/>
      <c r="AD190" s="42"/>
      <c r="AE190" s="42"/>
    </row>
  </sheetData>
  <sheetProtection sheet="1" autoFilter="0" formatColumns="0" formatRows="0" objects="1" scenarios="1" spinCount="100000" saltValue="dFGWpr9knRe8n20/rVjdFJPEHOA9/Ndl+FP+g/S9d8c6AS6yFZOxPsAJ8N0dtllSWFIZNdarUa8wtwX+C6TnGA==" hashValue="ZoDZbVXx/fRX709NIxAMVXxRlihZ+gwUYv2AVh7NxSJiPYT44HiD83PUR5JS2GPBtUKdu8pkiQs5vFycmYNG5g==" algorithmName="SHA-512" password="CDD6"/>
  <autoFilter ref="C87:K18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167</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1343</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1344</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164</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ROUND(J86,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ROUND((SUM(BE86:BE107)),  2)</f>
        <v>0</v>
      </c>
      <c r="G35" s="42"/>
      <c r="H35" s="42"/>
      <c r="I35" s="163">
        <v>0.20999999999999999</v>
      </c>
      <c r="J35" s="162">
        <f>ROUND(((SUM(BE86:BE107))*I35),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ROUND((SUM(BF86:BF107)),  2)</f>
        <v>0</v>
      </c>
      <c r="G36" s="42"/>
      <c r="H36" s="42"/>
      <c r="I36" s="163">
        <v>0.12</v>
      </c>
      <c r="J36" s="162">
        <f>ROUND(((SUM(BF86:BF107))*I36),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ROUND((SUM(BG86:BG107)),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ROUND((SUM(BH86:BH107)),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ROUND((SUM(BI86:BI107)),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1343</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Č81 - VRN</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J86</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1345</v>
      </c>
      <c r="E64" s="183"/>
      <c r="F64" s="183"/>
      <c r="G64" s="183"/>
      <c r="H64" s="183"/>
      <c r="I64" s="183"/>
      <c r="J64" s="184">
        <f>J87</f>
        <v>0</v>
      </c>
      <c r="K64" s="181"/>
      <c r="L64" s="185"/>
      <c r="S64" s="9"/>
      <c r="T64" s="9"/>
      <c r="U64" s="9"/>
      <c r="V64" s="9"/>
      <c r="W64" s="9"/>
      <c r="X64" s="9"/>
      <c r="Y64" s="9"/>
      <c r="Z64" s="9"/>
      <c r="AA64" s="9"/>
      <c r="AB64" s="9"/>
      <c r="AC64" s="9"/>
      <c r="AD64" s="9"/>
      <c r="AE64" s="9"/>
    </row>
    <row r="65" s="2" customFormat="1" ht="21.84" customHeight="1">
      <c r="A65" s="42"/>
      <c r="B65" s="43"/>
      <c r="C65" s="44"/>
      <c r="D65" s="44"/>
      <c r="E65" s="44"/>
      <c r="F65" s="44"/>
      <c r="G65" s="44"/>
      <c r="H65" s="44"/>
      <c r="I65" s="44"/>
      <c r="J65" s="44"/>
      <c r="K65" s="44"/>
      <c r="L65" s="150"/>
      <c r="S65" s="42"/>
      <c r="T65" s="42"/>
      <c r="U65" s="42"/>
      <c r="V65" s="42"/>
      <c r="W65" s="42"/>
      <c r="X65" s="42"/>
      <c r="Y65" s="42"/>
      <c r="Z65" s="42"/>
      <c r="AA65" s="42"/>
      <c r="AB65" s="42"/>
      <c r="AC65" s="42"/>
      <c r="AD65" s="42"/>
      <c r="AE65" s="42"/>
    </row>
    <row r="66" s="2" customFormat="1" ht="6.96" customHeight="1">
      <c r="A66" s="42"/>
      <c r="B66" s="64"/>
      <c r="C66" s="65"/>
      <c r="D66" s="65"/>
      <c r="E66" s="65"/>
      <c r="F66" s="65"/>
      <c r="G66" s="65"/>
      <c r="H66" s="65"/>
      <c r="I66" s="65"/>
      <c r="J66" s="65"/>
      <c r="K66" s="65"/>
      <c r="L66" s="150"/>
      <c r="S66" s="42"/>
      <c r="T66" s="42"/>
      <c r="U66" s="42"/>
      <c r="V66" s="42"/>
      <c r="W66" s="42"/>
      <c r="X66" s="42"/>
      <c r="Y66" s="42"/>
      <c r="Z66" s="42"/>
      <c r="AA66" s="42"/>
      <c r="AB66" s="42"/>
      <c r="AC66" s="42"/>
      <c r="AD66" s="42"/>
      <c r="AE66" s="42"/>
    </row>
    <row r="70" s="2" customFormat="1" ht="6.96" customHeight="1">
      <c r="A70" s="42"/>
      <c r="B70" s="66"/>
      <c r="C70" s="67"/>
      <c r="D70" s="67"/>
      <c r="E70" s="67"/>
      <c r="F70" s="67"/>
      <c r="G70" s="67"/>
      <c r="H70" s="67"/>
      <c r="I70" s="67"/>
      <c r="J70" s="67"/>
      <c r="K70" s="67"/>
      <c r="L70" s="150"/>
      <c r="S70" s="42"/>
      <c r="T70" s="42"/>
      <c r="U70" s="42"/>
      <c r="V70" s="42"/>
      <c r="W70" s="42"/>
      <c r="X70" s="42"/>
      <c r="Y70" s="42"/>
      <c r="Z70" s="42"/>
      <c r="AA70" s="42"/>
      <c r="AB70" s="42"/>
      <c r="AC70" s="42"/>
      <c r="AD70" s="42"/>
      <c r="AE70" s="42"/>
    </row>
    <row r="71" s="2" customFormat="1" ht="24.96" customHeight="1">
      <c r="A71" s="42"/>
      <c r="B71" s="43"/>
      <c r="C71" s="26" t="s">
        <v>210</v>
      </c>
      <c r="D71" s="44"/>
      <c r="E71" s="44"/>
      <c r="F71" s="44"/>
      <c r="G71" s="44"/>
      <c r="H71" s="44"/>
      <c r="I71" s="44"/>
      <c r="J71" s="44"/>
      <c r="K71" s="44"/>
      <c r="L71" s="150"/>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50"/>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16.5" customHeight="1">
      <c r="A74" s="42"/>
      <c r="B74" s="43"/>
      <c r="C74" s="44"/>
      <c r="D74" s="44"/>
      <c r="E74" s="175" t="str">
        <f>E7</f>
        <v>Souvislá výměna kolejnic v obvodu Správy tratí Most pro rok 2024 opr. č. 1 (1-4)</v>
      </c>
      <c r="F74" s="35"/>
      <c r="G74" s="35"/>
      <c r="H74" s="35"/>
      <c r="I74" s="44"/>
      <c r="J74" s="44"/>
      <c r="K74" s="44"/>
      <c r="L74" s="150"/>
      <c r="S74" s="42"/>
      <c r="T74" s="42"/>
      <c r="U74" s="42"/>
      <c r="V74" s="42"/>
      <c r="W74" s="42"/>
      <c r="X74" s="42"/>
      <c r="Y74" s="42"/>
      <c r="Z74" s="42"/>
      <c r="AA74" s="42"/>
      <c r="AB74" s="42"/>
      <c r="AC74" s="42"/>
      <c r="AD74" s="42"/>
      <c r="AE74" s="42"/>
    </row>
    <row r="75" s="1" customFormat="1" ht="12" customHeight="1">
      <c r="B75" s="24"/>
      <c r="C75" s="35" t="s">
        <v>196</v>
      </c>
      <c r="D75" s="25"/>
      <c r="E75" s="25"/>
      <c r="F75" s="25"/>
      <c r="G75" s="25"/>
      <c r="H75" s="25"/>
      <c r="I75" s="25"/>
      <c r="J75" s="25"/>
      <c r="K75" s="25"/>
      <c r="L75" s="23"/>
    </row>
    <row r="76" s="2" customFormat="1" ht="16.5" customHeight="1">
      <c r="A76" s="42"/>
      <c r="B76" s="43"/>
      <c r="C76" s="44"/>
      <c r="D76" s="44"/>
      <c r="E76" s="175" t="s">
        <v>1343</v>
      </c>
      <c r="F76" s="44"/>
      <c r="G76" s="44"/>
      <c r="H76" s="44"/>
      <c r="I76" s="44"/>
      <c r="J76" s="44"/>
      <c r="K76" s="44"/>
      <c r="L76" s="150"/>
      <c r="S76" s="42"/>
      <c r="T76" s="42"/>
      <c r="U76" s="42"/>
      <c r="V76" s="42"/>
      <c r="W76" s="42"/>
      <c r="X76" s="42"/>
      <c r="Y76" s="42"/>
      <c r="Z76" s="42"/>
      <c r="AA76" s="42"/>
      <c r="AB76" s="42"/>
      <c r="AC76" s="42"/>
      <c r="AD76" s="42"/>
      <c r="AE76" s="42"/>
    </row>
    <row r="77" s="2" customFormat="1" ht="12" customHeight="1">
      <c r="A77" s="42"/>
      <c r="B77" s="43"/>
      <c r="C77" s="35" t="s">
        <v>201</v>
      </c>
      <c r="D77" s="44"/>
      <c r="E77" s="44"/>
      <c r="F77" s="44"/>
      <c r="G77" s="44"/>
      <c r="H77" s="44"/>
      <c r="I77" s="44"/>
      <c r="J77" s="44"/>
      <c r="K77" s="44"/>
      <c r="L77" s="150"/>
      <c r="S77" s="42"/>
      <c r="T77" s="42"/>
      <c r="U77" s="42"/>
      <c r="V77" s="42"/>
      <c r="W77" s="42"/>
      <c r="X77" s="42"/>
      <c r="Y77" s="42"/>
      <c r="Z77" s="42"/>
      <c r="AA77" s="42"/>
      <c r="AB77" s="42"/>
      <c r="AC77" s="42"/>
      <c r="AD77" s="42"/>
      <c r="AE77" s="42"/>
    </row>
    <row r="78" s="2" customFormat="1" ht="16.5" customHeight="1">
      <c r="A78" s="42"/>
      <c r="B78" s="43"/>
      <c r="C78" s="44"/>
      <c r="D78" s="44"/>
      <c r="E78" s="74" t="str">
        <f>E11</f>
        <v>Č81 - VRN</v>
      </c>
      <c r="F78" s="44"/>
      <c r="G78" s="44"/>
      <c r="H78" s="44"/>
      <c r="I78" s="44"/>
      <c r="J78" s="44"/>
      <c r="K78" s="44"/>
      <c r="L78" s="150"/>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2" customHeight="1">
      <c r="A80" s="42"/>
      <c r="B80" s="43"/>
      <c r="C80" s="35" t="s">
        <v>22</v>
      </c>
      <c r="D80" s="44"/>
      <c r="E80" s="44"/>
      <c r="F80" s="30" t="str">
        <f>F14</f>
        <v>Obvod ST Most</v>
      </c>
      <c r="G80" s="44"/>
      <c r="H80" s="44"/>
      <c r="I80" s="35" t="s">
        <v>24</v>
      </c>
      <c r="J80" s="77" t="str">
        <f>IF(J14="","",J14)</f>
        <v>24. 11. 2023</v>
      </c>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5.15" customHeight="1">
      <c r="A82" s="42"/>
      <c r="B82" s="43"/>
      <c r="C82" s="35" t="s">
        <v>30</v>
      </c>
      <c r="D82" s="44"/>
      <c r="E82" s="44"/>
      <c r="F82" s="30" t="str">
        <f>E17</f>
        <v>SŽ s.o., OŘ UNL, ST Most</v>
      </c>
      <c r="G82" s="44"/>
      <c r="H82" s="44"/>
      <c r="I82" s="35" t="s">
        <v>38</v>
      </c>
      <c r="J82" s="40" t="str">
        <f>E23</f>
        <v xml:space="preserve"> </v>
      </c>
      <c r="K82" s="44"/>
      <c r="L82" s="150"/>
      <c r="S82" s="42"/>
      <c r="T82" s="42"/>
      <c r="U82" s="42"/>
      <c r="V82" s="42"/>
      <c r="W82" s="42"/>
      <c r="X82" s="42"/>
      <c r="Y82" s="42"/>
      <c r="Z82" s="42"/>
      <c r="AA82" s="42"/>
      <c r="AB82" s="42"/>
      <c r="AC82" s="42"/>
      <c r="AD82" s="42"/>
      <c r="AE82" s="42"/>
    </row>
    <row r="83" s="2" customFormat="1" ht="54.45" customHeight="1">
      <c r="A83" s="42"/>
      <c r="B83" s="43"/>
      <c r="C83" s="35" t="s">
        <v>36</v>
      </c>
      <c r="D83" s="44"/>
      <c r="E83" s="44"/>
      <c r="F83" s="30" t="str">
        <f>IF(E20="","",E20)</f>
        <v>Vyplň údaj</v>
      </c>
      <c r="G83" s="44"/>
      <c r="H83" s="44"/>
      <c r="I83" s="35" t="s">
        <v>42</v>
      </c>
      <c r="J83" s="40" t="str">
        <f>E26</f>
        <v>Ing.Horák Jiří, 602155923, horak@spravazeleznic.cz</v>
      </c>
      <c r="K83" s="44"/>
      <c r="L83" s="150"/>
      <c r="S83" s="42"/>
      <c r="T83" s="42"/>
      <c r="U83" s="42"/>
      <c r="V83" s="42"/>
      <c r="W83" s="42"/>
      <c r="X83" s="42"/>
      <c r="Y83" s="42"/>
      <c r="Z83" s="42"/>
      <c r="AA83" s="42"/>
      <c r="AB83" s="42"/>
      <c r="AC83" s="42"/>
      <c r="AD83" s="42"/>
      <c r="AE83" s="42"/>
    </row>
    <row r="84" s="2" customFormat="1" ht="10.32" customHeight="1">
      <c r="A84" s="42"/>
      <c r="B84" s="43"/>
      <c r="C84" s="44"/>
      <c r="D84" s="44"/>
      <c r="E84" s="44"/>
      <c r="F84" s="44"/>
      <c r="G84" s="44"/>
      <c r="H84" s="44"/>
      <c r="I84" s="44"/>
      <c r="J84" s="44"/>
      <c r="K84" s="44"/>
      <c r="L84" s="150"/>
      <c r="S84" s="42"/>
      <c r="T84" s="42"/>
      <c r="U84" s="42"/>
      <c r="V84" s="42"/>
      <c r="W84" s="42"/>
      <c r="X84" s="42"/>
      <c r="Y84" s="42"/>
      <c r="Z84" s="42"/>
      <c r="AA84" s="42"/>
      <c r="AB84" s="42"/>
      <c r="AC84" s="42"/>
      <c r="AD84" s="42"/>
      <c r="AE84" s="42"/>
    </row>
    <row r="85" s="11" customFormat="1" ht="29.28" customHeight="1">
      <c r="A85" s="191"/>
      <c r="B85" s="192"/>
      <c r="C85" s="193" t="s">
        <v>211</v>
      </c>
      <c r="D85" s="194" t="s">
        <v>65</v>
      </c>
      <c r="E85" s="194" t="s">
        <v>61</v>
      </c>
      <c r="F85" s="194" t="s">
        <v>62</v>
      </c>
      <c r="G85" s="194" t="s">
        <v>212</v>
      </c>
      <c r="H85" s="194" t="s">
        <v>213</v>
      </c>
      <c r="I85" s="194" t="s">
        <v>214</v>
      </c>
      <c r="J85" s="194" t="s">
        <v>205</v>
      </c>
      <c r="K85" s="195" t="s">
        <v>215</v>
      </c>
      <c r="L85" s="196"/>
      <c r="M85" s="97" t="s">
        <v>39</v>
      </c>
      <c r="N85" s="98" t="s">
        <v>50</v>
      </c>
      <c r="O85" s="98" t="s">
        <v>216</v>
      </c>
      <c r="P85" s="98" t="s">
        <v>217</v>
      </c>
      <c r="Q85" s="98" t="s">
        <v>218</v>
      </c>
      <c r="R85" s="98" t="s">
        <v>219</v>
      </c>
      <c r="S85" s="98" t="s">
        <v>220</v>
      </c>
      <c r="T85" s="99" t="s">
        <v>221</v>
      </c>
      <c r="U85" s="191"/>
      <c r="V85" s="191"/>
      <c r="W85" s="191"/>
      <c r="X85" s="191"/>
      <c r="Y85" s="191"/>
      <c r="Z85" s="191"/>
      <c r="AA85" s="191"/>
      <c r="AB85" s="191"/>
      <c r="AC85" s="191"/>
      <c r="AD85" s="191"/>
      <c r="AE85" s="191"/>
    </row>
    <row r="86" s="2" customFormat="1" ht="22.8" customHeight="1">
      <c r="A86" s="42"/>
      <c r="B86" s="43"/>
      <c r="C86" s="104" t="s">
        <v>222</v>
      </c>
      <c r="D86" s="44"/>
      <c r="E86" s="44"/>
      <c r="F86" s="44"/>
      <c r="G86" s="44"/>
      <c r="H86" s="44"/>
      <c r="I86" s="44"/>
      <c r="J86" s="197">
        <f>BK86</f>
        <v>0</v>
      </c>
      <c r="K86" s="44"/>
      <c r="L86" s="48"/>
      <c r="M86" s="100"/>
      <c r="N86" s="198"/>
      <c r="O86" s="101"/>
      <c r="P86" s="199">
        <f>P87</f>
        <v>0</v>
      </c>
      <c r="Q86" s="101"/>
      <c r="R86" s="199">
        <f>R87</f>
        <v>0</v>
      </c>
      <c r="S86" s="101"/>
      <c r="T86" s="200">
        <f>T87</f>
        <v>0</v>
      </c>
      <c r="U86" s="42"/>
      <c r="V86" s="42"/>
      <c r="W86" s="42"/>
      <c r="X86" s="42"/>
      <c r="Y86" s="42"/>
      <c r="Z86" s="42"/>
      <c r="AA86" s="42"/>
      <c r="AB86" s="42"/>
      <c r="AC86" s="42"/>
      <c r="AD86" s="42"/>
      <c r="AE86" s="42"/>
      <c r="AT86" s="20" t="s">
        <v>79</v>
      </c>
      <c r="AU86" s="20" t="s">
        <v>206</v>
      </c>
      <c r="BK86" s="201">
        <f>BK87</f>
        <v>0</v>
      </c>
    </row>
    <row r="87" s="12" customFormat="1" ht="25.92" customHeight="1">
      <c r="A87" s="12"/>
      <c r="B87" s="202"/>
      <c r="C87" s="203"/>
      <c r="D87" s="204" t="s">
        <v>79</v>
      </c>
      <c r="E87" s="205" t="s">
        <v>166</v>
      </c>
      <c r="F87" s="205" t="s">
        <v>162</v>
      </c>
      <c r="G87" s="203"/>
      <c r="H87" s="203"/>
      <c r="I87" s="206"/>
      <c r="J87" s="207">
        <f>BK87</f>
        <v>0</v>
      </c>
      <c r="K87" s="203"/>
      <c r="L87" s="208"/>
      <c r="M87" s="209"/>
      <c r="N87" s="210"/>
      <c r="O87" s="210"/>
      <c r="P87" s="211">
        <f>SUM(P88:P107)</f>
        <v>0</v>
      </c>
      <c r="Q87" s="210"/>
      <c r="R87" s="211">
        <f>SUM(R88:R107)</f>
        <v>0</v>
      </c>
      <c r="S87" s="210"/>
      <c r="T87" s="212">
        <f>SUM(T88:T107)</f>
        <v>0</v>
      </c>
      <c r="U87" s="12"/>
      <c r="V87" s="12"/>
      <c r="W87" s="12"/>
      <c r="X87" s="12"/>
      <c r="Y87" s="12"/>
      <c r="Z87" s="12"/>
      <c r="AA87" s="12"/>
      <c r="AB87" s="12"/>
      <c r="AC87" s="12"/>
      <c r="AD87" s="12"/>
      <c r="AE87" s="12"/>
      <c r="AR87" s="213" t="s">
        <v>226</v>
      </c>
      <c r="AT87" s="214" t="s">
        <v>79</v>
      </c>
      <c r="AU87" s="214" t="s">
        <v>80</v>
      </c>
      <c r="AY87" s="213" t="s">
        <v>225</v>
      </c>
      <c r="BK87" s="215">
        <f>SUM(BK88:BK107)</f>
        <v>0</v>
      </c>
    </row>
    <row r="88" s="2" customFormat="1" ht="16.5" customHeight="1">
      <c r="A88" s="42"/>
      <c r="B88" s="43"/>
      <c r="C88" s="218" t="s">
        <v>87</v>
      </c>
      <c r="D88" s="218" t="s">
        <v>228</v>
      </c>
      <c r="E88" s="219" t="s">
        <v>1346</v>
      </c>
      <c r="F88" s="220" t="s">
        <v>1347</v>
      </c>
      <c r="G88" s="221" t="s">
        <v>1348</v>
      </c>
      <c r="H88" s="296"/>
      <c r="I88" s="223"/>
      <c r="J88" s="224">
        <f>ROUND(I88*H88,2)</f>
        <v>0</v>
      </c>
      <c r="K88" s="220" t="s">
        <v>232</v>
      </c>
      <c r="L88" s="48"/>
      <c r="M88" s="225" t="s">
        <v>39</v>
      </c>
      <c r="N88" s="226" t="s">
        <v>53</v>
      </c>
      <c r="O88" s="89"/>
      <c r="P88" s="227">
        <f>O88*H88</f>
        <v>0</v>
      </c>
      <c r="Q88" s="227">
        <v>0</v>
      </c>
      <c r="R88" s="227">
        <f>Q88*H88</f>
        <v>0</v>
      </c>
      <c r="S88" s="227">
        <v>0</v>
      </c>
      <c r="T88" s="228">
        <f>S88*H88</f>
        <v>0</v>
      </c>
      <c r="U88" s="42"/>
      <c r="V88" s="42"/>
      <c r="W88" s="42"/>
      <c r="X88" s="42"/>
      <c r="Y88" s="42"/>
      <c r="Z88" s="42"/>
      <c r="AA88" s="42"/>
      <c r="AB88" s="42"/>
      <c r="AC88" s="42"/>
      <c r="AD88" s="42"/>
      <c r="AE88" s="42"/>
      <c r="AR88" s="229" t="s">
        <v>233</v>
      </c>
      <c r="AT88" s="229" t="s">
        <v>228</v>
      </c>
      <c r="AU88" s="229" t="s">
        <v>87</v>
      </c>
      <c r="AY88" s="20" t="s">
        <v>225</v>
      </c>
      <c r="BE88" s="230">
        <f>IF(N88="základní",J88,0)</f>
        <v>0</v>
      </c>
      <c r="BF88" s="230">
        <f>IF(N88="snížená",J88,0)</f>
        <v>0</v>
      </c>
      <c r="BG88" s="230">
        <f>IF(N88="zákl. přenesená",J88,0)</f>
        <v>0</v>
      </c>
      <c r="BH88" s="230">
        <f>IF(N88="sníž. přenesená",J88,0)</f>
        <v>0</v>
      </c>
      <c r="BI88" s="230">
        <f>IF(N88="nulová",J88,0)</f>
        <v>0</v>
      </c>
      <c r="BJ88" s="20" t="s">
        <v>233</v>
      </c>
      <c r="BK88" s="230">
        <f>ROUND(I88*H88,2)</f>
        <v>0</v>
      </c>
      <c r="BL88" s="20" t="s">
        <v>233</v>
      </c>
      <c r="BM88" s="229" t="s">
        <v>1349</v>
      </c>
    </row>
    <row r="89" s="2" customFormat="1" ht="16.5" customHeight="1">
      <c r="A89" s="42"/>
      <c r="B89" s="43"/>
      <c r="C89" s="218" t="s">
        <v>90</v>
      </c>
      <c r="D89" s="218" t="s">
        <v>228</v>
      </c>
      <c r="E89" s="219" t="s">
        <v>1350</v>
      </c>
      <c r="F89" s="220" t="s">
        <v>1351</v>
      </c>
      <c r="G89" s="221" t="s">
        <v>1348</v>
      </c>
      <c r="H89" s="296"/>
      <c r="I89" s="223"/>
      <c r="J89" s="224">
        <f>ROUND(I89*H89,2)</f>
        <v>0</v>
      </c>
      <c r="K89" s="220" t="s">
        <v>232</v>
      </c>
      <c r="L89" s="48"/>
      <c r="M89" s="225" t="s">
        <v>39</v>
      </c>
      <c r="N89" s="226" t="s">
        <v>53</v>
      </c>
      <c r="O89" s="89"/>
      <c r="P89" s="227">
        <f>O89*H89</f>
        <v>0</v>
      </c>
      <c r="Q89" s="227">
        <v>0</v>
      </c>
      <c r="R89" s="227">
        <f>Q89*H89</f>
        <v>0</v>
      </c>
      <c r="S89" s="227">
        <v>0</v>
      </c>
      <c r="T89" s="228">
        <f>S89*H89</f>
        <v>0</v>
      </c>
      <c r="U89" s="42"/>
      <c r="V89" s="42"/>
      <c r="W89" s="42"/>
      <c r="X89" s="42"/>
      <c r="Y89" s="42"/>
      <c r="Z89" s="42"/>
      <c r="AA89" s="42"/>
      <c r="AB89" s="42"/>
      <c r="AC89" s="42"/>
      <c r="AD89" s="42"/>
      <c r="AE89" s="42"/>
      <c r="AR89" s="229" t="s">
        <v>233</v>
      </c>
      <c r="AT89" s="229" t="s">
        <v>228</v>
      </c>
      <c r="AU89" s="229" t="s">
        <v>87</v>
      </c>
      <c r="AY89" s="20" t="s">
        <v>225</v>
      </c>
      <c r="BE89" s="230">
        <f>IF(N89="základní",J89,0)</f>
        <v>0</v>
      </c>
      <c r="BF89" s="230">
        <f>IF(N89="snížená",J89,0)</f>
        <v>0</v>
      </c>
      <c r="BG89" s="230">
        <f>IF(N89="zákl. přenesená",J89,0)</f>
        <v>0</v>
      </c>
      <c r="BH89" s="230">
        <f>IF(N89="sníž. přenesená",J89,0)</f>
        <v>0</v>
      </c>
      <c r="BI89" s="230">
        <f>IF(N89="nulová",J89,0)</f>
        <v>0</v>
      </c>
      <c r="BJ89" s="20" t="s">
        <v>233</v>
      </c>
      <c r="BK89" s="230">
        <f>ROUND(I89*H89,2)</f>
        <v>0</v>
      </c>
      <c r="BL89" s="20" t="s">
        <v>233</v>
      </c>
      <c r="BM89" s="229" t="s">
        <v>1352</v>
      </c>
    </row>
    <row r="90" s="2" customFormat="1">
      <c r="A90" s="42"/>
      <c r="B90" s="43"/>
      <c r="C90" s="44"/>
      <c r="D90" s="231" t="s">
        <v>321</v>
      </c>
      <c r="E90" s="44"/>
      <c r="F90" s="232" t="s">
        <v>1353</v>
      </c>
      <c r="G90" s="44"/>
      <c r="H90" s="44"/>
      <c r="I90" s="233"/>
      <c r="J90" s="44"/>
      <c r="K90" s="44"/>
      <c r="L90" s="48"/>
      <c r="M90" s="234"/>
      <c r="N90" s="235"/>
      <c r="O90" s="89"/>
      <c r="P90" s="89"/>
      <c r="Q90" s="89"/>
      <c r="R90" s="89"/>
      <c r="S90" s="89"/>
      <c r="T90" s="90"/>
      <c r="U90" s="42"/>
      <c r="V90" s="42"/>
      <c r="W90" s="42"/>
      <c r="X90" s="42"/>
      <c r="Y90" s="42"/>
      <c r="Z90" s="42"/>
      <c r="AA90" s="42"/>
      <c r="AB90" s="42"/>
      <c r="AC90" s="42"/>
      <c r="AD90" s="42"/>
      <c r="AE90" s="42"/>
      <c r="AT90" s="20" t="s">
        <v>321</v>
      </c>
      <c r="AU90" s="20" t="s">
        <v>87</v>
      </c>
    </row>
    <row r="91" s="2" customFormat="1" ht="16.5" customHeight="1">
      <c r="A91" s="42"/>
      <c r="B91" s="43"/>
      <c r="C91" s="218" t="s">
        <v>245</v>
      </c>
      <c r="D91" s="218" t="s">
        <v>228</v>
      </c>
      <c r="E91" s="219" t="s">
        <v>1354</v>
      </c>
      <c r="F91" s="220" t="s">
        <v>1355</v>
      </c>
      <c r="G91" s="221" t="s">
        <v>1348</v>
      </c>
      <c r="H91" s="296"/>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87</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1356</v>
      </c>
    </row>
    <row r="92" s="2" customFormat="1">
      <c r="A92" s="42"/>
      <c r="B92" s="43"/>
      <c r="C92" s="44"/>
      <c r="D92" s="231" t="s">
        <v>321</v>
      </c>
      <c r="E92" s="44"/>
      <c r="F92" s="232" t="s">
        <v>1353</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321</v>
      </c>
      <c r="AU92" s="20" t="s">
        <v>87</v>
      </c>
    </row>
    <row r="93" s="2" customFormat="1" ht="62.7" customHeight="1">
      <c r="A93" s="42"/>
      <c r="B93" s="43"/>
      <c r="C93" s="218" t="s">
        <v>233</v>
      </c>
      <c r="D93" s="218" t="s">
        <v>228</v>
      </c>
      <c r="E93" s="219" t="s">
        <v>1357</v>
      </c>
      <c r="F93" s="220" t="s">
        <v>1358</v>
      </c>
      <c r="G93" s="221" t="s">
        <v>179</v>
      </c>
      <c r="H93" s="222">
        <v>4.4740000000000002</v>
      </c>
      <c r="I93" s="223"/>
      <c r="J93" s="224">
        <f>ROUND(I93*H93,2)</f>
        <v>0</v>
      </c>
      <c r="K93" s="220" t="s">
        <v>232</v>
      </c>
      <c r="L93" s="48"/>
      <c r="M93" s="225" t="s">
        <v>39</v>
      </c>
      <c r="N93" s="226" t="s">
        <v>53</v>
      </c>
      <c r="O93" s="89"/>
      <c r="P93" s="227">
        <f>O93*H93</f>
        <v>0</v>
      </c>
      <c r="Q93" s="227">
        <v>0</v>
      </c>
      <c r="R93" s="227">
        <f>Q93*H93</f>
        <v>0</v>
      </c>
      <c r="S93" s="227">
        <v>0</v>
      </c>
      <c r="T93" s="228">
        <f>S93*H93</f>
        <v>0</v>
      </c>
      <c r="U93" s="42"/>
      <c r="V93" s="42"/>
      <c r="W93" s="42"/>
      <c r="X93" s="42"/>
      <c r="Y93" s="42"/>
      <c r="Z93" s="42"/>
      <c r="AA93" s="42"/>
      <c r="AB93" s="42"/>
      <c r="AC93" s="42"/>
      <c r="AD93" s="42"/>
      <c r="AE93" s="42"/>
      <c r="AR93" s="229" t="s">
        <v>233</v>
      </c>
      <c r="AT93" s="229" t="s">
        <v>228</v>
      </c>
      <c r="AU93" s="229" t="s">
        <v>87</v>
      </c>
      <c r="AY93" s="20" t="s">
        <v>225</v>
      </c>
      <c r="BE93" s="230">
        <f>IF(N93="základní",J93,0)</f>
        <v>0</v>
      </c>
      <c r="BF93" s="230">
        <f>IF(N93="snížená",J93,0)</f>
        <v>0</v>
      </c>
      <c r="BG93" s="230">
        <f>IF(N93="zákl. přenesená",J93,0)</f>
        <v>0</v>
      </c>
      <c r="BH93" s="230">
        <f>IF(N93="sníž. přenesená",J93,0)</f>
        <v>0</v>
      </c>
      <c r="BI93" s="230">
        <f>IF(N93="nulová",J93,0)</f>
        <v>0</v>
      </c>
      <c r="BJ93" s="20" t="s">
        <v>233</v>
      </c>
      <c r="BK93" s="230">
        <f>ROUND(I93*H93,2)</f>
        <v>0</v>
      </c>
      <c r="BL93" s="20" t="s">
        <v>233</v>
      </c>
      <c r="BM93" s="229" t="s">
        <v>1359</v>
      </c>
    </row>
    <row r="94" s="2" customFormat="1">
      <c r="A94" s="42"/>
      <c r="B94" s="43"/>
      <c r="C94" s="44"/>
      <c r="D94" s="231" t="s">
        <v>235</v>
      </c>
      <c r="E94" s="44"/>
      <c r="F94" s="232" t="s">
        <v>1360</v>
      </c>
      <c r="G94" s="44"/>
      <c r="H94" s="44"/>
      <c r="I94" s="233"/>
      <c r="J94" s="44"/>
      <c r="K94" s="44"/>
      <c r="L94" s="48"/>
      <c r="M94" s="234"/>
      <c r="N94" s="235"/>
      <c r="O94" s="89"/>
      <c r="P94" s="89"/>
      <c r="Q94" s="89"/>
      <c r="R94" s="89"/>
      <c r="S94" s="89"/>
      <c r="T94" s="90"/>
      <c r="U94" s="42"/>
      <c r="V94" s="42"/>
      <c r="W94" s="42"/>
      <c r="X94" s="42"/>
      <c r="Y94" s="42"/>
      <c r="Z94" s="42"/>
      <c r="AA94" s="42"/>
      <c r="AB94" s="42"/>
      <c r="AC94" s="42"/>
      <c r="AD94" s="42"/>
      <c r="AE94" s="42"/>
      <c r="AT94" s="20" t="s">
        <v>235</v>
      </c>
      <c r="AU94" s="20" t="s">
        <v>87</v>
      </c>
    </row>
    <row r="95" s="13" customFormat="1">
      <c r="A95" s="13"/>
      <c r="B95" s="236"/>
      <c r="C95" s="237"/>
      <c r="D95" s="231" t="s">
        <v>237</v>
      </c>
      <c r="E95" s="238" t="s">
        <v>39</v>
      </c>
      <c r="F95" s="239" t="s">
        <v>1361</v>
      </c>
      <c r="G95" s="237"/>
      <c r="H95" s="240">
        <v>4.4740000000000002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87</v>
      </c>
      <c r="AV95" s="13" t="s">
        <v>90</v>
      </c>
      <c r="AW95" s="13" t="s">
        <v>41</v>
      </c>
      <c r="AX95" s="13" t="s">
        <v>80</v>
      </c>
      <c r="AY95" s="246" t="s">
        <v>225</v>
      </c>
    </row>
    <row r="96" s="14" customFormat="1">
      <c r="A96" s="14"/>
      <c r="B96" s="247"/>
      <c r="C96" s="248"/>
      <c r="D96" s="231" t="s">
        <v>237</v>
      </c>
      <c r="E96" s="249" t="s">
        <v>39</v>
      </c>
      <c r="F96" s="250" t="s">
        <v>239</v>
      </c>
      <c r="G96" s="248"/>
      <c r="H96" s="251">
        <v>4.4740000000000002</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87</v>
      </c>
      <c r="AV96" s="14" t="s">
        <v>233</v>
      </c>
      <c r="AW96" s="14" t="s">
        <v>41</v>
      </c>
      <c r="AX96" s="14" t="s">
        <v>87</v>
      </c>
      <c r="AY96" s="257" t="s">
        <v>225</v>
      </c>
    </row>
    <row r="97" s="2" customFormat="1" ht="37.8" customHeight="1">
      <c r="A97" s="42"/>
      <c r="B97" s="43"/>
      <c r="C97" s="218" t="s">
        <v>226</v>
      </c>
      <c r="D97" s="218" t="s">
        <v>228</v>
      </c>
      <c r="E97" s="219" t="s">
        <v>1362</v>
      </c>
      <c r="F97" s="220" t="s">
        <v>1363</v>
      </c>
      <c r="G97" s="221" t="s">
        <v>1348</v>
      </c>
      <c r="H97" s="296"/>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87</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1364</v>
      </c>
    </row>
    <row r="98" s="2" customFormat="1">
      <c r="A98" s="42"/>
      <c r="B98" s="43"/>
      <c r="C98" s="44"/>
      <c r="D98" s="231" t="s">
        <v>235</v>
      </c>
      <c r="E98" s="44"/>
      <c r="F98" s="232" t="s">
        <v>1365</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87</v>
      </c>
    </row>
    <row r="99" s="2" customFormat="1">
      <c r="A99" s="42"/>
      <c r="B99" s="43"/>
      <c r="C99" s="44"/>
      <c r="D99" s="231" t="s">
        <v>321</v>
      </c>
      <c r="E99" s="44"/>
      <c r="F99" s="232" t="s">
        <v>1353</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321</v>
      </c>
      <c r="AU99" s="20" t="s">
        <v>87</v>
      </c>
    </row>
    <row r="100" s="2" customFormat="1" ht="16.5" customHeight="1">
      <c r="A100" s="42"/>
      <c r="B100" s="43"/>
      <c r="C100" s="218" t="s">
        <v>260</v>
      </c>
      <c r="D100" s="218" t="s">
        <v>228</v>
      </c>
      <c r="E100" s="219" t="s">
        <v>1366</v>
      </c>
      <c r="F100" s="220" t="s">
        <v>1367</v>
      </c>
      <c r="G100" s="221" t="s">
        <v>1348</v>
      </c>
      <c r="H100" s="296"/>
      <c r="I100" s="223"/>
      <c r="J100" s="224">
        <f>ROUND(I100*H100,2)</f>
        <v>0</v>
      </c>
      <c r="K100" s="220" t="s">
        <v>232</v>
      </c>
      <c r="L100" s="48"/>
      <c r="M100" s="225" t="s">
        <v>39</v>
      </c>
      <c r="N100" s="226" t="s">
        <v>53</v>
      </c>
      <c r="O100" s="89"/>
      <c r="P100" s="227">
        <f>O100*H100</f>
        <v>0</v>
      </c>
      <c r="Q100" s="227">
        <v>0</v>
      </c>
      <c r="R100" s="227">
        <f>Q100*H100</f>
        <v>0</v>
      </c>
      <c r="S100" s="227">
        <v>0</v>
      </c>
      <c r="T100" s="228">
        <f>S100*H100</f>
        <v>0</v>
      </c>
      <c r="U100" s="42"/>
      <c r="V100" s="42"/>
      <c r="W100" s="42"/>
      <c r="X100" s="42"/>
      <c r="Y100" s="42"/>
      <c r="Z100" s="42"/>
      <c r="AA100" s="42"/>
      <c r="AB100" s="42"/>
      <c r="AC100" s="42"/>
      <c r="AD100" s="42"/>
      <c r="AE100" s="42"/>
      <c r="AR100" s="229" t="s">
        <v>233</v>
      </c>
      <c r="AT100" s="229" t="s">
        <v>228</v>
      </c>
      <c r="AU100" s="229" t="s">
        <v>87</v>
      </c>
      <c r="AY100" s="20" t="s">
        <v>225</v>
      </c>
      <c r="BE100" s="230">
        <f>IF(N100="základní",J100,0)</f>
        <v>0</v>
      </c>
      <c r="BF100" s="230">
        <f>IF(N100="snížená",J100,0)</f>
        <v>0</v>
      </c>
      <c r="BG100" s="230">
        <f>IF(N100="zákl. přenesená",J100,0)</f>
        <v>0</v>
      </c>
      <c r="BH100" s="230">
        <f>IF(N100="sníž. přenesená",J100,0)</f>
        <v>0</v>
      </c>
      <c r="BI100" s="230">
        <f>IF(N100="nulová",J100,0)</f>
        <v>0</v>
      </c>
      <c r="BJ100" s="20" t="s">
        <v>233</v>
      </c>
      <c r="BK100" s="230">
        <f>ROUND(I100*H100,2)</f>
        <v>0</v>
      </c>
      <c r="BL100" s="20" t="s">
        <v>233</v>
      </c>
      <c r="BM100" s="229" t="s">
        <v>1368</v>
      </c>
    </row>
    <row r="101" s="2" customFormat="1" ht="37.8" customHeight="1">
      <c r="A101" s="42"/>
      <c r="B101" s="43"/>
      <c r="C101" s="218" t="s">
        <v>266</v>
      </c>
      <c r="D101" s="218" t="s">
        <v>228</v>
      </c>
      <c r="E101" s="219" t="s">
        <v>1369</v>
      </c>
      <c r="F101" s="220" t="s">
        <v>1370</v>
      </c>
      <c r="G101" s="221" t="s">
        <v>1348</v>
      </c>
      <c r="H101" s="296"/>
      <c r="I101" s="223"/>
      <c r="J101" s="224">
        <f>ROUND(I101*H101,2)</f>
        <v>0</v>
      </c>
      <c r="K101" s="220" t="s">
        <v>232</v>
      </c>
      <c r="L101" s="48"/>
      <c r="M101" s="225" t="s">
        <v>39</v>
      </c>
      <c r="N101" s="226" t="s">
        <v>53</v>
      </c>
      <c r="O101" s="89"/>
      <c r="P101" s="227">
        <f>O101*H101</f>
        <v>0</v>
      </c>
      <c r="Q101" s="227">
        <v>0</v>
      </c>
      <c r="R101" s="227">
        <f>Q101*H101</f>
        <v>0</v>
      </c>
      <c r="S101" s="227">
        <v>0</v>
      </c>
      <c r="T101" s="228">
        <f>S101*H101</f>
        <v>0</v>
      </c>
      <c r="U101" s="42"/>
      <c r="V101" s="42"/>
      <c r="W101" s="42"/>
      <c r="X101" s="42"/>
      <c r="Y101" s="42"/>
      <c r="Z101" s="42"/>
      <c r="AA101" s="42"/>
      <c r="AB101" s="42"/>
      <c r="AC101" s="42"/>
      <c r="AD101" s="42"/>
      <c r="AE101" s="42"/>
      <c r="AR101" s="229" t="s">
        <v>300</v>
      </c>
      <c r="AT101" s="229" t="s">
        <v>228</v>
      </c>
      <c r="AU101" s="229" t="s">
        <v>87</v>
      </c>
      <c r="AY101" s="20" t="s">
        <v>225</v>
      </c>
      <c r="BE101" s="230">
        <f>IF(N101="základní",J101,0)</f>
        <v>0</v>
      </c>
      <c r="BF101" s="230">
        <f>IF(N101="snížená",J101,0)</f>
        <v>0</v>
      </c>
      <c r="BG101" s="230">
        <f>IF(N101="zákl. přenesená",J101,0)</f>
        <v>0</v>
      </c>
      <c r="BH101" s="230">
        <f>IF(N101="sníž. přenesená",J101,0)</f>
        <v>0</v>
      </c>
      <c r="BI101" s="230">
        <f>IF(N101="nulová",J101,0)</f>
        <v>0</v>
      </c>
      <c r="BJ101" s="20" t="s">
        <v>233</v>
      </c>
      <c r="BK101" s="230">
        <f>ROUND(I101*H101,2)</f>
        <v>0</v>
      </c>
      <c r="BL101" s="20" t="s">
        <v>300</v>
      </c>
      <c r="BM101" s="229" t="s">
        <v>1371</v>
      </c>
    </row>
    <row r="102" s="2" customFormat="1" ht="16.5" customHeight="1">
      <c r="A102" s="42"/>
      <c r="B102" s="43"/>
      <c r="C102" s="218" t="s">
        <v>272</v>
      </c>
      <c r="D102" s="218" t="s">
        <v>228</v>
      </c>
      <c r="E102" s="219" t="s">
        <v>1372</v>
      </c>
      <c r="F102" s="220" t="s">
        <v>1373</v>
      </c>
      <c r="G102" s="221" t="s">
        <v>1374</v>
      </c>
      <c r="H102" s="222">
        <v>2</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87</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1375</v>
      </c>
    </row>
    <row r="103" s="2" customFormat="1">
      <c r="A103" s="42"/>
      <c r="B103" s="43"/>
      <c r="C103" s="44"/>
      <c r="D103" s="231" t="s">
        <v>321</v>
      </c>
      <c r="E103" s="44"/>
      <c r="F103" s="232" t="s">
        <v>1376</v>
      </c>
      <c r="G103" s="44"/>
      <c r="H103" s="44"/>
      <c r="I103" s="233"/>
      <c r="J103" s="44"/>
      <c r="K103" s="44"/>
      <c r="L103" s="48"/>
      <c r="M103" s="234"/>
      <c r="N103" s="235"/>
      <c r="O103" s="89"/>
      <c r="P103" s="89"/>
      <c r="Q103" s="89"/>
      <c r="R103" s="89"/>
      <c r="S103" s="89"/>
      <c r="T103" s="90"/>
      <c r="U103" s="42"/>
      <c r="V103" s="42"/>
      <c r="W103" s="42"/>
      <c r="X103" s="42"/>
      <c r="Y103" s="42"/>
      <c r="Z103" s="42"/>
      <c r="AA103" s="42"/>
      <c r="AB103" s="42"/>
      <c r="AC103" s="42"/>
      <c r="AD103" s="42"/>
      <c r="AE103" s="42"/>
      <c r="AT103" s="20" t="s">
        <v>321</v>
      </c>
      <c r="AU103" s="20" t="s">
        <v>87</v>
      </c>
    </row>
    <row r="104" s="2" customFormat="1" ht="49.05" customHeight="1">
      <c r="A104" s="42"/>
      <c r="B104" s="43"/>
      <c r="C104" s="218" t="s">
        <v>277</v>
      </c>
      <c r="D104" s="218" t="s">
        <v>228</v>
      </c>
      <c r="E104" s="219" t="s">
        <v>1377</v>
      </c>
      <c r="F104" s="220" t="s">
        <v>1378</v>
      </c>
      <c r="G104" s="221" t="s">
        <v>188</v>
      </c>
      <c r="H104" s="222">
        <v>17887.599999999999</v>
      </c>
      <c r="I104" s="223"/>
      <c r="J104" s="224">
        <f>ROUND(I104*H104,2)</f>
        <v>0</v>
      </c>
      <c r="K104" s="220" t="s">
        <v>232</v>
      </c>
      <c r="L104" s="48"/>
      <c r="M104" s="225" t="s">
        <v>39</v>
      </c>
      <c r="N104" s="226" t="s">
        <v>53</v>
      </c>
      <c r="O104" s="89"/>
      <c r="P104" s="227">
        <f>O104*H104</f>
        <v>0</v>
      </c>
      <c r="Q104" s="227">
        <v>0</v>
      </c>
      <c r="R104" s="227">
        <f>Q104*H104</f>
        <v>0</v>
      </c>
      <c r="S104" s="227">
        <v>0</v>
      </c>
      <c r="T104" s="228">
        <f>S104*H104</f>
        <v>0</v>
      </c>
      <c r="U104" s="42"/>
      <c r="V104" s="42"/>
      <c r="W104" s="42"/>
      <c r="X104" s="42"/>
      <c r="Y104" s="42"/>
      <c r="Z104" s="42"/>
      <c r="AA104" s="42"/>
      <c r="AB104" s="42"/>
      <c r="AC104" s="42"/>
      <c r="AD104" s="42"/>
      <c r="AE104" s="42"/>
      <c r="AR104" s="229" t="s">
        <v>233</v>
      </c>
      <c r="AT104" s="229" t="s">
        <v>228</v>
      </c>
      <c r="AU104" s="229" t="s">
        <v>87</v>
      </c>
      <c r="AY104" s="20" t="s">
        <v>225</v>
      </c>
      <c r="BE104" s="230">
        <f>IF(N104="základní",J104,0)</f>
        <v>0</v>
      </c>
      <c r="BF104" s="230">
        <f>IF(N104="snížená",J104,0)</f>
        <v>0</v>
      </c>
      <c r="BG104" s="230">
        <f>IF(N104="zákl. přenesená",J104,0)</f>
        <v>0</v>
      </c>
      <c r="BH104" s="230">
        <f>IF(N104="sníž. přenesená",J104,0)</f>
        <v>0</v>
      </c>
      <c r="BI104" s="230">
        <f>IF(N104="nulová",J104,0)</f>
        <v>0</v>
      </c>
      <c r="BJ104" s="20" t="s">
        <v>233</v>
      </c>
      <c r="BK104" s="230">
        <f>ROUND(I104*H104,2)</f>
        <v>0</v>
      </c>
      <c r="BL104" s="20" t="s">
        <v>233</v>
      </c>
      <c r="BM104" s="229" t="s">
        <v>1379</v>
      </c>
    </row>
    <row r="105" s="2" customFormat="1">
      <c r="A105" s="42"/>
      <c r="B105" s="43"/>
      <c r="C105" s="44"/>
      <c r="D105" s="231" t="s">
        <v>235</v>
      </c>
      <c r="E105" s="44"/>
      <c r="F105" s="232" t="s">
        <v>1380</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235</v>
      </c>
      <c r="AU105" s="20" t="s">
        <v>87</v>
      </c>
    </row>
    <row r="106" s="13" customFormat="1">
      <c r="A106" s="13"/>
      <c r="B106" s="236"/>
      <c r="C106" s="237"/>
      <c r="D106" s="231" t="s">
        <v>237</v>
      </c>
      <c r="E106" s="238" t="s">
        <v>39</v>
      </c>
      <c r="F106" s="239" t="s">
        <v>1381</v>
      </c>
      <c r="G106" s="237"/>
      <c r="H106" s="240">
        <v>17887.599999999999</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87</v>
      </c>
      <c r="AV106" s="13" t="s">
        <v>90</v>
      </c>
      <c r="AW106" s="13" t="s">
        <v>41</v>
      </c>
      <c r="AX106" s="13" t="s">
        <v>80</v>
      </c>
      <c r="AY106" s="246" t="s">
        <v>225</v>
      </c>
    </row>
    <row r="107" s="14" customFormat="1">
      <c r="A107" s="14"/>
      <c r="B107" s="247"/>
      <c r="C107" s="248"/>
      <c r="D107" s="231" t="s">
        <v>237</v>
      </c>
      <c r="E107" s="249" t="s">
        <v>39</v>
      </c>
      <c r="F107" s="250" t="s">
        <v>239</v>
      </c>
      <c r="G107" s="248"/>
      <c r="H107" s="251">
        <v>17887.599999999999</v>
      </c>
      <c r="I107" s="252"/>
      <c r="J107" s="248"/>
      <c r="K107" s="248"/>
      <c r="L107" s="253"/>
      <c r="M107" s="278"/>
      <c r="N107" s="279"/>
      <c r="O107" s="279"/>
      <c r="P107" s="279"/>
      <c r="Q107" s="279"/>
      <c r="R107" s="279"/>
      <c r="S107" s="279"/>
      <c r="T107" s="280"/>
      <c r="U107" s="14"/>
      <c r="V107" s="14"/>
      <c r="W107" s="14"/>
      <c r="X107" s="14"/>
      <c r="Y107" s="14"/>
      <c r="Z107" s="14"/>
      <c r="AA107" s="14"/>
      <c r="AB107" s="14"/>
      <c r="AC107" s="14"/>
      <c r="AD107" s="14"/>
      <c r="AE107" s="14"/>
      <c r="AT107" s="257" t="s">
        <v>237</v>
      </c>
      <c r="AU107" s="257" t="s">
        <v>87</v>
      </c>
      <c r="AV107" s="14" t="s">
        <v>233</v>
      </c>
      <c r="AW107" s="14" t="s">
        <v>41</v>
      </c>
      <c r="AX107" s="14" t="s">
        <v>87</v>
      </c>
      <c r="AY107" s="257" t="s">
        <v>225</v>
      </c>
    </row>
    <row r="108" s="2" customFormat="1" ht="6.96" customHeight="1">
      <c r="A108" s="42"/>
      <c r="B108" s="64"/>
      <c r="C108" s="65"/>
      <c r="D108" s="65"/>
      <c r="E108" s="65"/>
      <c r="F108" s="65"/>
      <c r="G108" s="65"/>
      <c r="H108" s="65"/>
      <c r="I108" s="65"/>
      <c r="J108" s="65"/>
      <c r="K108" s="65"/>
      <c r="L108" s="48"/>
      <c r="M108" s="42"/>
      <c r="O108" s="42"/>
      <c r="P108" s="42"/>
      <c r="Q108" s="42"/>
      <c r="R108" s="42"/>
      <c r="S108" s="42"/>
      <c r="T108" s="42"/>
      <c r="U108" s="42"/>
      <c r="V108" s="42"/>
      <c r="W108" s="42"/>
      <c r="X108" s="42"/>
      <c r="Y108" s="42"/>
      <c r="Z108" s="42"/>
      <c r="AA108" s="42"/>
      <c r="AB108" s="42"/>
      <c r="AC108" s="42"/>
      <c r="AD108" s="42"/>
      <c r="AE108" s="42"/>
    </row>
  </sheetData>
  <sheetProtection sheet="1" autoFilter="0" formatColumns="0" formatRows="0" objects="1" scenarios="1" spinCount="100000" saltValue="BpT7fWWYrN7eJEG/V3zXZiEoypHy56TH1EO334P0wsxLDyt72E1AlMlZi6T0hrtREOGvFQYTIxqijj6v9C9o1Q==" hashValue="lsYEjl39DTrgiEY54vVPjc3bwez9mt/KfY3j11HpbNSIBkmWKVM3xb1Z4C3jSZ5NtSXHXv5m2APdHJ0TNWeGiQ==" algorithmName="SHA-512" password="CDD6"/>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172</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1382</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1383</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39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ROUND((SUM(BE88:BE132)),  2)</f>
        <v>0</v>
      </c>
      <c r="G35" s="42"/>
      <c r="H35" s="42"/>
      <c r="I35" s="163">
        <v>0.20999999999999999</v>
      </c>
      <c r="J35" s="162">
        <f>ROUND(((SUM(BE88:BE132))*I35),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ROUND((SUM(BF88:BF132)),  2)</f>
        <v>0</v>
      </c>
      <c r="G36" s="42"/>
      <c r="H36" s="42"/>
      <c r="I36" s="163">
        <v>0.12</v>
      </c>
      <c r="J36" s="162">
        <f>ROUND(((SUM(BF88:BF132))*I36),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ROUND((SUM(BG88:BG132)),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ROUND((SUM(BH88:BH132)),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ROUND((SUM(BI88:BI132)),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1382</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 xml:space="preserve">Č91 -  NEOCEŇOVAT! Rekapitulace materiálu dodávaného zadavatelem</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J127</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1382</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 xml:space="preserve">Č91 -  NEOCEŇOVAT! Rekapitulace materiálu dodávaného zadavatelem</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P89+P127</f>
        <v>0</v>
      </c>
      <c r="Q88" s="101"/>
      <c r="R88" s="199">
        <f>R89+R127</f>
        <v>358.98034920000003</v>
      </c>
      <c r="S88" s="101"/>
      <c r="T88" s="200">
        <f>T89+T127</f>
        <v>0</v>
      </c>
      <c r="U88" s="42"/>
      <c r="V88" s="42"/>
      <c r="W88" s="42"/>
      <c r="X88" s="42"/>
      <c r="Y88" s="42"/>
      <c r="Z88" s="42"/>
      <c r="AA88" s="42"/>
      <c r="AB88" s="42"/>
      <c r="AC88" s="42"/>
      <c r="AD88" s="42"/>
      <c r="AE88" s="42"/>
      <c r="AT88" s="20" t="s">
        <v>79</v>
      </c>
      <c r="AU88" s="20" t="s">
        <v>206</v>
      </c>
      <c r="BK88" s="201">
        <f>BK89+BK127</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358.98034920000003</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SUM(P91:P126)</f>
        <v>0</v>
      </c>
      <c r="Q90" s="210"/>
      <c r="R90" s="211">
        <f>SUM(R91:R126)</f>
        <v>358.98034920000003</v>
      </c>
      <c r="S90" s="210"/>
      <c r="T90" s="212">
        <f>SUM(T91:T126)</f>
        <v>0</v>
      </c>
      <c r="U90" s="12"/>
      <c r="V90" s="12"/>
      <c r="W90" s="12"/>
      <c r="X90" s="12"/>
      <c r="Y90" s="12"/>
      <c r="Z90" s="12"/>
      <c r="AA90" s="12"/>
      <c r="AB90" s="12"/>
      <c r="AC90" s="12"/>
      <c r="AD90" s="12"/>
      <c r="AE90" s="12"/>
      <c r="AR90" s="213" t="s">
        <v>87</v>
      </c>
      <c r="AT90" s="214" t="s">
        <v>79</v>
      </c>
      <c r="AU90" s="214" t="s">
        <v>87</v>
      </c>
      <c r="AY90" s="213" t="s">
        <v>225</v>
      </c>
      <c r="BK90" s="215">
        <f>SUM(BK91:BK126)</f>
        <v>0</v>
      </c>
    </row>
    <row r="91" s="2" customFormat="1" ht="16.5" customHeight="1">
      <c r="A91" s="42"/>
      <c r="B91" s="43"/>
      <c r="C91" s="258" t="s">
        <v>87</v>
      </c>
      <c r="D91" s="258" t="s">
        <v>307</v>
      </c>
      <c r="E91" s="259" t="s">
        <v>318</v>
      </c>
      <c r="F91" s="260" t="s">
        <v>708</v>
      </c>
      <c r="G91" s="261" t="s">
        <v>175</v>
      </c>
      <c r="H91" s="262">
        <v>60.569000000000003</v>
      </c>
      <c r="I91" s="263"/>
      <c r="J91" s="264">
        <f>ROUND(I91*H91,2)</f>
        <v>0</v>
      </c>
      <c r="K91" s="260" t="s">
        <v>1384</v>
      </c>
      <c r="L91" s="265"/>
      <c r="M91" s="266" t="s">
        <v>39</v>
      </c>
      <c r="N91" s="267" t="s">
        <v>53</v>
      </c>
      <c r="O91" s="89"/>
      <c r="P91" s="227">
        <f>O91*H91</f>
        <v>0</v>
      </c>
      <c r="Q91" s="227">
        <v>5.9268000000000001</v>
      </c>
      <c r="R91" s="227">
        <f>Q91*H91</f>
        <v>358.98034920000003</v>
      </c>
      <c r="S91" s="227">
        <v>0</v>
      </c>
      <c r="T91" s="228">
        <f>S91*H91</f>
        <v>0</v>
      </c>
      <c r="U91" s="42"/>
      <c r="V91" s="42"/>
      <c r="W91" s="42"/>
      <c r="X91" s="42"/>
      <c r="Y91" s="42"/>
      <c r="Z91" s="42"/>
      <c r="AA91" s="42"/>
      <c r="AB91" s="42"/>
      <c r="AC91" s="42"/>
      <c r="AD91" s="42"/>
      <c r="AE91" s="42"/>
      <c r="AR91" s="229" t="s">
        <v>272</v>
      </c>
      <c r="AT91" s="229" t="s">
        <v>307</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1385</v>
      </c>
    </row>
    <row r="92" s="2" customFormat="1">
      <c r="A92" s="42"/>
      <c r="B92" s="43"/>
      <c r="C92" s="44"/>
      <c r="D92" s="231" t="s">
        <v>321</v>
      </c>
      <c r="E92" s="44"/>
      <c r="F92" s="232" t="s">
        <v>322</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321</v>
      </c>
      <c r="AU92" s="20" t="s">
        <v>90</v>
      </c>
    </row>
    <row r="93" s="15" customFormat="1">
      <c r="A93" s="15"/>
      <c r="B93" s="268"/>
      <c r="C93" s="269"/>
      <c r="D93" s="231" t="s">
        <v>237</v>
      </c>
      <c r="E93" s="270" t="s">
        <v>39</v>
      </c>
      <c r="F93" s="271" t="s">
        <v>1386</v>
      </c>
      <c r="G93" s="269"/>
      <c r="H93" s="270" t="s">
        <v>39</v>
      </c>
      <c r="I93" s="272"/>
      <c r="J93" s="269"/>
      <c r="K93" s="269"/>
      <c r="L93" s="273"/>
      <c r="M93" s="274"/>
      <c r="N93" s="275"/>
      <c r="O93" s="275"/>
      <c r="P93" s="275"/>
      <c r="Q93" s="275"/>
      <c r="R93" s="275"/>
      <c r="S93" s="275"/>
      <c r="T93" s="276"/>
      <c r="U93" s="15"/>
      <c r="V93" s="15"/>
      <c r="W93" s="15"/>
      <c r="X93" s="15"/>
      <c r="Y93" s="15"/>
      <c r="Z93" s="15"/>
      <c r="AA93" s="15"/>
      <c r="AB93" s="15"/>
      <c r="AC93" s="15"/>
      <c r="AD93" s="15"/>
      <c r="AE93" s="15"/>
      <c r="AT93" s="277" t="s">
        <v>237</v>
      </c>
      <c r="AU93" s="277" t="s">
        <v>90</v>
      </c>
      <c r="AV93" s="15" t="s">
        <v>87</v>
      </c>
      <c r="AW93" s="15" t="s">
        <v>41</v>
      </c>
      <c r="AX93" s="15" t="s">
        <v>80</v>
      </c>
      <c r="AY93" s="277" t="s">
        <v>225</v>
      </c>
    </row>
    <row r="94" s="13" customFormat="1">
      <c r="A94" s="13"/>
      <c r="B94" s="236"/>
      <c r="C94" s="237"/>
      <c r="D94" s="231" t="s">
        <v>237</v>
      </c>
      <c r="E94" s="238" t="s">
        <v>39</v>
      </c>
      <c r="F94" s="239" t="s">
        <v>1387</v>
      </c>
      <c r="G94" s="237"/>
      <c r="H94" s="240">
        <v>3.3330000000000002</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1388</v>
      </c>
      <c r="G95" s="237"/>
      <c r="H95" s="240">
        <v>2.5619999999999998</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3" customFormat="1">
      <c r="A96" s="13"/>
      <c r="B96" s="236"/>
      <c r="C96" s="237"/>
      <c r="D96" s="231" t="s">
        <v>237</v>
      </c>
      <c r="E96" s="238" t="s">
        <v>39</v>
      </c>
      <c r="F96" s="239" t="s">
        <v>1389</v>
      </c>
      <c r="G96" s="237"/>
      <c r="H96" s="240">
        <v>17.562000000000001</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237</v>
      </c>
      <c r="AU96" s="246" t="s">
        <v>90</v>
      </c>
      <c r="AV96" s="13" t="s">
        <v>90</v>
      </c>
      <c r="AW96" s="13" t="s">
        <v>41</v>
      </c>
      <c r="AX96" s="13" t="s">
        <v>80</v>
      </c>
      <c r="AY96" s="246" t="s">
        <v>225</v>
      </c>
    </row>
    <row r="97" s="13" customFormat="1">
      <c r="A97" s="13"/>
      <c r="B97" s="236"/>
      <c r="C97" s="237"/>
      <c r="D97" s="231" t="s">
        <v>237</v>
      </c>
      <c r="E97" s="238" t="s">
        <v>39</v>
      </c>
      <c r="F97" s="239" t="s">
        <v>1390</v>
      </c>
      <c r="G97" s="237"/>
      <c r="H97" s="240">
        <v>8.5950000000000006</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3" customFormat="1">
      <c r="A98" s="13"/>
      <c r="B98" s="236"/>
      <c r="C98" s="237"/>
      <c r="D98" s="231" t="s">
        <v>237</v>
      </c>
      <c r="E98" s="238" t="s">
        <v>39</v>
      </c>
      <c r="F98" s="239" t="s">
        <v>1391</v>
      </c>
      <c r="G98" s="237"/>
      <c r="H98" s="240">
        <v>7.3170000000000002</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237</v>
      </c>
      <c r="AU98" s="246" t="s">
        <v>90</v>
      </c>
      <c r="AV98" s="13" t="s">
        <v>90</v>
      </c>
      <c r="AW98" s="13" t="s">
        <v>41</v>
      </c>
      <c r="AX98" s="13" t="s">
        <v>80</v>
      </c>
      <c r="AY98" s="246" t="s">
        <v>225</v>
      </c>
    </row>
    <row r="99" s="13" customFormat="1">
      <c r="A99" s="13"/>
      <c r="B99" s="236"/>
      <c r="C99" s="237"/>
      <c r="D99" s="231" t="s">
        <v>237</v>
      </c>
      <c r="E99" s="238" t="s">
        <v>39</v>
      </c>
      <c r="F99" s="239" t="s">
        <v>1392</v>
      </c>
      <c r="G99" s="237"/>
      <c r="H99" s="240">
        <v>0.58299999999999996</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6" customFormat="1">
      <c r="A100" s="16"/>
      <c r="B100" s="281"/>
      <c r="C100" s="282"/>
      <c r="D100" s="231" t="s">
        <v>237</v>
      </c>
      <c r="E100" s="283" t="s">
        <v>39</v>
      </c>
      <c r="F100" s="284" t="s">
        <v>390</v>
      </c>
      <c r="G100" s="282"/>
      <c r="H100" s="285">
        <v>39.951999999999998</v>
      </c>
      <c r="I100" s="286"/>
      <c r="J100" s="282"/>
      <c r="K100" s="282"/>
      <c r="L100" s="287"/>
      <c r="M100" s="288"/>
      <c r="N100" s="289"/>
      <c r="O100" s="289"/>
      <c r="P100" s="289"/>
      <c r="Q100" s="289"/>
      <c r="R100" s="289"/>
      <c r="S100" s="289"/>
      <c r="T100" s="290"/>
      <c r="U100" s="16"/>
      <c r="V100" s="16"/>
      <c r="W100" s="16"/>
      <c r="X100" s="16"/>
      <c r="Y100" s="16"/>
      <c r="Z100" s="16"/>
      <c r="AA100" s="16"/>
      <c r="AB100" s="16"/>
      <c r="AC100" s="16"/>
      <c r="AD100" s="16"/>
      <c r="AE100" s="16"/>
      <c r="AT100" s="291" t="s">
        <v>237</v>
      </c>
      <c r="AU100" s="291" t="s">
        <v>90</v>
      </c>
      <c r="AV100" s="16" t="s">
        <v>245</v>
      </c>
      <c r="AW100" s="16" t="s">
        <v>41</v>
      </c>
      <c r="AX100" s="16" t="s">
        <v>80</v>
      </c>
      <c r="AY100" s="291" t="s">
        <v>225</v>
      </c>
    </row>
    <row r="101" s="15" customFormat="1">
      <c r="A101" s="15"/>
      <c r="B101" s="268"/>
      <c r="C101" s="269"/>
      <c r="D101" s="231" t="s">
        <v>237</v>
      </c>
      <c r="E101" s="270" t="s">
        <v>39</v>
      </c>
      <c r="F101" s="271" t="s">
        <v>1393</v>
      </c>
      <c r="G101" s="269"/>
      <c r="H101" s="270" t="s">
        <v>39</v>
      </c>
      <c r="I101" s="272"/>
      <c r="J101" s="269"/>
      <c r="K101" s="269"/>
      <c r="L101" s="273"/>
      <c r="M101" s="274"/>
      <c r="N101" s="275"/>
      <c r="O101" s="275"/>
      <c r="P101" s="275"/>
      <c r="Q101" s="275"/>
      <c r="R101" s="275"/>
      <c r="S101" s="275"/>
      <c r="T101" s="276"/>
      <c r="U101" s="15"/>
      <c r="V101" s="15"/>
      <c r="W101" s="15"/>
      <c r="X101" s="15"/>
      <c r="Y101" s="15"/>
      <c r="Z101" s="15"/>
      <c r="AA101" s="15"/>
      <c r="AB101" s="15"/>
      <c r="AC101" s="15"/>
      <c r="AD101" s="15"/>
      <c r="AE101" s="15"/>
      <c r="AT101" s="277" t="s">
        <v>237</v>
      </c>
      <c r="AU101" s="277" t="s">
        <v>90</v>
      </c>
      <c r="AV101" s="15" t="s">
        <v>87</v>
      </c>
      <c r="AW101" s="15" t="s">
        <v>41</v>
      </c>
      <c r="AX101" s="15" t="s">
        <v>80</v>
      </c>
      <c r="AY101" s="277" t="s">
        <v>225</v>
      </c>
    </row>
    <row r="102" s="13" customFormat="1">
      <c r="A102" s="13"/>
      <c r="B102" s="236"/>
      <c r="C102" s="237"/>
      <c r="D102" s="231" t="s">
        <v>237</v>
      </c>
      <c r="E102" s="238" t="s">
        <v>39</v>
      </c>
      <c r="F102" s="239" t="s">
        <v>1394</v>
      </c>
      <c r="G102" s="237"/>
      <c r="H102" s="240">
        <v>4.75</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237</v>
      </c>
      <c r="AU102" s="246" t="s">
        <v>90</v>
      </c>
      <c r="AV102" s="13" t="s">
        <v>90</v>
      </c>
      <c r="AW102" s="13" t="s">
        <v>41</v>
      </c>
      <c r="AX102" s="13" t="s">
        <v>80</v>
      </c>
      <c r="AY102" s="246" t="s">
        <v>225</v>
      </c>
    </row>
    <row r="103" s="13" customFormat="1">
      <c r="A103" s="13"/>
      <c r="B103" s="236"/>
      <c r="C103" s="237"/>
      <c r="D103" s="231" t="s">
        <v>237</v>
      </c>
      <c r="E103" s="238" t="s">
        <v>39</v>
      </c>
      <c r="F103" s="239" t="s">
        <v>1395</v>
      </c>
      <c r="G103" s="237"/>
      <c r="H103" s="240">
        <v>3</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90</v>
      </c>
      <c r="AV103" s="13" t="s">
        <v>90</v>
      </c>
      <c r="AW103" s="13" t="s">
        <v>41</v>
      </c>
      <c r="AX103" s="13" t="s">
        <v>80</v>
      </c>
      <c r="AY103" s="246" t="s">
        <v>225</v>
      </c>
    </row>
    <row r="104" s="13" customFormat="1">
      <c r="A104" s="13"/>
      <c r="B104" s="236"/>
      <c r="C104" s="237"/>
      <c r="D104" s="231" t="s">
        <v>237</v>
      </c>
      <c r="E104" s="238" t="s">
        <v>39</v>
      </c>
      <c r="F104" s="239" t="s">
        <v>1396</v>
      </c>
      <c r="G104" s="237"/>
      <c r="H104" s="240">
        <v>0</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6" customFormat="1">
      <c r="A105" s="16"/>
      <c r="B105" s="281"/>
      <c r="C105" s="282"/>
      <c r="D105" s="231" t="s">
        <v>237</v>
      </c>
      <c r="E105" s="283" t="s">
        <v>39</v>
      </c>
      <c r="F105" s="284" t="s">
        <v>390</v>
      </c>
      <c r="G105" s="282"/>
      <c r="H105" s="285">
        <v>7.75</v>
      </c>
      <c r="I105" s="286"/>
      <c r="J105" s="282"/>
      <c r="K105" s="282"/>
      <c r="L105" s="287"/>
      <c r="M105" s="288"/>
      <c r="N105" s="289"/>
      <c r="O105" s="289"/>
      <c r="P105" s="289"/>
      <c r="Q105" s="289"/>
      <c r="R105" s="289"/>
      <c r="S105" s="289"/>
      <c r="T105" s="290"/>
      <c r="U105" s="16"/>
      <c r="V105" s="16"/>
      <c r="W105" s="16"/>
      <c r="X105" s="16"/>
      <c r="Y105" s="16"/>
      <c r="Z105" s="16"/>
      <c r="AA105" s="16"/>
      <c r="AB105" s="16"/>
      <c r="AC105" s="16"/>
      <c r="AD105" s="16"/>
      <c r="AE105" s="16"/>
      <c r="AT105" s="291" t="s">
        <v>237</v>
      </c>
      <c r="AU105" s="291" t="s">
        <v>90</v>
      </c>
      <c r="AV105" s="16" t="s">
        <v>245</v>
      </c>
      <c r="AW105" s="16" t="s">
        <v>41</v>
      </c>
      <c r="AX105" s="16" t="s">
        <v>80</v>
      </c>
      <c r="AY105" s="291" t="s">
        <v>225</v>
      </c>
    </row>
    <row r="106" s="15" customFormat="1">
      <c r="A106" s="15"/>
      <c r="B106" s="268"/>
      <c r="C106" s="269"/>
      <c r="D106" s="231" t="s">
        <v>237</v>
      </c>
      <c r="E106" s="270" t="s">
        <v>39</v>
      </c>
      <c r="F106" s="271" t="s">
        <v>1397</v>
      </c>
      <c r="G106" s="269"/>
      <c r="H106" s="270" t="s">
        <v>39</v>
      </c>
      <c r="I106" s="272"/>
      <c r="J106" s="269"/>
      <c r="K106" s="269"/>
      <c r="L106" s="273"/>
      <c r="M106" s="274"/>
      <c r="N106" s="275"/>
      <c r="O106" s="275"/>
      <c r="P106" s="275"/>
      <c r="Q106" s="275"/>
      <c r="R106" s="275"/>
      <c r="S106" s="275"/>
      <c r="T106" s="276"/>
      <c r="U106" s="15"/>
      <c r="V106" s="15"/>
      <c r="W106" s="15"/>
      <c r="X106" s="15"/>
      <c r="Y106" s="15"/>
      <c r="Z106" s="15"/>
      <c r="AA106" s="15"/>
      <c r="AB106" s="15"/>
      <c r="AC106" s="15"/>
      <c r="AD106" s="15"/>
      <c r="AE106" s="15"/>
      <c r="AT106" s="277" t="s">
        <v>237</v>
      </c>
      <c r="AU106" s="277" t="s">
        <v>90</v>
      </c>
      <c r="AV106" s="15" t="s">
        <v>87</v>
      </c>
      <c r="AW106" s="15" t="s">
        <v>41</v>
      </c>
      <c r="AX106" s="15" t="s">
        <v>80</v>
      </c>
      <c r="AY106" s="277" t="s">
        <v>225</v>
      </c>
    </row>
    <row r="107" s="13" customFormat="1">
      <c r="A107" s="13"/>
      <c r="B107" s="236"/>
      <c r="C107" s="237"/>
      <c r="D107" s="231" t="s">
        <v>237</v>
      </c>
      <c r="E107" s="238" t="s">
        <v>39</v>
      </c>
      <c r="F107" s="239" t="s">
        <v>1398</v>
      </c>
      <c r="G107" s="237"/>
      <c r="H107" s="240">
        <v>10.917</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3" customFormat="1">
      <c r="A108" s="13"/>
      <c r="B108" s="236"/>
      <c r="C108" s="237"/>
      <c r="D108" s="231" t="s">
        <v>237</v>
      </c>
      <c r="E108" s="238" t="s">
        <v>39</v>
      </c>
      <c r="F108" s="239" t="s">
        <v>1399</v>
      </c>
      <c r="G108" s="237"/>
      <c r="H108" s="240">
        <v>1.95</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237</v>
      </c>
      <c r="AU108" s="246" t="s">
        <v>90</v>
      </c>
      <c r="AV108" s="13" t="s">
        <v>90</v>
      </c>
      <c r="AW108" s="13" t="s">
        <v>41</v>
      </c>
      <c r="AX108" s="13" t="s">
        <v>80</v>
      </c>
      <c r="AY108" s="246" t="s">
        <v>225</v>
      </c>
    </row>
    <row r="109" s="16" customFormat="1">
      <c r="A109" s="16"/>
      <c r="B109" s="281"/>
      <c r="C109" s="282"/>
      <c r="D109" s="231" t="s">
        <v>237</v>
      </c>
      <c r="E109" s="283" t="s">
        <v>39</v>
      </c>
      <c r="F109" s="284" t="s">
        <v>390</v>
      </c>
      <c r="G109" s="282"/>
      <c r="H109" s="285">
        <v>12.866999999999999</v>
      </c>
      <c r="I109" s="286"/>
      <c r="J109" s="282"/>
      <c r="K109" s="282"/>
      <c r="L109" s="287"/>
      <c r="M109" s="288"/>
      <c r="N109" s="289"/>
      <c r="O109" s="289"/>
      <c r="P109" s="289"/>
      <c r="Q109" s="289"/>
      <c r="R109" s="289"/>
      <c r="S109" s="289"/>
      <c r="T109" s="290"/>
      <c r="U109" s="16"/>
      <c r="V109" s="16"/>
      <c r="W109" s="16"/>
      <c r="X109" s="16"/>
      <c r="Y109" s="16"/>
      <c r="Z109" s="16"/>
      <c r="AA109" s="16"/>
      <c r="AB109" s="16"/>
      <c r="AC109" s="16"/>
      <c r="AD109" s="16"/>
      <c r="AE109" s="16"/>
      <c r="AT109" s="291" t="s">
        <v>237</v>
      </c>
      <c r="AU109" s="291" t="s">
        <v>90</v>
      </c>
      <c r="AV109" s="16" t="s">
        <v>245</v>
      </c>
      <c r="AW109" s="16" t="s">
        <v>41</v>
      </c>
      <c r="AX109" s="16" t="s">
        <v>80</v>
      </c>
      <c r="AY109" s="291" t="s">
        <v>225</v>
      </c>
    </row>
    <row r="110" s="13" customFormat="1">
      <c r="A110" s="13"/>
      <c r="B110" s="236"/>
      <c r="C110" s="237"/>
      <c r="D110" s="231" t="s">
        <v>237</v>
      </c>
      <c r="E110" s="238" t="s">
        <v>39</v>
      </c>
      <c r="F110" s="239" t="s">
        <v>1400</v>
      </c>
      <c r="G110" s="237"/>
      <c r="H110" s="240">
        <v>0</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237</v>
      </c>
      <c r="AU110" s="246" t="s">
        <v>90</v>
      </c>
      <c r="AV110" s="13" t="s">
        <v>90</v>
      </c>
      <c r="AW110" s="13" t="s">
        <v>41</v>
      </c>
      <c r="AX110" s="13" t="s">
        <v>80</v>
      </c>
      <c r="AY110" s="246" t="s">
        <v>225</v>
      </c>
    </row>
    <row r="111" s="16" customFormat="1">
      <c r="A111" s="16"/>
      <c r="B111" s="281"/>
      <c r="C111" s="282"/>
      <c r="D111" s="231" t="s">
        <v>237</v>
      </c>
      <c r="E111" s="283" t="s">
        <v>39</v>
      </c>
      <c r="F111" s="284" t="s">
        <v>390</v>
      </c>
      <c r="G111" s="282"/>
      <c r="H111" s="285">
        <v>0</v>
      </c>
      <c r="I111" s="286"/>
      <c r="J111" s="282"/>
      <c r="K111" s="282"/>
      <c r="L111" s="287"/>
      <c r="M111" s="288"/>
      <c r="N111" s="289"/>
      <c r="O111" s="289"/>
      <c r="P111" s="289"/>
      <c r="Q111" s="289"/>
      <c r="R111" s="289"/>
      <c r="S111" s="289"/>
      <c r="T111" s="290"/>
      <c r="U111" s="16"/>
      <c r="V111" s="16"/>
      <c r="W111" s="16"/>
      <c r="X111" s="16"/>
      <c r="Y111" s="16"/>
      <c r="Z111" s="16"/>
      <c r="AA111" s="16"/>
      <c r="AB111" s="16"/>
      <c r="AC111" s="16"/>
      <c r="AD111" s="16"/>
      <c r="AE111" s="16"/>
      <c r="AT111" s="291" t="s">
        <v>237</v>
      </c>
      <c r="AU111" s="291" t="s">
        <v>90</v>
      </c>
      <c r="AV111" s="16" t="s">
        <v>245</v>
      </c>
      <c r="AW111" s="16" t="s">
        <v>41</v>
      </c>
      <c r="AX111" s="16" t="s">
        <v>80</v>
      </c>
      <c r="AY111" s="291" t="s">
        <v>225</v>
      </c>
    </row>
    <row r="112" s="14" customFormat="1">
      <c r="A112" s="14"/>
      <c r="B112" s="247"/>
      <c r="C112" s="248"/>
      <c r="D112" s="231" t="s">
        <v>237</v>
      </c>
      <c r="E112" s="249" t="s">
        <v>39</v>
      </c>
      <c r="F112" s="250" t="s">
        <v>239</v>
      </c>
      <c r="G112" s="248"/>
      <c r="H112" s="251">
        <v>60.569000000000003</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237</v>
      </c>
      <c r="AU112" s="257" t="s">
        <v>90</v>
      </c>
      <c r="AV112" s="14" t="s">
        <v>233</v>
      </c>
      <c r="AW112" s="14" t="s">
        <v>41</v>
      </c>
      <c r="AX112" s="14" t="s">
        <v>87</v>
      </c>
      <c r="AY112" s="257" t="s">
        <v>225</v>
      </c>
    </row>
    <row r="113" s="2" customFormat="1" ht="16.5" customHeight="1">
      <c r="A113" s="42"/>
      <c r="B113" s="43"/>
      <c r="C113" s="258" t="s">
        <v>90</v>
      </c>
      <c r="D113" s="258" t="s">
        <v>307</v>
      </c>
      <c r="E113" s="259" t="s">
        <v>920</v>
      </c>
      <c r="F113" s="260" t="s">
        <v>1401</v>
      </c>
      <c r="G113" s="261" t="s">
        <v>188</v>
      </c>
      <c r="H113" s="262">
        <v>1929.0999999999999</v>
      </c>
      <c r="I113" s="263"/>
      <c r="J113" s="264">
        <f>ROUND(I113*H113,2)</f>
        <v>0</v>
      </c>
      <c r="K113" s="260" t="s">
        <v>1384</v>
      </c>
      <c r="L113" s="265"/>
      <c r="M113" s="266" t="s">
        <v>39</v>
      </c>
      <c r="N113" s="267" t="s">
        <v>53</v>
      </c>
      <c r="O113" s="89"/>
      <c r="P113" s="227">
        <f>O113*H113</f>
        <v>0</v>
      </c>
      <c r="Q113" s="227">
        <v>0</v>
      </c>
      <c r="R113" s="227">
        <f>Q113*H113</f>
        <v>0</v>
      </c>
      <c r="S113" s="227">
        <v>0</v>
      </c>
      <c r="T113" s="228">
        <f>S113*H113</f>
        <v>0</v>
      </c>
      <c r="U113" s="42"/>
      <c r="V113" s="42"/>
      <c r="W113" s="42"/>
      <c r="X113" s="42"/>
      <c r="Y113" s="42"/>
      <c r="Z113" s="42"/>
      <c r="AA113" s="42"/>
      <c r="AB113" s="42"/>
      <c r="AC113" s="42"/>
      <c r="AD113" s="42"/>
      <c r="AE113" s="42"/>
      <c r="AR113" s="229" t="s">
        <v>272</v>
      </c>
      <c r="AT113" s="229" t="s">
        <v>307</v>
      </c>
      <c r="AU113" s="229" t="s">
        <v>90</v>
      </c>
      <c r="AY113" s="20" t="s">
        <v>225</v>
      </c>
      <c r="BE113" s="230">
        <f>IF(N113="základní",J113,0)</f>
        <v>0</v>
      </c>
      <c r="BF113" s="230">
        <f>IF(N113="snížená",J113,0)</f>
        <v>0</v>
      </c>
      <c r="BG113" s="230">
        <f>IF(N113="zákl. přenesená",J113,0)</f>
        <v>0</v>
      </c>
      <c r="BH113" s="230">
        <f>IF(N113="sníž. přenesená",J113,0)</f>
        <v>0</v>
      </c>
      <c r="BI113" s="230">
        <f>IF(N113="nulová",J113,0)</f>
        <v>0</v>
      </c>
      <c r="BJ113" s="20" t="s">
        <v>233</v>
      </c>
      <c r="BK113" s="230">
        <f>ROUND(I113*H113,2)</f>
        <v>0</v>
      </c>
      <c r="BL113" s="20" t="s">
        <v>233</v>
      </c>
      <c r="BM113" s="229" t="s">
        <v>1402</v>
      </c>
    </row>
    <row r="114" s="15" customFormat="1">
      <c r="A114" s="15"/>
      <c r="B114" s="268"/>
      <c r="C114" s="269"/>
      <c r="D114" s="231" t="s">
        <v>237</v>
      </c>
      <c r="E114" s="270" t="s">
        <v>39</v>
      </c>
      <c r="F114" s="271" t="s">
        <v>1393</v>
      </c>
      <c r="G114" s="269"/>
      <c r="H114" s="270" t="s">
        <v>39</v>
      </c>
      <c r="I114" s="272"/>
      <c r="J114" s="269"/>
      <c r="K114" s="269"/>
      <c r="L114" s="273"/>
      <c r="M114" s="274"/>
      <c r="N114" s="275"/>
      <c r="O114" s="275"/>
      <c r="P114" s="275"/>
      <c r="Q114" s="275"/>
      <c r="R114" s="275"/>
      <c r="S114" s="275"/>
      <c r="T114" s="276"/>
      <c r="U114" s="15"/>
      <c r="V114" s="15"/>
      <c r="W114" s="15"/>
      <c r="X114" s="15"/>
      <c r="Y114" s="15"/>
      <c r="Z114" s="15"/>
      <c r="AA114" s="15"/>
      <c r="AB114" s="15"/>
      <c r="AC114" s="15"/>
      <c r="AD114" s="15"/>
      <c r="AE114" s="15"/>
      <c r="AT114" s="277" t="s">
        <v>237</v>
      </c>
      <c r="AU114" s="277" t="s">
        <v>90</v>
      </c>
      <c r="AV114" s="15" t="s">
        <v>87</v>
      </c>
      <c r="AW114" s="15" t="s">
        <v>41</v>
      </c>
      <c r="AX114" s="15" t="s">
        <v>80</v>
      </c>
      <c r="AY114" s="277" t="s">
        <v>225</v>
      </c>
    </row>
    <row r="115" s="13" customFormat="1">
      <c r="A115" s="13"/>
      <c r="B115" s="236"/>
      <c r="C115" s="237"/>
      <c r="D115" s="231" t="s">
        <v>237</v>
      </c>
      <c r="E115" s="238" t="s">
        <v>39</v>
      </c>
      <c r="F115" s="239" t="s">
        <v>1403</v>
      </c>
      <c r="G115" s="237"/>
      <c r="H115" s="240">
        <v>597</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90</v>
      </c>
      <c r="AV115" s="13" t="s">
        <v>90</v>
      </c>
      <c r="AW115" s="13" t="s">
        <v>41</v>
      </c>
      <c r="AX115" s="13" t="s">
        <v>80</v>
      </c>
      <c r="AY115" s="246" t="s">
        <v>225</v>
      </c>
    </row>
    <row r="116" s="13" customFormat="1">
      <c r="A116" s="13"/>
      <c r="B116" s="236"/>
      <c r="C116" s="237"/>
      <c r="D116" s="231" t="s">
        <v>237</v>
      </c>
      <c r="E116" s="238" t="s">
        <v>39</v>
      </c>
      <c r="F116" s="239" t="s">
        <v>1404</v>
      </c>
      <c r="G116" s="237"/>
      <c r="H116" s="240">
        <v>287</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237</v>
      </c>
      <c r="AU116" s="246" t="s">
        <v>90</v>
      </c>
      <c r="AV116" s="13" t="s">
        <v>90</v>
      </c>
      <c r="AW116" s="13" t="s">
        <v>41</v>
      </c>
      <c r="AX116" s="13" t="s">
        <v>80</v>
      </c>
      <c r="AY116" s="246" t="s">
        <v>225</v>
      </c>
    </row>
    <row r="117" s="15" customFormat="1">
      <c r="A117" s="15"/>
      <c r="B117" s="268"/>
      <c r="C117" s="269"/>
      <c r="D117" s="231" t="s">
        <v>237</v>
      </c>
      <c r="E117" s="270" t="s">
        <v>39</v>
      </c>
      <c r="F117" s="271" t="s">
        <v>1397</v>
      </c>
      <c r="G117" s="269"/>
      <c r="H117" s="270" t="s">
        <v>39</v>
      </c>
      <c r="I117" s="272"/>
      <c r="J117" s="269"/>
      <c r="K117" s="269"/>
      <c r="L117" s="273"/>
      <c r="M117" s="274"/>
      <c r="N117" s="275"/>
      <c r="O117" s="275"/>
      <c r="P117" s="275"/>
      <c r="Q117" s="275"/>
      <c r="R117" s="275"/>
      <c r="S117" s="275"/>
      <c r="T117" s="276"/>
      <c r="U117" s="15"/>
      <c r="V117" s="15"/>
      <c r="W117" s="15"/>
      <c r="X117" s="15"/>
      <c r="Y117" s="15"/>
      <c r="Z117" s="15"/>
      <c r="AA117" s="15"/>
      <c r="AB117" s="15"/>
      <c r="AC117" s="15"/>
      <c r="AD117" s="15"/>
      <c r="AE117" s="15"/>
      <c r="AT117" s="277" t="s">
        <v>237</v>
      </c>
      <c r="AU117" s="277" t="s">
        <v>90</v>
      </c>
      <c r="AV117" s="15" t="s">
        <v>87</v>
      </c>
      <c r="AW117" s="15" t="s">
        <v>41</v>
      </c>
      <c r="AX117" s="15" t="s">
        <v>80</v>
      </c>
      <c r="AY117" s="277" t="s">
        <v>225</v>
      </c>
    </row>
    <row r="118" s="13" customFormat="1">
      <c r="A118" s="13"/>
      <c r="B118" s="236"/>
      <c r="C118" s="237"/>
      <c r="D118" s="231" t="s">
        <v>237</v>
      </c>
      <c r="E118" s="238" t="s">
        <v>39</v>
      </c>
      <c r="F118" s="239" t="s">
        <v>1405</v>
      </c>
      <c r="G118" s="237"/>
      <c r="H118" s="240">
        <v>100</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3" customFormat="1">
      <c r="A119" s="13"/>
      <c r="B119" s="236"/>
      <c r="C119" s="237"/>
      <c r="D119" s="231" t="s">
        <v>237</v>
      </c>
      <c r="E119" s="238" t="s">
        <v>39</v>
      </c>
      <c r="F119" s="239" t="s">
        <v>1406</v>
      </c>
      <c r="G119" s="237"/>
      <c r="H119" s="240">
        <v>130</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5" customFormat="1">
      <c r="A120" s="15"/>
      <c r="B120" s="268"/>
      <c r="C120" s="269"/>
      <c r="D120" s="231" t="s">
        <v>237</v>
      </c>
      <c r="E120" s="270" t="s">
        <v>39</v>
      </c>
      <c r="F120" s="271" t="s">
        <v>1407</v>
      </c>
      <c r="G120" s="269"/>
      <c r="H120" s="270" t="s">
        <v>39</v>
      </c>
      <c r="I120" s="272"/>
      <c r="J120" s="269"/>
      <c r="K120" s="269"/>
      <c r="L120" s="273"/>
      <c r="M120" s="274"/>
      <c r="N120" s="275"/>
      <c r="O120" s="275"/>
      <c r="P120" s="275"/>
      <c r="Q120" s="275"/>
      <c r="R120" s="275"/>
      <c r="S120" s="275"/>
      <c r="T120" s="276"/>
      <c r="U120" s="15"/>
      <c r="V120" s="15"/>
      <c r="W120" s="15"/>
      <c r="X120" s="15"/>
      <c r="Y120" s="15"/>
      <c r="Z120" s="15"/>
      <c r="AA120" s="15"/>
      <c r="AB120" s="15"/>
      <c r="AC120" s="15"/>
      <c r="AD120" s="15"/>
      <c r="AE120" s="15"/>
      <c r="AT120" s="277" t="s">
        <v>237</v>
      </c>
      <c r="AU120" s="277" t="s">
        <v>90</v>
      </c>
      <c r="AV120" s="15" t="s">
        <v>87</v>
      </c>
      <c r="AW120" s="15" t="s">
        <v>41</v>
      </c>
      <c r="AX120" s="15" t="s">
        <v>80</v>
      </c>
      <c r="AY120" s="277" t="s">
        <v>225</v>
      </c>
    </row>
    <row r="121" s="13" customFormat="1">
      <c r="A121" s="13"/>
      <c r="B121" s="236"/>
      <c r="C121" s="237"/>
      <c r="D121" s="231" t="s">
        <v>237</v>
      </c>
      <c r="E121" s="238" t="s">
        <v>39</v>
      </c>
      <c r="F121" s="239" t="s">
        <v>1408</v>
      </c>
      <c r="G121" s="237"/>
      <c r="H121" s="240">
        <v>296</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237</v>
      </c>
      <c r="AU121" s="246" t="s">
        <v>90</v>
      </c>
      <c r="AV121" s="13" t="s">
        <v>90</v>
      </c>
      <c r="AW121" s="13" t="s">
        <v>41</v>
      </c>
      <c r="AX121" s="13" t="s">
        <v>80</v>
      </c>
      <c r="AY121" s="246" t="s">
        <v>225</v>
      </c>
    </row>
    <row r="122" s="15" customFormat="1">
      <c r="A122" s="15"/>
      <c r="B122" s="268"/>
      <c r="C122" s="269"/>
      <c r="D122" s="231" t="s">
        <v>237</v>
      </c>
      <c r="E122" s="270" t="s">
        <v>39</v>
      </c>
      <c r="F122" s="271" t="s">
        <v>1409</v>
      </c>
      <c r="G122" s="269"/>
      <c r="H122" s="270" t="s">
        <v>39</v>
      </c>
      <c r="I122" s="272"/>
      <c r="J122" s="269"/>
      <c r="K122" s="269"/>
      <c r="L122" s="273"/>
      <c r="M122" s="274"/>
      <c r="N122" s="275"/>
      <c r="O122" s="275"/>
      <c r="P122" s="275"/>
      <c r="Q122" s="275"/>
      <c r="R122" s="275"/>
      <c r="S122" s="275"/>
      <c r="T122" s="276"/>
      <c r="U122" s="15"/>
      <c r="V122" s="15"/>
      <c r="W122" s="15"/>
      <c r="X122" s="15"/>
      <c r="Y122" s="15"/>
      <c r="Z122" s="15"/>
      <c r="AA122" s="15"/>
      <c r="AB122" s="15"/>
      <c r="AC122" s="15"/>
      <c r="AD122" s="15"/>
      <c r="AE122" s="15"/>
      <c r="AT122" s="277" t="s">
        <v>237</v>
      </c>
      <c r="AU122" s="277" t="s">
        <v>90</v>
      </c>
      <c r="AV122" s="15" t="s">
        <v>87</v>
      </c>
      <c r="AW122" s="15" t="s">
        <v>41</v>
      </c>
      <c r="AX122" s="15" t="s">
        <v>80</v>
      </c>
      <c r="AY122" s="277" t="s">
        <v>225</v>
      </c>
    </row>
    <row r="123" s="13" customFormat="1">
      <c r="A123" s="13"/>
      <c r="B123" s="236"/>
      <c r="C123" s="237"/>
      <c r="D123" s="231" t="s">
        <v>237</v>
      </c>
      <c r="E123" s="238" t="s">
        <v>39</v>
      </c>
      <c r="F123" s="239" t="s">
        <v>1410</v>
      </c>
      <c r="G123" s="237"/>
      <c r="H123" s="240">
        <v>335</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237</v>
      </c>
      <c r="AU123" s="246" t="s">
        <v>90</v>
      </c>
      <c r="AV123" s="13" t="s">
        <v>90</v>
      </c>
      <c r="AW123" s="13" t="s">
        <v>41</v>
      </c>
      <c r="AX123" s="13" t="s">
        <v>80</v>
      </c>
      <c r="AY123" s="246" t="s">
        <v>225</v>
      </c>
    </row>
    <row r="124" s="16" customFormat="1">
      <c r="A124" s="16"/>
      <c r="B124" s="281"/>
      <c r="C124" s="282"/>
      <c r="D124" s="231" t="s">
        <v>237</v>
      </c>
      <c r="E124" s="283" t="s">
        <v>39</v>
      </c>
      <c r="F124" s="284" t="s">
        <v>390</v>
      </c>
      <c r="G124" s="282"/>
      <c r="H124" s="285">
        <v>1745</v>
      </c>
      <c r="I124" s="286"/>
      <c r="J124" s="282"/>
      <c r="K124" s="282"/>
      <c r="L124" s="287"/>
      <c r="M124" s="288"/>
      <c r="N124" s="289"/>
      <c r="O124" s="289"/>
      <c r="P124" s="289"/>
      <c r="Q124" s="289"/>
      <c r="R124" s="289"/>
      <c r="S124" s="289"/>
      <c r="T124" s="290"/>
      <c r="U124" s="16"/>
      <c r="V124" s="16"/>
      <c r="W124" s="16"/>
      <c r="X124" s="16"/>
      <c r="Y124" s="16"/>
      <c r="Z124" s="16"/>
      <c r="AA124" s="16"/>
      <c r="AB124" s="16"/>
      <c r="AC124" s="16"/>
      <c r="AD124" s="16"/>
      <c r="AE124" s="16"/>
      <c r="AT124" s="291" t="s">
        <v>237</v>
      </c>
      <c r="AU124" s="291" t="s">
        <v>90</v>
      </c>
      <c r="AV124" s="16" t="s">
        <v>245</v>
      </c>
      <c r="AW124" s="16" t="s">
        <v>41</v>
      </c>
      <c r="AX124" s="16" t="s">
        <v>80</v>
      </c>
      <c r="AY124" s="291" t="s">
        <v>225</v>
      </c>
    </row>
    <row r="125" s="13" customFormat="1">
      <c r="A125" s="13"/>
      <c r="B125" s="236"/>
      <c r="C125" s="237"/>
      <c r="D125" s="231" t="s">
        <v>237</v>
      </c>
      <c r="E125" s="238" t="s">
        <v>39</v>
      </c>
      <c r="F125" s="239" t="s">
        <v>1411</v>
      </c>
      <c r="G125" s="237"/>
      <c r="H125" s="240">
        <v>184.09999999999999</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80</v>
      </c>
      <c r="AY125" s="246" t="s">
        <v>225</v>
      </c>
    </row>
    <row r="126" s="14" customFormat="1">
      <c r="A126" s="14"/>
      <c r="B126" s="247"/>
      <c r="C126" s="248"/>
      <c r="D126" s="231" t="s">
        <v>237</v>
      </c>
      <c r="E126" s="249" t="s">
        <v>39</v>
      </c>
      <c r="F126" s="250" t="s">
        <v>239</v>
      </c>
      <c r="G126" s="248"/>
      <c r="H126" s="251">
        <v>1929.0999999999999</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90</v>
      </c>
      <c r="AV126" s="14" t="s">
        <v>233</v>
      </c>
      <c r="AW126" s="14" t="s">
        <v>41</v>
      </c>
      <c r="AX126" s="14" t="s">
        <v>87</v>
      </c>
      <c r="AY126" s="257" t="s">
        <v>225</v>
      </c>
    </row>
    <row r="127" s="12" customFormat="1" ht="25.92" customHeight="1">
      <c r="A127" s="12"/>
      <c r="B127" s="202"/>
      <c r="C127" s="203"/>
      <c r="D127" s="204" t="s">
        <v>79</v>
      </c>
      <c r="E127" s="205" t="s">
        <v>328</v>
      </c>
      <c r="F127" s="205" t="s">
        <v>329</v>
      </c>
      <c r="G127" s="203"/>
      <c r="H127" s="203"/>
      <c r="I127" s="206"/>
      <c r="J127" s="207">
        <f>BK127</f>
        <v>0</v>
      </c>
      <c r="K127" s="203"/>
      <c r="L127" s="208"/>
      <c r="M127" s="209"/>
      <c r="N127" s="210"/>
      <c r="O127" s="210"/>
      <c r="P127" s="211">
        <f>SUM(P128:P132)</f>
        <v>0</v>
      </c>
      <c r="Q127" s="210"/>
      <c r="R127" s="211">
        <f>SUM(R128:R132)</f>
        <v>0</v>
      </c>
      <c r="S127" s="210"/>
      <c r="T127" s="212">
        <f>SUM(T128:T132)</f>
        <v>0</v>
      </c>
      <c r="U127" s="12"/>
      <c r="V127" s="12"/>
      <c r="W127" s="12"/>
      <c r="X127" s="12"/>
      <c r="Y127" s="12"/>
      <c r="Z127" s="12"/>
      <c r="AA127" s="12"/>
      <c r="AB127" s="12"/>
      <c r="AC127" s="12"/>
      <c r="AD127" s="12"/>
      <c r="AE127" s="12"/>
      <c r="AR127" s="213" t="s">
        <v>233</v>
      </c>
      <c r="AT127" s="214" t="s">
        <v>79</v>
      </c>
      <c r="AU127" s="214" t="s">
        <v>80</v>
      </c>
      <c r="AY127" s="213" t="s">
        <v>225</v>
      </c>
      <c r="BK127" s="215">
        <f>SUM(BK128:BK132)</f>
        <v>0</v>
      </c>
    </row>
    <row r="128" s="2" customFormat="1" ht="90" customHeight="1">
      <c r="A128" s="42"/>
      <c r="B128" s="43"/>
      <c r="C128" s="218" t="s">
        <v>245</v>
      </c>
      <c r="D128" s="218" t="s">
        <v>228</v>
      </c>
      <c r="E128" s="219" t="s">
        <v>1412</v>
      </c>
      <c r="F128" s="220" t="s">
        <v>1413</v>
      </c>
      <c r="G128" s="221" t="s">
        <v>184</v>
      </c>
      <c r="H128" s="222">
        <v>355.25999999999999</v>
      </c>
      <c r="I128" s="223"/>
      <c r="J128" s="224">
        <f>ROUND(I128*H128,2)</f>
        <v>0</v>
      </c>
      <c r="K128" s="220" t="s">
        <v>610</v>
      </c>
      <c r="L128" s="48"/>
      <c r="M128" s="225" t="s">
        <v>39</v>
      </c>
      <c r="N128" s="226" t="s">
        <v>53</v>
      </c>
      <c r="O128" s="89"/>
      <c r="P128" s="227">
        <f>O128*H128</f>
        <v>0</v>
      </c>
      <c r="Q128" s="227">
        <v>0</v>
      </c>
      <c r="R128" s="227">
        <f>Q128*H128</f>
        <v>0</v>
      </c>
      <c r="S128" s="227">
        <v>0</v>
      </c>
      <c r="T128" s="228">
        <f>S128*H128</f>
        <v>0</v>
      </c>
      <c r="U128" s="42"/>
      <c r="V128" s="42"/>
      <c r="W128" s="42"/>
      <c r="X128" s="42"/>
      <c r="Y128" s="42"/>
      <c r="Z128" s="42"/>
      <c r="AA128" s="42"/>
      <c r="AB128" s="42"/>
      <c r="AC128" s="42"/>
      <c r="AD128" s="42"/>
      <c r="AE128" s="42"/>
      <c r="AR128" s="229" t="s">
        <v>300</v>
      </c>
      <c r="AT128" s="229" t="s">
        <v>228</v>
      </c>
      <c r="AU128" s="229" t="s">
        <v>87</v>
      </c>
      <c r="AY128" s="20" t="s">
        <v>225</v>
      </c>
      <c r="BE128" s="230">
        <f>IF(N128="základní",J128,0)</f>
        <v>0</v>
      </c>
      <c r="BF128" s="230">
        <f>IF(N128="snížená",J128,0)</f>
        <v>0</v>
      </c>
      <c r="BG128" s="230">
        <f>IF(N128="zákl. přenesená",J128,0)</f>
        <v>0</v>
      </c>
      <c r="BH128" s="230">
        <f>IF(N128="sníž. přenesená",J128,0)</f>
        <v>0</v>
      </c>
      <c r="BI128" s="230">
        <f>IF(N128="nulová",J128,0)</f>
        <v>0</v>
      </c>
      <c r="BJ128" s="20" t="s">
        <v>233</v>
      </c>
      <c r="BK128" s="230">
        <f>ROUND(I128*H128,2)</f>
        <v>0</v>
      </c>
      <c r="BL128" s="20" t="s">
        <v>300</v>
      </c>
      <c r="BM128" s="229" t="s">
        <v>1414</v>
      </c>
    </row>
    <row r="129" s="2" customFormat="1">
      <c r="A129" s="42"/>
      <c r="B129" s="43"/>
      <c r="C129" s="44"/>
      <c r="D129" s="231" t="s">
        <v>235</v>
      </c>
      <c r="E129" s="44"/>
      <c r="F129" s="232" t="s">
        <v>1415</v>
      </c>
      <c r="G129" s="44"/>
      <c r="H129" s="44"/>
      <c r="I129" s="233"/>
      <c r="J129" s="44"/>
      <c r="K129" s="44"/>
      <c r="L129" s="48"/>
      <c r="M129" s="234"/>
      <c r="N129" s="235"/>
      <c r="O129" s="89"/>
      <c r="P129" s="89"/>
      <c r="Q129" s="89"/>
      <c r="R129" s="89"/>
      <c r="S129" s="89"/>
      <c r="T129" s="90"/>
      <c r="U129" s="42"/>
      <c r="V129" s="42"/>
      <c r="W129" s="42"/>
      <c r="X129" s="42"/>
      <c r="Y129" s="42"/>
      <c r="Z129" s="42"/>
      <c r="AA129" s="42"/>
      <c r="AB129" s="42"/>
      <c r="AC129" s="42"/>
      <c r="AD129" s="42"/>
      <c r="AE129" s="42"/>
      <c r="AT129" s="20" t="s">
        <v>235</v>
      </c>
      <c r="AU129" s="20" t="s">
        <v>87</v>
      </c>
    </row>
    <row r="130" s="13" customFormat="1">
      <c r="A130" s="13"/>
      <c r="B130" s="236"/>
      <c r="C130" s="237"/>
      <c r="D130" s="231" t="s">
        <v>237</v>
      </c>
      <c r="E130" s="238" t="s">
        <v>39</v>
      </c>
      <c r="F130" s="239" t="s">
        <v>1416</v>
      </c>
      <c r="G130" s="237"/>
      <c r="H130" s="240">
        <v>355.25999999999999</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237</v>
      </c>
      <c r="AU130" s="246" t="s">
        <v>87</v>
      </c>
      <c r="AV130" s="13" t="s">
        <v>90</v>
      </c>
      <c r="AW130" s="13" t="s">
        <v>41</v>
      </c>
      <c r="AX130" s="13" t="s">
        <v>80</v>
      </c>
      <c r="AY130" s="246" t="s">
        <v>225</v>
      </c>
    </row>
    <row r="131" s="15" customFormat="1">
      <c r="A131" s="15"/>
      <c r="B131" s="268"/>
      <c r="C131" s="269"/>
      <c r="D131" s="231" t="s">
        <v>237</v>
      </c>
      <c r="E131" s="270" t="s">
        <v>39</v>
      </c>
      <c r="F131" s="271" t="s">
        <v>1417</v>
      </c>
      <c r="G131" s="269"/>
      <c r="H131" s="270" t="s">
        <v>39</v>
      </c>
      <c r="I131" s="272"/>
      <c r="J131" s="269"/>
      <c r="K131" s="269"/>
      <c r="L131" s="273"/>
      <c r="M131" s="274"/>
      <c r="N131" s="275"/>
      <c r="O131" s="275"/>
      <c r="P131" s="275"/>
      <c r="Q131" s="275"/>
      <c r="R131" s="275"/>
      <c r="S131" s="275"/>
      <c r="T131" s="276"/>
      <c r="U131" s="15"/>
      <c r="V131" s="15"/>
      <c r="W131" s="15"/>
      <c r="X131" s="15"/>
      <c r="Y131" s="15"/>
      <c r="Z131" s="15"/>
      <c r="AA131" s="15"/>
      <c r="AB131" s="15"/>
      <c r="AC131" s="15"/>
      <c r="AD131" s="15"/>
      <c r="AE131" s="15"/>
      <c r="AT131" s="277" t="s">
        <v>237</v>
      </c>
      <c r="AU131" s="277" t="s">
        <v>87</v>
      </c>
      <c r="AV131" s="15" t="s">
        <v>87</v>
      </c>
      <c r="AW131" s="15" t="s">
        <v>41</v>
      </c>
      <c r="AX131" s="15" t="s">
        <v>80</v>
      </c>
      <c r="AY131" s="277" t="s">
        <v>225</v>
      </c>
    </row>
    <row r="132" s="14" customFormat="1">
      <c r="A132" s="14"/>
      <c r="B132" s="247"/>
      <c r="C132" s="248"/>
      <c r="D132" s="231" t="s">
        <v>237</v>
      </c>
      <c r="E132" s="249" t="s">
        <v>39</v>
      </c>
      <c r="F132" s="250" t="s">
        <v>239</v>
      </c>
      <c r="G132" s="248"/>
      <c r="H132" s="251">
        <v>355.25999999999999</v>
      </c>
      <c r="I132" s="252"/>
      <c r="J132" s="248"/>
      <c r="K132" s="248"/>
      <c r="L132" s="253"/>
      <c r="M132" s="278"/>
      <c r="N132" s="279"/>
      <c r="O132" s="279"/>
      <c r="P132" s="279"/>
      <c r="Q132" s="279"/>
      <c r="R132" s="279"/>
      <c r="S132" s="279"/>
      <c r="T132" s="280"/>
      <c r="U132" s="14"/>
      <c r="V132" s="14"/>
      <c r="W132" s="14"/>
      <c r="X132" s="14"/>
      <c r="Y132" s="14"/>
      <c r="Z132" s="14"/>
      <c r="AA132" s="14"/>
      <c r="AB132" s="14"/>
      <c r="AC132" s="14"/>
      <c r="AD132" s="14"/>
      <c r="AE132" s="14"/>
      <c r="AT132" s="257" t="s">
        <v>237</v>
      </c>
      <c r="AU132" s="257" t="s">
        <v>87</v>
      </c>
      <c r="AV132" s="14" t="s">
        <v>233</v>
      </c>
      <c r="AW132" s="14" t="s">
        <v>41</v>
      </c>
      <c r="AX132" s="14" t="s">
        <v>87</v>
      </c>
      <c r="AY132" s="257" t="s">
        <v>225</v>
      </c>
    </row>
    <row r="133" s="2" customFormat="1" ht="6.96" customHeight="1">
      <c r="A133" s="42"/>
      <c r="B133" s="64"/>
      <c r="C133" s="65"/>
      <c r="D133" s="65"/>
      <c r="E133" s="65"/>
      <c r="F133" s="65"/>
      <c r="G133" s="65"/>
      <c r="H133" s="65"/>
      <c r="I133" s="65"/>
      <c r="J133" s="65"/>
      <c r="K133" s="65"/>
      <c r="L133" s="48"/>
      <c r="M133" s="42"/>
      <c r="O133" s="42"/>
      <c r="P133" s="42"/>
      <c r="Q133" s="42"/>
      <c r="R133" s="42"/>
      <c r="S133" s="42"/>
      <c r="T133" s="42"/>
      <c r="U133" s="42"/>
      <c r="V133" s="42"/>
      <c r="W133" s="42"/>
      <c r="X133" s="42"/>
      <c r="Y133" s="42"/>
      <c r="Z133" s="42"/>
      <c r="AA133" s="42"/>
      <c r="AB133" s="42"/>
      <c r="AC133" s="42"/>
      <c r="AD133" s="42"/>
      <c r="AE133" s="42"/>
    </row>
  </sheetData>
  <sheetProtection sheet="1" autoFilter="0" formatColumns="0" formatRows="0" objects="1" scenarios="1" spinCount="100000" saltValue="D0a8Mlehk1zvUY3m+zgj/w8pmJdVY3+ugiocgr/5RXheCZIHIqLGcE4j+aRtrCUUYz+qtIZHP2P8P9Ty0NTI/A==" hashValue="XzzJ67gauFkGEjrCLljkBUe9dwUPBnPlIBkp1sX8NyrLNQK1MjI4JHs4bdC68m5eYZfedOkefamlie/DZohO1A==" algorithmName="SHA-512" password="CDD6"/>
  <autoFilter ref="C87:K13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4"/>
      <c r="C3" s="145"/>
      <c r="D3" s="145"/>
      <c r="E3" s="145"/>
      <c r="F3" s="145"/>
      <c r="G3" s="145"/>
      <c r="H3" s="23"/>
    </row>
    <row r="4" s="1" customFormat="1" ht="24.96" customHeight="1">
      <c r="B4" s="23"/>
      <c r="C4" s="146" t="s">
        <v>1418</v>
      </c>
      <c r="H4" s="23"/>
    </row>
    <row r="5" s="1" customFormat="1" ht="12" customHeight="1">
      <c r="B5" s="23"/>
      <c r="C5" s="297" t="s">
        <v>13</v>
      </c>
      <c r="D5" s="155" t="s">
        <v>14</v>
      </c>
      <c r="E5" s="1"/>
      <c r="F5" s="1"/>
      <c r="H5" s="23"/>
    </row>
    <row r="6" s="1" customFormat="1" ht="36.96" customHeight="1">
      <c r="B6" s="23"/>
      <c r="C6" s="298" t="s">
        <v>16</v>
      </c>
      <c r="D6" s="299" t="s">
        <v>17</v>
      </c>
      <c r="E6" s="1"/>
      <c r="F6" s="1"/>
      <c r="H6" s="23"/>
    </row>
    <row r="7" s="1" customFormat="1" ht="16.5" customHeight="1">
      <c r="B7" s="23"/>
      <c r="C7" s="148" t="s">
        <v>24</v>
      </c>
      <c r="D7" s="152" t="str">
        <f>'Rekapitulace stavby'!AN8</f>
        <v>24. 11. 2023</v>
      </c>
      <c r="H7" s="23"/>
    </row>
    <row r="8" s="2" customFormat="1" ht="10.8" customHeight="1">
      <c r="A8" s="42"/>
      <c r="B8" s="48"/>
      <c r="C8" s="42"/>
      <c r="D8" s="42"/>
      <c r="E8" s="42"/>
      <c r="F8" s="42"/>
      <c r="G8" s="42"/>
      <c r="H8" s="48"/>
    </row>
    <row r="9" s="11" customFormat="1" ht="29.28" customHeight="1">
      <c r="A9" s="191"/>
      <c r="B9" s="300"/>
      <c r="C9" s="301" t="s">
        <v>61</v>
      </c>
      <c r="D9" s="302" t="s">
        <v>62</v>
      </c>
      <c r="E9" s="302" t="s">
        <v>212</v>
      </c>
      <c r="F9" s="303" t="s">
        <v>1419</v>
      </c>
      <c r="G9" s="191"/>
      <c r="H9" s="300"/>
    </row>
    <row r="10" s="2" customFormat="1" ht="26.4" customHeight="1">
      <c r="A10" s="42"/>
      <c r="B10" s="48"/>
      <c r="C10" s="304" t="s">
        <v>1420</v>
      </c>
      <c r="D10" s="304" t="s">
        <v>93</v>
      </c>
      <c r="E10" s="42"/>
      <c r="F10" s="42"/>
      <c r="G10" s="42"/>
      <c r="H10" s="48"/>
    </row>
    <row r="11" s="2" customFormat="1" ht="16.8" customHeight="1">
      <c r="A11" s="42"/>
      <c r="B11" s="48"/>
      <c r="C11" s="305" t="s">
        <v>297</v>
      </c>
      <c r="D11" s="306" t="s">
        <v>422</v>
      </c>
      <c r="E11" s="307" t="s">
        <v>188</v>
      </c>
      <c r="F11" s="308">
        <v>1000</v>
      </c>
      <c r="G11" s="42"/>
      <c r="H11" s="48"/>
    </row>
    <row r="12" s="2" customFormat="1" ht="16.8" customHeight="1">
      <c r="A12" s="42"/>
      <c r="B12" s="48"/>
      <c r="C12" s="309" t="s">
        <v>39</v>
      </c>
      <c r="D12" s="309" t="s">
        <v>296</v>
      </c>
      <c r="E12" s="20" t="s">
        <v>39</v>
      </c>
      <c r="F12" s="310">
        <v>1000</v>
      </c>
      <c r="G12" s="42"/>
      <c r="H12" s="48"/>
    </row>
    <row r="13" s="2" customFormat="1" ht="16.8" customHeight="1">
      <c r="A13" s="42"/>
      <c r="B13" s="48"/>
      <c r="C13" s="309" t="s">
        <v>297</v>
      </c>
      <c r="D13" s="309" t="s">
        <v>239</v>
      </c>
      <c r="E13" s="20" t="s">
        <v>39</v>
      </c>
      <c r="F13" s="310">
        <v>1000</v>
      </c>
      <c r="G13" s="42"/>
      <c r="H13" s="48"/>
    </row>
    <row r="14" s="2" customFormat="1" ht="16.8" customHeight="1">
      <c r="A14" s="42"/>
      <c r="B14" s="48"/>
      <c r="C14" s="305" t="s">
        <v>173</v>
      </c>
      <c r="D14" s="306" t="s">
        <v>174</v>
      </c>
      <c r="E14" s="307" t="s">
        <v>175</v>
      </c>
      <c r="F14" s="308">
        <v>750</v>
      </c>
      <c r="G14" s="42"/>
      <c r="H14" s="48"/>
    </row>
    <row r="15" s="2" customFormat="1" ht="16.8" customHeight="1">
      <c r="A15" s="42"/>
      <c r="B15" s="48"/>
      <c r="C15" s="309" t="s">
        <v>39</v>
      </c>
      <c r="D15" s="309" t="s">
        <v>327</v>
      </c>
      <c r="E15" s="20" t="s">
        <v>39</v>
      </c>
      <c r="F15" s="310">
        <v>750</v>
      </c>
      <c r="G15" s="42"/>
      <c r="H15" s="48"/>
    </row>
    <row r="16" s="2" customFormat="1" ht="16.8" customHeight="1">
      <c r="A16" s="42"/>
      <c r="B16" s="48"/>
      <c r="C16" s="309" t="s">
        <v>173</v>
      </c>
      <c r="D16" s="309" t="s">
        <v>239</v>
      </c>
      <c r="E16" s="20" t="s">
        <v>39</v>
      </c>
      <c r="F16" s="310">
        <v>750</v>
      </c>
      <c r="G16" s="42"/>
      <c r="H16" s="48"/>
    </row>
    <row r="17" s="2" customFormat="1" ht="16.8" customHeight="1">
      <c r="A17" s="42"/>
      <c r="B17" s="48"/>
      <c r="C17" s="311" t="s">
        <v>1421</v>
      </c>
      <c r="D17" s="42"/>
      <c r="E17" s="42"/>
      <c r="F17" s="42"/>
      <c r="G17" s="42"/>
      <c r="H17" s="48"/>
    </row>
    <row r="18" s="2" customFormat="1" ht="16.8" customHeight="1">
      <c r="A18" s="42"/>
      <c r="B18" s="48"/>
      <c r="C18" s="309" t="s">
        <v>325</v>
      </c>
      <c r="D18" s="309" t="s">
        <v>174</v>
      </c>
      <c r="E18" s="20" t="s">
        <v>175</v>
      </c>
      <c r="F18" s="310">
        <v>750</v>
      </c>
      <c r="G18" s="42"/>
      <c r="H18" s="48"/>
    </row>
    <row r="19" s="2" customFormat="1" ht="16.8" customHeight="1">
      <c r="A19" s="42"/>
      <c r="B19" s="48"/>
      <c r="C19" s="309" t="s">
        <v>331</v>
      </c>
      <c r="D19" s="309" t="s">
        <v>1422</v>
      </c>
      <c r="E19" s="20" t="s">
        <v>184</v>
      </c>
      <c r="F19" s="310">
        <v>0.068000000000000005</v>
      </c>
      <c r="G19" s="42"/>
      <c r="H19" s="48"/>
    </row>
    <row r="20" s="2" customFormat="1" ht="16.8" customHeight="1">
      <c r="A20" s="42"/>
      <c r="B20" s="48"/>
      <c r="C20" s="305" t="s">
        <v>177</v>
      </c>
      <c r="D20" s="306" t="s">
        <v>178</v>
      </c>
      <c r="E20" s="307" t="s">
        <v>179</v>
      </c>
      <c r="F20" s="308">
        <v>2.5089999999999999</v>
      </c>
      <c r="G20" s="42"/>
      <c r="H20" s="48"/>
    </row>
    <row r="21" s="2" customFormat="1" ht="16.8" customHeight="1">
      <c r="A21" s="42"/>
      <c r="B21" s="48"/>
      <c r="C21" s="309" t="s">
        <v>39</v>
      </c>
      <c r="D21" s="309" t="s">
        <v>271</v>
      </c>
      <c r="E21" s="20" t="s">
        <v>39</v>
      </c>
      <c r="F21" s="310">
        <v>2.5089999999999999</v>
      </c>
      <c r="G21" s="42"/>
      <c r="H21" s="48"/>
    </row>
    <row r="22" s="2" customFormat="1" ht="16.8" customHeight="1">
      <c r="A22" s="42"/>
      <c r="B22" s="48"/>
      <c r="C22" s="309" t="s">
        <v>177</v>
      </c>
      <c r="D22" s="309" t="s">
        <v>239</v>
      </c>
      <c r="E22" s="20" t="s">
        <v>39</v>
      </c>
      <c r="F22" s="310">
        <v>2.5089999999999999</v>
      </c>
      <c r="G22" s="42"/>
      <c r="H22" s="48"/>
    </row>
    <row r="23" s="2" customFormat="1" ht="16.8" customHeight="1">
      <c r="A23" s="42"/>
      <c r="B23" s="48"/>
      <c r="C23" s="311" t="s">
        <v>1421</v>
      </c>
      <c r="D23" s="42"/>
      <c r="E23" s="42"/>
      <c r="F23" s="42"/>
      <c r="G23" s="42"/>
      <c r="H23" s="48"/>
    </row>
    <row r="24" s="2" customFormat="1" ht="16.8" customHeight="1">
      <c r="A24" s="42"/>
      <c r="B24" s="48"/>
      <c r="C24" s="309" t="s">
        <v>267</v>
      </c>
      <c r="D24" s="309" t="s">
        <v>178</v>
      </c>
      <c r="E24" s="20" t="s">
        <v>179</v>
      </c>
      <c r="F24" s="310">
        <v>2.5089999999999999</v>
      </c>
      <c r="G24" s="42"/>
      <c r="H24" s="48"/>
    </row>
    <row r="25" s="2" customFormat="1" ht="16.8" customHeight="1">
      <c r="A25" s="42"/>
      <c r="B25" s="48"/>
      <c r="C25" s="309" t="s">
        <v>240</v>
      </c>
      <c r="D25" s="309" t="s">
        <v>1423</v>
      </c>
      <c r="E25" s="20" t="s">
        <v>179</v>
      </c>
      <c r="F25" s="310">
        <v>5.0179999999999998</v>
      </c>
      <c r="G25" s="42"/>
      <c r="H25" s="48"/>
    </row>
    <row r="26" s="2" customFormat="1" ht="16.8" customHeight="1">
      <c r="A26" s="42"/>
      <c r="B26" s="48"/>
      <c r="C26" s="309" t="s">
        <v>273</v>
      </c>
      <c r="D26" s="309" t="s">
        <v>1424</v>
      </c>
      <c r="E26" s="20" t="s">
        <v>179</v>
      </c>
      <c r="F26" s="310">
        <v>2.5089999999999999</v>
      </c>
      <c r="G26" s="42"/>
      <c r="H26" s="48"/>
    </row>
    <row r="27" s="2" customFormat="1" ht="16.8" customHeight="1">
      <c r="A27" s="42"/>
      <c r="B27" s="48"/>
      <c r="C27" s="305" t="s">
        <v>182</v>
      </c>
      <c r="D27" s="306" t="s">
        <v>183</v>
      </c>
      <c r="E27" s="307" t="s">
        <v>184</v>
      </c>
      <c r="F27" s="308">
        <v>19.756</v>
      </c>
      <c r="G27" s="42"/>
      <c r="H27" s="48"/>
    </row>
    <row r="28" s="2" customFormat="1" ht="16.8" customHeight="1">
      <c r="A28" s="42"/>
      <c r="B28" s="48"/>
      <c r="C28" s="309" t="s">
        <v>39</v>
      </c>
      <c r="D28" s="309" t="s">
        <v>355</v>
      </c>
      <c r="E28" s="20" t="s">
        <v>39</v>
      </c>
      <c r="F28" s="310">
        <v>19.756</v>
      </c>
      <c r="G28" s="42"/>
      <c r="H28" s="48"/>
    </row>
    <row r="29" s="2" customFormat="1" ht="16.8" customHeight="1">
      <c r="A29" s="42"/>
      <c r="B29" s="48"/>
      <c r="C29" s="309" t="s">
        <v>182</v>
      </c>
      <c r="D29" s="309" t="s">
        <v>239</v>
      </c>
      <c r="E29" s="20" t="s">
        <v>39</v>
      </c>
      <c r="F29" s="310">
        <v>19.756</v>
      </c>
      <c r="G29" s="42"/>
      <c r="H29" s="48"/>
    </row>
    <row r="30" s="2" customFormat="1" ht="16.8" customHeight="1">
      <c r="A30" s="42"/>
      <c r="B30" s="48"/>
      <c r="C30" s="311" t="s">
        <v>1421</v>
      </c>
      <c r="D30" s="42"/>
      <c r="E30" s="42"/>
      <c r="F30" s="42"/>
      <c r="G30" s="42"/>
      <c r="H30" s="48"/>
    </row>
    <row r="31" s="2" customFormat="1">
      <c r="A31" s="42"/>
      <c r="B31" s="48"/>
      <c r="C31" s="309" t="s">
        <v>351</v>
      </c>
      <c r="D31" s="309" t="s">
        <v>1425</v>
      </c>
      <c r="E31" s="20" t="s">
        <v>184</v>
      </c>
      <c r="F31" s="310">
        <v>19.756</v>
      </c>
      <c r="G31" s="42"/>
      <c r="H31" s="48"/>
    </row>
    <row r="32" s="2" customFormat="1">
      <c r="A32" s="42"/>
      <c r="B32" s="48"/>
      <c r="C32" s="309" t="s">
        <v>338</v>
      </c>
      <c r="D32" s="309" t="s">
        <v>1426</v>
      </c>
      <c r="E32" s="20" t="s">
        <v>184</v>
      </c>
      <c r="F32" s="310">
        <v>19.756</v>
      </c>
      <c r="G32" s="42"/>
      <c r="H32" s="48"/>
    </row>
    <row r="33" s="2" customFormat="1" ht="16.8" customHeight="1">
      <c r="A33" s="42"/>
      <c r="B33" s="48"/>
      <c r="C33" s="309" t="s">
        <v>362</v>
      </c>
      <c r="D33" s="309" t="s">
        <v>1427</v>
      </c>
      <c r="E33" s="20" t="s">
        <v>184</v>
      </c>
      <c r="F33" s="310">
        <v>59.268000000000001</v>
      </c>
      <c r="G33" s="42"/>
      <c r="H33" s="48"/>
    </row>
    <row r="34" s="2" customFormat="1" ht="16.8" customHeight="1">
      <c r="A34" s="42"/>
      <c r="B34" s="48"/>
      <c r="C34" s="305" t="s">
        <v>186</v>
      </c>
      <c r="D34" s="306" t="s">
        <v>187</v>
      </c>
      <c r="E34" s="307" t="s">
        <v>188</v>
      </c>
      <c r="F34" s="308">
        <v>400</v>
      </c>
      <c r="G34" s="42"/>
      <c r="H34" s="48"/>
    </row>
    <row r="35" s="2" customFormat="1" ht="16.8" customHeight="1">
      <c r="A35" s="42"/>
      <c r="B35" s="48"/>
      <c r="C35" s="309" t="s">
        <v>39</v>
      </c>
      <c r="D35" s="309" t="s">
        <v>250</v>
      </c>
      <c r="E35" s="20" t="s">
        <v>39</v>
      </c>
      <c r="F35" s="310">
        <v>400</v>
      </c>
      <c r="G35" s="42"/>
      <c r="H35" s="48"/>
    </row>
    <row r="36" s="2" customFormat="1" ht="16.8" customHeight="1">
      <c r="A36" s="42"/>
      <c r="B36" s="48"/>
      <c r="C36" s="309" t="s">
        <v>186</v>
      </c>
      <c r="D36" s="309" t="s">
        <v>239</v>
      </c>
      <c r="E36" s="20" t="s">
        <v>39</v>
      </c>
      <c r="F36" s="310">
        <v>400</v>
      </c>
      <c r="G36" s="42"/>
      <c r="H36" s="48"/>
    </row>
    <row r="37" s="2" customFormat="1" ht="16.8" customHeight="1">
      <c r="A37" s="42"/>
      <c r="B37" s="48"/>
      <c r="C37" s="311" t="s">
        <v>1421</v>
      </c>
      <c r="D37" s="42"/>
      <c r="E37" s="42"/>
      <c r="F37" s="42"/>
      <c r="G37" s="42"/>
      <c r="H37" s="48"/>
    </row>
    <row r="38" s="2" customFormat="1" ht="16.8" customHeight="1">
      <c r="A38" s="42"/>
      <c r="B38" s="48"/>
      <c r="C38" s="309" t="s">
        <v>254</v>
      </c>
      <c r="D38" s="309" t="s">
        <v>1428</v>
      </c>
      <c r="E38" s="20" t="s">
        <v>175</v>
      </c>
      <c r="F38" s="310">
        <v>70</v>
      </c>
      <c r="G38" s="42"/>
      <c r="H38" s="48"/>
    </row>
    <row r="39" s="2" customFormat="1" ht="16.8" customHeight="1">
      <c r="A39" s="42"/>
      <c r="B39" s="48"/>
      <c r="C39" s="309" t="s">
        <v>292</v>
      </c>
      <c r="D39" s="309" t="s">
        <v>1429</v>
      </c>
      <c r="E39" s="20" t="s">
        <v>188</v>
      </c>
      <c r="F39" s="310">
        <v>1000</v>
      </c>
      <c r="G39" s="42"/>
      <c r="H39" s="48"/>
    </row>
    <row r="40" s="2" customFormat="1">
      <c r="A40" s="42"/>
      <c r="B40" s="48"/>
      <c r="C40" s="309" t="s">
        <v>351</v>
      </c>
      <c r="D40" s="309" t="s">
        <v>1425</v>
      </c>
      <c r="E40" s="20" t="s">
        <v>184</v>
      </c>
      <c r="F40" s="310">
        <v>19.756</v>
      </c>
      <c r="G40" s="42"/>
      <c r="H40" s="48"/>
    </row>
    <row r="41" s="2" customFormat="1" ht="16.8" customHeight="1">
      <c r="A41" s="42"/>
      <c r="B41" s="48"/>
      <c r="C41" s="309" t="s">
        <v>318</v>
      </c>
      <c r="D41" s="309" t="s">
        <v>319</v>
      </c>
      <c r="E41" s="20" t="s">
        <v>175</v>
      </c>
      <c r="F41" s="310">
        <v>3.3330000000000002</v>
      </c>
      <c r="G41" s="42"/>
      <c r="H41" s="48"/>
    </row>
    <row r="42" s="2" customFormat="1" ht="16.8" customHeight="1">
      <c r="A42" s="42"/>
      <c r="B42" s="48"/>
      <c r="C42" s="305" t="s">
        <v>190</v>
      </c>
      <c r="D42" s="306" t="s">
        <v>191</v>
      </c>
      <c r="E42" s="307" t="s">
        <v>184</v>
      </c>
      <c r="F42" s="308">
        <v>0.068000000000000005</v>
      </c>
      <c r="G42" s="42"/>
      <c r="H42" s="48"/>
    </row>
    <row r="43" s="2" customFormat="1" ht="16.8" customHeight="1">
      <c r="A43" s="42"/>
      <c r="B43" s="48"/>
      <c r="C43" s="309" t="s">
        <v>39</v>
      </c>
      <c r="D43" s="309" t="s">
        <v>335</v>
      </c>
      <c r="E43" s="20" t="s">
        <v>39</v>
      </c>
      <c r="F43" s="310">
        <v>0</v>
      </c>
      <c r="G43" s="42"/>
      <c r="H43" s="48"/>
    </row>
    <row r="44" s="2" customFormat="1" ht="16.8" customHeight="1">
      <c r="A44" s="42"/>
      <c r="B44" s="48"/>
      <c r="C44" s="309" t="s">
        <v>39</v>
      </c>
      <c r="D44" s="309" t="s">
        <v>336</v>
      </c>
      <c r="E44" s="20" t="s">
        <v>39</v>
      </c>
      <c r="F44" s="310">
        <v>0.068000000000000005</v>
      </c>
      <c r="G44" s="42"/>
      <c r="H44" s="48"/>
    </row>
    <row r="45" s="2" customFormat="1" ht="16.8" customHeight="1">
      <c r="A45" s="42"/>
      <c r="B45" s="48"/>
      <c r="C45" s="309" t="s">
        <v>190</v>
      </c>
      <c r="D45" s="309" t="s">
        <v>239</v>
      </c>
      <c r="E45" s="20" t="s">
        <v>39</v>
      </c>
      <c r="F45" s="310">
        <v>0.068000000000000005</v>
      </c>
      <c r="G45" s="42"/>
      <c r="H45" s="48"/>
    </row>
    <row r="46" s="2" customFormat="1" ht="16.8" customHeight="1">
      <c r="A46" s="42"/>
      <c r="B46" s="48"/>
      <c r="C46" s="311" t="s">
        <v>1421</v>
      </c>
      <c r="D46" s="42"/>
      <c r="E46" s="42"/>
      <c r="F46" s="42"/>
      <c r="G46" s="42"/>
      <c r="H46" s="48"/>
    </row>
    <row r="47" s="2" customFormat="1" ht="16.8" customHeight="1">
      <c r="A47" s="42"/>
      <c r="B47" s="48"/>
      <c r="C47" s="309" t="s">
        <v>331</v>
      </c>
      <c r="D47" s="309" t="s">
        <v>1422</v>
      </c>
      <c r="E47" s="20" t="s">
        <v>184</v>
      </c>
      <c r="F47" s="310">
        <v>0.068000000000000005</v>
      </c>
      <c r="G47" s="42"/>
      <c r="H47" s="48"/>
    </row>
    <row r="48" s="2" customFormat="1" ht="16.8" customHeight="1">
      <c r="A48" s="42"/>
      <c r="B48" s="48"/>
      <c r="C48" s="309" t="s">
        <v>357</v>
      </c>
      <c r="D48" s="309" t="s">
        <v>1430</v>
      </c>
      <c r="E48" s="20" t="s">
        <v>184</v>
      </c>
      <c r="F48" s="310">
        <v>0.068000000000000005</v>
      </c>
      <c r="G48" s="42"/>
      <c r="H48" s="48"/>
    </row>
    <row r="49" s="2" customFormat="1" ht="16.8" customHeight="1">
      <c r="A49" s="42"/>
      <c r="B49" s="48"/>
      <c r="C49" s="305" t="s">
        <v>193</v>
      </c>
      <c r="D49" s="306" t="s">
        <v>194</v>
      </c>
      <c r="E49" s="307" t="s">
        <v>184</v>
      </c>
      <c r="F49" s="308">
        <v>100</v>
      </c>
      <c r="G49" s="42"/>
      <c r="H49" s="48"/>
    </row>
    <row r="50" s="2" customFormat="1" ht="16.8" customHeight="1">
      <c r="A50" s="42"/>
      <c r="B50" s="48"/>
      <c r="C50" s="309" t="s">
        <v>39</v>
      </c>
      <c r="D50" s="309" t="s">
        <v>315</v>
      </c>
      <c r="E50" s="20" t="s">
        <v>39</v>
      </c>
      <c r="F50" s="310">
        <v>0</v>
      </c>
      <c r="G50" s="42"/>
      <c r="H50" s="48"/>
    </row>
    <row r="51" s="2" customFormat="1" ht="16.8" customHeight="1">
      <c r="A51" s="42"/>
      <c r="B51" s="48"/>
      <c r="C51" s="309" t="s">
        <v>39</v>
      </c>
      <c r="D51" s="309" t="s">
        <v>316</v>
      </c>
      <c r="E51" s="20" t="s">
        <v>39</v>
      </c>
      <c r="F51" s="310">
        <v>100</v>
      </c>
      <c r="G51" s="42"/>
      <c r="H51" s="48"/>
    </row>
    <row r="52" s="2" customFormat="1" ht="16.8" customHeight="1">
      <c r="A52" s="42"/>
      <c r="B52" s="48"/>
      <c r="C52" s="309" t="s">
        <v>193</v>
      </c>
      <c r="D52" s="309" t="s">
        <v>239</v>
      </c>
      <c r="E52" s="20" t="s">
        <v>39</v>
      </c>
      <c r="F52" s="310">
        <v>100</v>
      </c>
      <c r="G52" s="42"/>
      <c r="H52" s="48"/>
    </row>
    <row r="53" s="2" customFormat="1" ht="16.8" customHeight="1">
      <c r="A53" s="42"/>
      <c r="B53" s="48"/>
      <c r="C53" s="311" t="s">
        <v>1421</v>
      </c>
      <c r="D53" s="42"/>
      <c r="E53" s="42"/>
      <c r="F53" s="42"/>
      <c r="G53" s="42"/>
      <c r="H53" s="48"/>
    </row>
    <row r="54" s="2" customFormat="1" ht="16.8" customHeight="1">
      <c r="A54" s="42"/>
      <c r="B54" s="48"/>
      <c r="C54" s="309" t="s">
        <v>313</v>
      </c>
      <c r="D54" s="309" t="s">
        <v>194</v>
      </c>
      <c r="E54" s="20" t="s">
        <v>184</v>
      </c>
      <c r="F54" s="310">
        <v>100</v>
      </c>
      <c r="G54" s="42"/>
      <c r="H54" s="48"/>
    </row>
    <row r="55" s="2" customFormat="1" ht="16.8" customHeight="1">
      <c r="A55" s="42"/>
      <c r="B55" s="48"/>
      <c r="C55" s="309" t="s">
        <v>229</v>
      </c>
      <c r="D55" s="309" t="s">
        <v>1431</v>
      </c>
      <c r="E55" s="20" t="s">
        <v>231</v>
      </c>
      <c r="F55" s="310">
        <v>58.823999999999998</v>
      </c>
      <c r="G55" s="42"/>
      <c r="H55" s="48"/>
    </row>
    <row r="56" s="2" customFormat="1" ht="16.8" customHeight="1">
      <c r="A56" s="42"/>
      <c r="B56" s="48"/>
      <c r="C56" s="309" t="s">
        <v>343</v>
      </c>
      <c r="D56" s="309" t="s">
        <v>1432</v>
      </c>
      <c r="E56" s="20" t="s">
        <v>184</v>
      </c>
      <c r="F56" s="310">
        <v>100</v>
      </c>
      <c r="G56" s="42"/>
      <c r="H56" s="48"/>
    </row>
    <row r="57" s="2" customFormat="1" ht="16.8" customHeight="1">
      <c r="A57" s="42"/>
      <c r="B57" s="48"/>
      <c r="C57" s="305" t="s">
        <v>197</v>
      </c>
      <c r="D57" s="306" t="s">
        <v>198</v>
      </c>
      <c r="E57" s="307" t="s">
        <v>199</v>
      </c>
      <c r="F57" s="308">
        <v>12</v>
      </c>
      <c r="G57" s="42"/>
      <c r="H57" s="48"/>
    </row>
    <row r="58" s="2" customFormat="1" ht="16.8" customHeight="1">
      <c r="A58" s="42"/>
      <c r="B58" s="48"/>
      <c r="C58" s="309" t="s">
        <v>197</v>
      </c>
      <c r="D58" s="309" t="s">
        <v>8</v>
      </c>
      <c r="E58" s="20" t="s">
        <v>39</v>
      </c>
      <c r="F58" s="310">
        <v>12</v>
      </c>
      <c r="G58" s="42"/>
      <c r="H58" s="48"/>
    </row>
    <row r="59" s="2" customFormat="1" ht="16.8" customHeight="1">
      <c r="A59" s="42"/>
      <c r="B59" s="48"/>
      <c r="C59" s="311" t="s">
        <v>1421</v>
      </c>
      <c r="D59" s="42"/>
      <c r="E59" s="42"/>
      <c r="F59" s="42"/>
      <c r="G59" s="42"/>
      <c r="H59" s="48"/>
    </row>
    <row r="60" s="2" customFormat="1" ht="16.8" customHeight="1">
      <c r="A60" s="42"/>
      <c r="B60" s="48"/>
      <c r="C60" s="309" t="s">
        <v>298</v>
      </c>
      <c r="D60" s="309" t="s">
        <v>299</v>
      </c>
      <c r="E60" s="20" t="s">
        <v>175</v>
      </c>
      <c r="F60" s="310">
        <v>12</v>
      </c>
      <c r="G60" s="42"/>
      <c r="H60" s="48"/>
    </row>
    <row r="61" s="2" customFormat="1" ht="16.8" customHeight="1">
      <c r="A61" s="42"/>
      <c r="B61" s="48"/>
      <c r="C61" s="309" t="s">
        <v>303</v>
      </c>
      <c r="D61" s="309" t="s">
        <v>1433</v>
      </c>
      <c r="E61" s="20" t="s">
        <v>175</v>
      </c>
      <c r="F61" s="310">
        <v>12</v>
      </c>
      <c r="G61" s="42"/>
      <c r="H61" s="48"/>
    </row>
    <row r="62" s="2" customFormat="1" ht="26.4" customHeight="1">
      <c r="A62" s="42"/>
      <c r="B62" s="48"/>
      <c r="C62" s="304" t="s">
        <v>1434</v>
      </c>
      <c r="D62" s="304" t="s">
        <v>97</v>
      </c>
      <c r="E62" s="42"/>
      <c r="F62" s="42"/>
      <c r="G62" s="42"/>
      <c r="H62" s="48"/>
    </row>
    <row r="63" s="2" customFormat="1" ht="16.8" customHeight="1">
      <c r="A63" s="42"/>
      <c r="B63" s="48"/>
      <c r="C63" s="305" t="s">
        <v>401</v>
      </c>
      <c r="D63" s="306" t="s">
        <v>422</v>
      </c>
      <c r="E63" s="307" t="s">
        <v>188</v>
      </c>
      <c r="F63" s="308">
        <v>822</v>
      </c>
      <c r="G63" s="42"/>
      <c r="H63" s="48"/>
    </row>
    <row r="64" s="2" customFormat="1" ht="16.8" customHeight="1">
      <c r="A64" s="42"/>
      <c r="B64" s="48"/>
      <c r="C64" s="309" t="s">
        <v>39</v>
      </c>
      <c r="D64" s="309" t="s">
        <v>400</v>
      </c>
      <c r="E64" s="20" t="s">
        <v>39</v>
      </c>
      <c r="F64" s="310">
        <v>822</v>
      </c>
      <c r="G64" s="42"/>
      <c r="H64" s="48"/>
    </row>
    <row r="65" s="2" customFormat="1" ht="16.8" customHeight="1">
      <c r="A65" s="42"/>
      <c r="B65" s="48"/>
      <c r="C65" s="309" t="s">
        <v>401</v>
      </c>
      <c r="D65" s="309" t="s">
        <v>239</v>
      </c>
      <c r="E65" s="20" t="s">
        <v>39</v>
      </c>
      <c r="F65" s="310">
        <v>822</v>
      </c>
      <c r="G65" s="42"/>
      <c r="H65" s="48"/>
    </row>
    <row r="66" s="2" customFormat="1" ht="16.8" customHeight="1">
      <c r="A66" s="42"/>
      <c r="B66" s="48"/>
      <c r="C66" s="305" t="s">
        <v>173</v>
      </c>
      <c r="D66" s="306" t="s">
        <v>174</v>
      </c>
      <c r="E66" s="307" t="s">
        <v>175</v>
      </c>
      <c r="F66" s="308">
        <v>750</v>
      </c>
      <c r="G66" s="42"/>
      <c r="H66" s="48"/>
    </row>
    <row r="67" s="2" customFormat="1" ht="16.8" customHeight="1">
      <c r="A67" s="42"/>
      <c r="B67" s="48"/>
      <c r="C67" s="305" t="s">
        <v>424</v>
      </c>
      <c r="D67" s="306" t="s">
        <v>174</v>
      </c>
      <c r="E67" s="307" t="s">
        <v>175</v>
      </c>
      <c r="F67" s="308">
        <v>4000</v>
      </c>
      <c r="G67" s="42"/>
      <c r="H67" s="48"/>
    </row>
    <row r="68" s="2" customFormat="1" ht="16.8" customHeight="1">
      <c r="A68" s="42"/>
      <c r="B68" s="48"/>
      <c r="C68" s="305" t="s">
        <v>373</v>
      </c>
      <c r="D68" s="306" t="s">
        <v>183</v>
      </c>
      <c r="E68" s="307" t="s">
        <v>184</v>
      </c>
      <c r="F68" s="308">
        <v>15.182</v>
      </c>
      <c r="G68" s="42"/>
      <c r="H68" s="48"/>
    </row>
    <row r="69" s="2" customFormat="1" ht="16.8" customHeight="1">
      <c r="A69" s="42"/>
      <c r="B69" s="48"/>
      <c r="C69" s="309" t="s">
        <v>39</v>
      </c>
      <c r="D69" s="309" t="s">
        <v>417</v>
      </c>
      <c r="E69" s="20" t="s">
        <v>39</v>
      </c>
      <c r="F69" s="310">
        <v>15.182</v>
      </c>
      <c r="G69" s="42"/>
      <c r="H69" s="48"/>
    </row>
    <row r="70" s="2" customFormat="1" ht="16.8" customHeight="1">
      <c r="A70" s="42"/>
      <c r="B70" s="48"/>
      <c r="C70" s="309" t="s">
        <v>373</v>
      </c>
      <c r="D70" s="309" t="s">
        <v>239</v>
      </c>
      <c r="E70" s="20" t="s">
        <v>39</v>
      </c>
      <c r="F70" s="310">
        <v>15.182</v>
      </c>
      <c r="G70" s="42"/>
      <c r="H70" s="48"/>
    </row>
    <row r="71" s="2" customFormat="1" ht="16.8" customHeight="1">
      <c r="A71" s="42"/>
      <c r="B71" s="48"/>
      <c r="C71" s="311" t="s">
        <v>1421</v>
      </c>
      <c r="D71" s="42"/>
      <c r="E71" s="42"/>
      <c r="F71" s="42"/>
      <c r="G71" s="42"/>
      <c r="H71" s="48"/>
    </row>
    <row r="72" s="2" customFormat="1">
      <c r="A72" s="42"/>
      <c r="B72" s="48"/>
      <c r="C72" s="309" t="s">
        <v>351</v>
      </c>
      <c r="D72" s="309" t="s">
        <v>1425</v>
      </c>
      <c r="E72" s="20" t="s">
        <v>184</v>
      </c>
      <c r="F72" s="310">
        <v>15.182</v>
      </c>
      <c r="G72" s="42"/>
      <c r="H72" s="48"/>
    </row>
    <row r="73" s="2" customFormat="1">
      <c r="A73" s="42"/>
      <c r="B73" s="48"/>
      <c r="C73" s="309" t="s">
        <v>338</v>
      </c>
      <c r="D73" s="309" t="s">
        <v>1426</v>
      </c>
      <c r="E73" s="20" t="s">
        <v>184</v>
      </c>
      <c r="F73" s="310">
        <v>15.182</v>
      </c>
      <c r="G73" s="42"/>
      <c r="H73" s="48"/>
    </row>
    <row r="74" s="2" customFormat="1" ht="16.8" customHeight="1">
      <c r="A74" s="42"/>
      <c r="B74" s="48"/>
      <c r="C74" s="309" t="s">
        <v>362</v>
      </c>
      <c r="D74" s="309" t="s">
        <v>1427</v>
      </c>
      <c r="E74" s="20" t="s">
        <v>184</v>
      </c>
      <c r="F74" s="310">
        <v>45.545999999999999</v>
      </c>
      <c r="G74" s="42"/>
      <c r="H74" s="48"/>
    </row>
    <row r="75" s="2" customFormat="1" ht="16.8" customHeight="1">
      <c r="A75" s="42"/>
      <c r="B75" s="48"/>
      <c r="C75" s="305" t="s">
        <v>375</v>
      </c>
      <c r="D75" s="306" t="s">
        <v>376</v>
      </c>
      <c r="E75" s="307" t="s">
        <v>175</v>
      </c>
      <c r="F75" s="308">
        <v>2</v>
      </c>
      <c r="G75" s="42"/>
      <c r="H75" s="48"/>
    </row>
    <row r="76" s="2" customFormat="1" ht="16.8" customHeight="1">
      <c r="A76" s="42"/>
      <c r="B76" s="48"/>
      <c r="C76" s="309" t="s">
        <v>39</v>
      </c>
      <c r="D76" s="309" t="s">
        <v>407</v>
      </c>
      <c r="E76" s="20" t="s">
        <v>39</v>
      </c>
      <c r="F76" s="310">
        <v>1</v>
      </c>
      <c r="G76" s="42"/>
      <c r="H76" s="48"/>
    </row>
    <row r="77" s="2" customFormat="1" ht="16.8" customHeight="1">
      <c r="A77" s="42"/>
      <c r="B77" s="48"/>
      <c r="C77" s="309" t="s">
        <v>39</v>
      </c>
      <c r="D77" s="309" t="s">
        <v>408</v>
      </c>
      <c r="E77" s="20" t="s">
        <v>39</v>
      </c>
      <c r="F77" s="310">
        <v>1</v>
      </c>
      <c r="G77" s="42"/>
      <c r="H77" s="48"/>
    </row>
    <row r="78" s="2" customFormat="1" ht="16.8" customHeight="1">
      <c r="A78" s="42"/>
      <c r="B78" s="48"/>
      <c r="C78" s="309" t="s">
        <v>375</v>
      </c>
      <c r="D78" s="309" t="s">
        <v>239</v>
      </c>
      <c r="E78" s="20" t="s">
        <v>39</v>
      </c>
      <c r="F78" s="310">
        <v>2</v>
      </c>
      <c r="G78" s="42"/>
      <c r="H78" s="48"/>
    </row>
    <row r="79" s="2" customFormat="1" ht="16.8" customHeight="1">
      <c r="A79" s="42"/>
      <c r="B79" s="48"/>
      <c r="C79" s="311" t="s">
        <v>1421</v>
      </c>
      <c r="D79" s="42"/>
      <c r="E79" s="42"/>
      <c r="F79" s="42"/>
      <c r="G79" s="42"/>
      <c r="H79" s="48"/>
    </row>
    <row r="80" s="2" customFormat="1" ht="16.8" customHeight="1">
      <c r="A80" s="42"/>
      <c r="B80" s="48"/>
      <c r="C80" s="309" t="s">
        <v>404</v>
      </c>
      <c r="D80" s="309" t="s">
        <v>405</v>
      </c>
      <c r="E80" s="20" t="s">
        <v>175</v>
      </c>
      <c r="F80" s="310">
        <v>2</v>
      </c>
      <c r="G80" s="42"/>
      <c r="H80" s="48"/>
    </row>
    <row r="81" s="2" customFormat="1" ht="16.8" customHeight="1">
      <c r="A81" s="42"/>
      <c r="B81" s="48"/>
      <c r="C81" s="309" t="s">
        <v>383</v>
      </c>
      <c r="D81" s="309" t="s">
        <v>1435</v>
      </c>
      <c r="E81" s="20" t="s">
        <v>188</v>
      </c>
      <c r="F81" s="310">
        <v>7.2000000000000002</v>
      </c>
      <c r="G81" s="42"/>
      <c r="H81" s="48"/>
    </row>
    <row r="82" s="2" customFormat="1" ht="16.8" customHeight="1">
      <c r="A82" s="42"/>
      <c r="B82" s="48"/>
      <c r="C82" s="305" t="s">
        <v>377</v>
      </c>
      <c r="D82" s="306" t="s">
        <v>187</v>
      </c>
      <c r="E82" s="307" t="s">
        <v>188</v>
      </c>
      <c r="F82" s="308">
        <v>307.39999999999998</v>
      </c>
      <c r="G82" s="42"/>
      <c r="H82" s="48"/>
    </row>
    <row r="83" s="2" customFormat="1" ht="16.8" customHeight="1">
      <c r="A83" s="42"/>
      <c r="B83" s="48"/>
      <c r="C83" s="309" t="s">
        <v>39</v>
      </c>
      <c r="D83" s="309" t="s">
        <v>389</v>
      </c>
      <c r="E83" s="20" t="s">
        <v>39</v>
      </c>
      <c r="F83" s="310">
        <v>311</v>
      </c>
      <c r="G83" s="42"/>
      <c r="H83" s="48"/>
    </row>
    <row r="84" s="2" customFormat="1" ht="16.8" customHeight="1">
      <c r="A84" s="42"/>
      <c r="B84" s="48"/>
      <c r="C84" s="309" t="s">
        <v>39</v>
      </c>
      <c r="D84" s="309" t="s">
        <v>391</v>
      </c>
      <c r="E84" s="20" t="s">
        <v>39</v>
      </c>
      <c r="F84" s="310">
        <v>-3.6000000000000001</v>
      </c>
      <c r="G84" s="42"/>
      <c r="H84" s="48"/>
    </row>
    <row r="85" s="2" customFormat="1" ht="16.8" customHeight="1">
      <c r="A85" s="42"/>
      <c r="B85" s="48"/>
      <c r="C85" s="309" t="s">
        <v>377</v>
      </c>
      <c r="D85" s="309" t="s">
        <v>239</v>
      </c>
      <c r="E85" s="20" t="s">
        <v>39</v>
      </c>
      <c r="F85" s="310">
        <v>307.39999999999998</v>
      </c>
      <c r="G85" s="42"/>
      <c r="H85" s="48"/>
    </row>
    <row r="86" s="2" customFormat="1" ht="16.8" customHeight="1">
      <c r="A86" s="42"/>
      <c r="B86" s="48"/>
      <c r="C86" s="311" t="s">
        <v>1421</v>
      </c>
      <c r="D86" s="42"/>
      <c r="E86" s="42"/>
      <c r="F86" s="42"/>
      <c r="G86" s="42"/>
      <c r="H86" s="48"/>
    </row>
    <row r="87" s="2" customFormat="1" ht="16.8" customHeight="1">
      <c r="A87" s="42"/>
      <c r="B87" s="48"/>
      <c r="C87" s="309" t="s">
        <v>246</v>
      </c>
      <c r="D87" s="309" t="s">
        <v>636</v>
      </c>
      <c r="E87" s="20" t="s">
        <v>188</v>
      </c>
      <c r="F87" s="310">
        <v>307.39999999999998</v>
      </c>
      <c r="G87" s="42"/>
      <c r="H87" s="48"/>
    </row>
    <row r="88" s="2" customFormat="1" ht="16.8" customHeight="1">
      <c r="A88" s="42"/>
      <c r="B88" s="48"/>
      <c r="C88" s="309" t="s">
        <v>254</v>
      </c>
      <c r="D88" s="309" t="s">
        <v>1428</v>
      </c>
      <c r="E88" s="20" t="s">
        <v>175</v>
      </c>
      <c r="F88" s="310">
        <v>52</v>
      </c>
      <c r="G88" s="42"/>
      <c r="H88" s="48"/>
    </row>
    <row r="89" s="2" customFormat="1" ht="16.8" customHeight="1">
      <c r="A89" s="42"/>
      <c r="B89" s="48"/>
      <c r="C89" s="309" t="s">
        <v>292</v>
      </c>
      <c r="D89" s="309" t="s">
        <v>1429</v>
      </c>
      <c r="E89" s="20" t="s">
        <v>188</v>
      </c>
      <c r="F89" s="310">
        <v>822</v>
      </c>
      <c r="G89" s="42"/>
      <c r="H89" s="48"/>
    </row>
    <row r="90" s="2" customFormat="1">
      <c r="A90" s="42"/>
      <c r="B90" s="48"/>
      <c r="C90" s="309" t="s">
        <v>351</v>
      </c>
      <c r="D90" s="309" t="s">
        <v>1425</v>
      </c>
      <c r="E90" s="20" t="s">
        <v>184</v>
      </c>
      <c r="F90" s="310">
        <v>15.182</v>
      </c>
      <c r="G90" s="42"/>
      <c r="H90" s="48"/>
    </row>
    <row r="91" s="2" customFormat="1" ht="16.8" customHeight="1">
      <c r="A91" s="42"/>
      <c r="B91" s="48"/>
      <c r="C91" s="309" t="s">
        <v>318</v>
      </c>
      <c r="D91" s="309" t="s">
        <v>319</v>
      </c>
      <c r="E91" s="20" t="s">
        <v>175</v>
      </c>
      <c r="F91" s="310">
        <v>2.5619999999999998</v>
      </c>
      <c r="G91" s="42"/>
      <c r="H91" s="48"/>
    </row>
    <row r="92" s="2" customFormat="1" ht="16.8" customHeight="1">
      <c r="A92" s="42"/>
      <c r="B92" s="48"/>
      <c r="C92" s="305" t="s">
        <v>190</v>
      </c>
      <c r="D92" s="306" t="s">
        <v>191</v>
      </c>
      <c r="E92" s="307" t="s">
        <v>184</v>
      </c>
      <c r="F92" s="308">
        <v>0.068000000000000005</v>
      </c>
      <c r="G92" s="42"/>
      <c r="H92" s="48"/>
    </row>
    <row r="93" s="2" customFormat="1" ht="16.8" customHeight="1">
      <c r="A93" s="42"/>
      <c r="B93" s="48"/>
      <c r="C93" s="309" t="s">
        <v>39</v>
      </c>
      <c r="D93" s="309" t="s">
        <v>1436</v>
      </c>
      <c r="E93" s="20" t="s">
        <v>39</v>
      </c>
      <c r="F93" s="310">
        <v>0.068000000000000005</v>
      </c>
      <c r="G93" s="42"/>
      <c r="H93" s="48"/>
    </row>
    <row r="94" s="2" customFormat="1" ht="16.8" customHeight="1">
      <c r="A94" s="42"/>
      <c r="B94" s="48"/>
      <c r="C94" s="309" t="s">
        <v>190</v>
      </c>
      <c r="D94" s="309" t="s">
        <v>239</v>
      </c>
      <c r="E94" s="20" t="s">
        <v>39</v>
      </c>
      <c r="F94" s="310">
        <v>0.068000000000000005</v>
      </c>
      <c r="G94" s="42"/>
      <c r="H94" s="48"/>
    </row>
    <row r="95" s="2" customFormat="1" ht="16.8" customHeight="1">
      <c r="A95" s="42"/>
      <c r="B95" s="48"/>
      <c r="C95" s="305" t="s">
        <v>379</v>
      </c>
      <c r="D95" s="306" t="s">
        <v>191</v>
      </c>
      <c r="E95" s="307" t="s">
        <v>184</v>
      </c>
      <c r="F95" s="308">
        <v>0.44900000000000001</v>
      </c>
      <c r="G95" s="42"/>
      <c r="H95" s="48"/>
    </row>
    <row r="96" s="2" customFormat="1" ht="16.8" customHeight="1">
      <c r="A96" s="42"/>
      <c r="B96" s="48"/>
      <c r="C96" s="309" t="s">
        <v>39</v>
      </c>
      <c r="D96" s="309" t="s">
        <v>412</v>
      </c>
      <c r="E96" s="20" t="s">
        <v>39</v>
      </c>
      <c r="F96" s="310">
        <v>0</v>
      </c>
      <c r="G96" s="42"/>
      <c r="H96" s="48"/>
    </row>
    <row r="97" s="2" customFormat="1" ht="16.8" customHeight="1">
      <c r="A97" s="42"/>
      <c r="B97" s="48"/>
      <c r="C97" s="309" t="s">
        <v>39</v>
      </c>
      <c r="D97" s="309" t="s">
        <v>413</v>
      </c>
      <c r="E97" s="20" t="s">
        <v>39</v>
      </c>
      <c r="F97" s="310">
        <v>0.44900000000000001</v>
      </c>
      <c r="G97" s="42"/>
      <c r="H97" s="48"/>
    </row>
    <row r="98" s="2" customFormat="1" ht="16.8" customHeight="1">
      <c r="A98" s="42"/>
      <c r="B98" s="48"/>
      <c r="C98" s="309" t="s">
        <v>379</v>
      </c>
      <c r="D98" s="309" t="s">
        <v>239</v>
      </c>
      <c r="E98" s="20" t="s">
        <v>39</v>
      </c>
      <c r="F98" s="310">
        <v>0.44900000000000001</v>
      </c>
      <c r="G98" s="42"/>
      <c r="H98" s="48"/>
    </row>
    <row r="99" s="2" customFormat="1" ht="16.8" customHeight="1">
      <c r="A99" s="42"/>
      <c r="B99" s="48"/>
      <c r="C99" s="311" t="s">
        <v>1421</v>
      </c>
      <c r="D99" s="42"/>
      <c r="E99" s="42"/>
      <c r="F99" s="42"/>
      <c r="G99" s="42"/>
      <c r="H99" s="48"/>
    </row>
    <row r="100" s="2" customFormat="1" ht="16.8" customHeight="1">
      <c r="A100" s="42"/>
      <c r="B100" s="48"/>
      <c r="C100" s="309" t="s">
        <v>331</v>
      </c>
      <c r="D100" s="309" t="s">
        <v>1422</v>
      </c>
      <c r="E100" s="20" t="s">
        <v>184</v>
      </c>
      <c r="F100" s="310">
        <v>0.44900000000000001</v>
      </c>
      <c r="G100" s="42"/>
      <c r="H100" s="48"/>
    </row>
    <row r="101" s="2" customFormat="1" ht="16.8" customHeight="1">
      <c r="A101" s="42"/>
      <c r="B101" s="48"/>
      <c r="C101" s="309" t="s">
        <v>357</v>
      </c>
      <c r="D101" s="309" t="s">
        <v>1430</v>
      </c>
      <c r="E101" s="20" t="s">
        <v>184</v>
      </c>
      <c r="F101" s="310">
        <v>0.44900000000000001</v>
      </c>
      <c r="G101" s="42"/>
      <c r="H101" s="48"/>
    </row>
    <row r="102" s="2" customFormat="1" ht="16.8" customHeight="1">
      <c r="A102" s="42"/>
      <c r="B102" s="48"/>
      <c r="C102" s="305" t="s">
        <v>381</v>
      </c>
      <c r="D102" s="306" t="s">
        <v>198</v>
      </c>
      <c r="E102" s="307" t="s">
        <v>199</v>
      </c>
      <c r="F102" s="308">
        <v>10</v>
      </c>
      <c r="G102" s="42"/>
      <c r="H102" s="48"/>
    </row>
    <row r="103" s="2" customFormat="1" ht="16.8" customHeight="1">
      <c r="A103" s="42"/>
      <c r="B103" s="48"/>
      <c r="C103" s="309" t="s">
        <v>381</v>
      </c>
      <c r="D103" s="309" t="s">
        <v>286</v>
      </c>
      <c r="E103" s="20" t="s">
        <v>39</v>
      </c>
      <c r="F103" s="310">
        <v>10</v>
      </c>
      <c r="G103" s="42"/>
      <c r="H103" s="48"/>
    </row>
    <row r="104" s="2" customFormat="1" ht="16.8" customHeight="1">
      <c r="A104" s="42"/>
      <c r="B104" s="48"/>
      <c r="C104" s="311" t="s">
        <v>1421</v>
      </c>
      <c r="D104" s="42"/>
      <c r="E104" s="42"/>
      <c r="F104" s="42"/>
      <c r="G104" s="42"/>
      <c r="H104" s="48"/>
    </row>
    <row r="105" s="2" customFormat="1" ht="16.8" customHeight="1">
      <c r="A105" s="42"/>
      <c r="B105" s="48"/>
      <c r="C105" s="309" t="s">
        <v>298</v>
      </c>
      <c r="D105" s="309" t="s">
        <v>299</v>
      </c>
      <c r="E105" s="20" t="s">
        <v>175</v>
      </c>
      <c r="F105" s="310">
        <v>10</v>
      </c>
      <c r="G105" s="42"/>
      <c r="H105" s="48"/>
    </row>
    <row r="106" s="2" customFormat="1" ht="16.8" customHeight="1">
      <c r="A106" s="42"/>
      <c r="B106" s="48"/>
      <c r="C106" s="309" t="s">
        <v>303</v>
      </c>
      <c r="D106" s="309" t="s">
        <v>1433</v>
      </c>
      <c r="E106" s="20" t="s">
        <v>175</v>
      </c>
      <c r="F106" s="310">
        <v>10</v>
      </c>
      <c r="G106" s="42"/>
      <c r="H106" s="48"/>
    </row>
    <row r="107" s="2" customFormat="1" ht="26.4" customHeight="1">
      <c r="A107" s="42"/>
      <c r="B107" s="48"/>
      <c r="C107" s="304" t="s">
        <v>1437</v>
      </c>
      <c r="D107" s="304" t="s">
        <v>100</v>
      </c>
      <c r="E107" s="42"/>
      <c r="F107" s="42"/>
      <c r="G107" s="42"/>
      <c r="H107" s="48"/>
    </row>
    <row r="108" s="2" customFormat="1" ht="16.8" customHeight="1">
      <c r="A108" s="42"/>
      <c r="B108" s="48"/>
      <c r="C108" s="305" t="s">
        <v>421</v>
      </c>
      <c r="D108" s="306" t="s">
        <v>422</v>
      </c>
      <c r="E108" s="307" t="s">
        <v>188</v>
      </c>
      <c r="F108" s="308">
        <v>5044</v>
      </c>
      <c r="G108" s="42"/>
      <c r="H108" s="48"/>
    </row>
    <row r="109" s="2" customFormat="1" ht="16.8" customHeight="1">
      <c r="A109" s="42"/>
      <c r="B109" s="48"/>
      <c r="C109" s="309" t="s">
        <v>39</v>
      </c>
      <c r="D109" s="309" t="s">
        <v>500</v>
      </c>
      <c r="E109" s="20" t="s">
        <v>39</v>
      </c>
      <c r="F109" s="310">
        <v>0</v>
      </c>
      <c r="G109" s="42"/>
      <c r="H109" s="48"/>
    </row>
    <row r="110" s="2" customFormat="1" ht="16.8" customHeight="1">
      <c r="A110" s="42"/>
      <c r="B110" s="48"/>
      <c r="C110" s="309" t="s">
        <v>39</v>
      </c>
      <c r="D110" s="309" t="s">
        <v>501</v>
      </c>
      <c r="E110" s="20" t="s">
        <v>39</v>
      </c>
      <c r="F110" s="310">
        <v>762</v>
      </c>
      <c r="G110" s="42"/>
      <c r="H110" s="48"/>
    </row>
    <row r="111" s="2" customFormat="1" ht="16.8" customHeight="1">
      <c r="A111" s="42"/>
      <c r="B111" s="48"/>
      <c r="C111" s="309" t="s">
        <v>39</v>
      </c>
      <c r="D111" s="309" t="s">
        <v>502</v>
      </c>
      <c r="E111" s="20" t="s">
        <v>39</v>
      </c>
      <c r="F111" s="310">
        <v>1538</v>
      </c>
      <c r="G111" s="42"/>
      <c r="H111" s="48"/>
    </row>
    <row r="112" s="2" customFormat="1" ht="16.8" customHeight="1">
      <c r="A112" s="42"/>
      <c r="B112" s="48"/>
      <c r="C112" s="309" t="s">
        <v>39</v>
      </c>
      <c r="D112" s="309" t="s">
        <v>503</v>
      </c>
      <c r="E112" s="20" t="s">
        <v>39</v>
      </c>
      <c r="F112" s="310">
        <v>2744</v>
      </c>
      <c r="G112" s="42"/>
      <c r="H112" s="48"/>
    </row>
    <row r="113" s="2" customFormat="1" ht="16.8" customHeight="1">
      <c r="A113" s="42"/>
      <c r="B113" s="48"/>
      <c r="C113" s="309" t="s">
        <v>421</v>
      </c>
      <c r="D113" s="309" t="s">
        <v>239</v>
      </c>
      <c r="E113" s="20" t="s">
        <v>39</v>
      </c>
      <c r="F113" s="310">
        <v>5044</v>
      </c>
      <c r="G113" s="42"/>
      <c r="H113" s="48"/>
    </row>
    <row r="114" s="2" customFormat="1" ht="16.8" customHeight="1">
      <c r="A114" s="42"/>
      <c r="B114" s="48"/>
      <c r="C114" s="311" t="s">
        <v>1421</v>
      </c>
      <c r="D114" s="42"/>
      <c r="E114" s="42"/>
      <c r="F114" s="42"/>
      <c r="G114" s="42"/>
      <c r="H114" s="48"/>
    </row>
    <row r="115" s="2" customFormat="1" ht="16.8" customHeight="1">
      <c r="A115" s="42"/>
      <c r="B115" s="48"/>
      <c r="C115" s="309" t="s">
        <v>292</v>
      </c>
      <c r="D115" s="309" t="s">
        <v>1429</v>
      </c>
      <c r="E115" s="20" t="s">
        <v>188</v>
      </c>
      <c r="F115" s="310">
        <v>5044</v>
      </c>
      <c r="G115" s="42"/>
      <c r="H115" s="48"/>
    </row>
    <row r="116" s="2" customFormat="1" ht="16.8" customHeight="1">
      <c r="A116" s="42"/>
      <c r="B116" s="48"/>
      <c r="C116" s="309" t="s">
        <v>261</v>
      </c>
      <c r="D116" s="309" t="s">
        <v>1438</v>
      </c>
      <c r="E116" s="20" t="s">
        <v>175</v>
      </c>
      <c r="F116" s="310">
        <v>4816</v>
      </c>
      <c r="G116" s="42"/>
      <c r="H116" s="48"/>
    </row>
    <row r="117" s="2" customFormat="1" ht="16.8" customHeight="1">
      <c r="A117" s="42"/>
      <c r="B117" s="48"/>
      <c r="C117" s="309" t="s">
        <v>308</v>
      </c>
      <c r="D117" s="309" t="s">
        <v>506</v>
      </c>
      <c r="E117" s="20" t="s">
        <v>175</v>
      </c>
      <c r="F117" s="310">
        <v>8272</v>
      </c>
      <c r="G117" s="42"/>
      <c r="H117" s="48"/>
    </row>
    <row r="118" s="2" customFormat="1" ht="16.8" customHeight="1">
      <c r="A118" s="42"/>
      <c r="B118" s="48"/>
      <c r="C118" s="305" t="s">
        <v>424</v>
      </c>
      <c r="D118" s="306" t="s">
        <v>174</v>
      </c>
      <c r="E118" s="307" t="s">
        <v>175</v>
      </c>
      <c r="F118" s="308">
        <v>4000</v>
      </c>
      <c r="G118" s="42"/>
      <c r="H118" s="48"/>
    </row>
    <row r="119" s="2" customFormat="1" ht="16.8" customHeight="1">
      <c r="A119" s="42"/>
      <c r="B119" s="48"/>
      <c r="C119" s="309" t="s">
        <v>39</v>
      </c>
      <c r="D119" s="309" t="s">
        <v>532</v>
      </c>
      <c r="E119" s="20" t="s">
        <v>39</v>
      </c>
      <c r="F119" s="310">
        <v>500</v>
      </c>
      <c r="G119" s="42"/>
      <c r="H119" s="48"/>
    </row>
    <row r="120" s="2" customFormat="1" ht="16.8" customHeight="1">
      <c r="A120" s="42"/>
      <c r="B120" s="48"/>
      <c r="C120" s="309" t="s">
        <v>39</v>
      </c>
      <c r="D120" s="309" t="s">
        <v>533</v>
      </c>
      <c r="E120" s="20" t="s">
        <v>39</v>
      </c>
      <c r="F120" s="310">
        <v>750</v>
      </c>
      <c r="G120" s="42"/>
      <c r="H120" s="48"/>
    </row>
    <row r="121" s="2" customFormat="1" ht="16.8" customHeight="1">
      <c r="A121" s="42"/>
      <c r="B121" s="48"/>
      <c r="C121" s="309" t="s">
        <v>39</v>
      </c>
      <c r="D121" s="309" t="s">
        <v>534</v>
      </c>
      <c r="E121" s="20" t="s">
        <v>39</v>
      </c>
      <c r="F121" s="310">
        <v>500</v>
      </c>
      <c r="G121" s="42"/>
      <c r="H121" s="48"/>
    </row>
    <row r="122" s="2" customFormat="1" ht="16.8" customHeight="1">
      <c r="A122" s="42"/>
      <c r="B122" s="48"/>
      <c r="C122" s="309" t="s">
        <v>39</v>
      </c>
      <c r="D122" s="309" t="s">
        <v>535</v>
      </c>
      <c r="E122" s="20" t="s">
        <v>39</v>
      </c>
      <c r="F122" s="310">
        <v>1000</v>
      </c>
      <c r="G122" s="42"/>
      <c r="H122" s="48"/>
    </row>
    <row r="123" s="2" customFormat="1" ht="16.8" customHeight="1">
      <c r="A123" s="42"/>
      <c r="B123" s="48"/>
      <c r="C123" s="309" t="s">
        <v>39</v>
      </c>
      <c r="D123" s="309" t="s">
        <v>536</v>
      </c>
      <c r="E123" s="20" t="s">
        <v>39</v>
      </c>
      <c r="F123" s="310">
        <v>1250</v>
      </c>
      <c r="G123" s="42"/>
      <c r="H123" s="48"/>
    </row>
    <row r="124" s="2" customFormat="1" ht="16.8" customHeight="1">
      <c r="A124" s="42"/>
      <c r="B124" s="48"/>
      <c r="C124" s="309" t="s">
        <v>424</v>
      </c>
      <c r="D124" s="309" t="s">
        <v>239</v>
      </c>
      <c r="E124" s="20" t="s">
        <v>39</v>
      </c>
      <c r="F124" s="310">
        <v>4000</v>
      </c>
      <c r="G124" s="42"/>
      <c r="H124" s="48"/>
    </row>
    <row r="125" s="2" customFormat="1" ht="16.8" customHeight="1">
      <c r="A125" s="42"/>
      <c r="B125" s="48"/>
      <c r="C125" s="311" t="s">
        <v>1421</v>
      </c>
      <c r="D125" s="42"/>
      <c r="E125" s="42"/>
      <c r="F125" s="42"/>
      <c r="G125" s="42"/>
      <c r="H125" s="48"/>
    </row>
    <row r="126" s="2" customFormat="1" ht="16.8" customHeight="1">
      <c r="A126" s="42"/>
      <c r="B126" s="48"/>
      <c r="C126" s="309" t="s">
        <v>325</v>
      </c>
      <c r="D126" s="309" t="s">
        <v>174</v>
      </c>
      <c r="E126" s="20" t="s">
        <v>175</v>
      </c>
      <c r="F126" s="310">
        <v>4000</v>
      </c>
      <c r="G126" s="42"/>
      <c r="H126" s="48"/>
    </row>
    <row r="127" s="2" customFormat="1" ht="16.8" customHeight="1">
      <c r="A127" s="42"/>
      <c r="B127" s="48"/>
      <c r="C127" s="309" t="s">
        <v>331</v>
      </c>
      <c r="D127" s="309" t="s">
        <v>1422</v>
      </c>
      <c r="E127" s="20" t="s">
        <v>184</v>
      </c>
      <c r="F127" s="310">
        <v>2.0750000000000002</v>
      </c>
      <c r="G127" s="42"/>
      <c r="H127" s="48"/>
    </row>
    <row r="128" s="2" customFormat="1" ht="16.8" customHeight="1">
      <c r="A128" s="42"/>
      <c r="B128" s="48"/>
      <c r="C128" s="305" t="s">
        <v>1439</v>
      </c>
      <c r="D128" s="306" t="s">
        <v>178</v>
      </c>
      <c r="E128" s="307" t="s">
        <v>179</v>
      </c>
      <c r="F128" s="308">
        <v>4.085</v>
      </c>
      <c r="G128" s="42"/>
      <c r="H128" s="48"/>
    </row>
    <row r="129" s="2" customFormat="1" ht="16.8" customHeight="1">
      <c r="A129" s="42"/>
      <c r="B129" s="48"/>
      <c r="C129" s="309" t="s">
        <v>39</v>
      </c>
      <c r="D129" s="309" t="s">
        <v>679</v>
      </c>
      <c r="E129" s="20" t="s">
        <v>39</v>
      </c>
      <c r="F129" s="310">
        <v>0</v>
      </c>
      <c r="G129" s="42"/>
      <c r="H129" s="48"/>
    </row>
    <row r="130" s="2" customFormat="1" ht="16.8" customHeight="1">
      <c r="A130" s="42"/>
      <c r="B130" s="48"/>
      <c r="C130" s="309" t="s">
        <v>39</v>
      </c>
      <c r="D130" s="309" t="s">
        <v>1440</v>
      </c>
      <c r="E130" s="20" t="s">
        <v>39</v>
      </c>
      <c r="F130" s="310">
        <v>0.38500000000000001</v>
      </c>
      <c r="G130" s="42"/>
      <c r="H130" s="48"/>
    </row>
    <row r="131" s="2" customFormat="1" ht="16.8" customHeight="1">
      <c r="A131" s="42"/>
      <c r="B131" s="48"/>
      <c r="C131" s="309" t="s">
        <v>39</v>
      </c>
      <c r="D131" s="309" t="s">
        <v>1441</v>
      </c>
      <c r="E131" s="20" t="s">
        <v>39</v>
      </c>
      <c r="F131" s="310">
        <v>0.94299999999999995</v>
      </c>
      <c r="G131" s="42"/>
      <c r="H131" s="48"/>
    </row>
    <row r="132" s="2" customFormat="1" ht="16.8" customHeight="1">
      <c r="A132" s="42"/>
      <c r="B132" s="48"/>
      <c r="C132" s="309" t="s">
        <v>39</v>
      </c>
      <c r="D132" s="309" t="s">
        <v>1442</v>
      </c>
      <c r="E132" s="20" t="s">
        <v>39</v>
      </c>
      <c r="F132" s="310">
        <v>2.7570000000000001</v>
      </c>
      <c r="G132" s="42"/>
      <c r="H132" s="48"/>
    </row>
    <row r="133" s="2" customFormat="1" ht="16.8" customHeight="1">
      <c r="A133" s="42"/>
      <c r="B133" s="48"/>
      <c r="C133" s="309" t="s">
        <v>1439</v>
      </c>
      <c r="D133" s="309" t="s">
        <v>239</v>
      </c>
      <c r="E133" s="20" t="s">
        <v>39</v>
      </c>
      <c r="F133" s="310">
        <v>4.085</v>
      </c>
      <c r="G133" s="42"/>
      <c r="H133" s="48"/>
    </row>
    <row r="134" s="2" customFormat="1" ht="16.8" customHeight="1">
      <c r="A134" s="42"/>
      <c r="B134" s="48"/>
      <c r="C134" s="305" t="s">
        <v>426</v>
      </c>
      <c r="D134" s="306" t="s">
        <v>183</v>
      </c>
      <c r="E134" s="307" t="s">
        <v>184</v>
      </c>
      <c r="F134" s="308">
        <v>104.084</v>
      </c>
      <c r="G134" s="42"/>
      <c r="H134" s="48"/>
    </row>
    <row r="135" s="2" customFormat="1" ht="16.8" customHeight="1">
      <c r="A135" s="42"/>
      <c r="B135" s="48"/>
      <c r="C135" s="309" t="s">
        <v>39</v>
      </c>
      <c r="D135" s="309" t="s">
        <v>544</v>
      </c>
      <c r="E135" s="20" t="s">
        <v>39</v>
      </c>
      <c r="F135" s="310">
        <v>104.084</v>
      </c>
      <c r="G135" s="42"/>
      <c r="H135" s="48"/>
    </row>
    <row r="136" s="2" customFormat="1" ht="16.8" customHeight="1">
      <c r="A136" s="42"/>
      <c r="B136" s="48"/>
      <c r="C136" s="309" t="s">
        <v>426</v>
      </c>
      <c r="D136" s="309" t="s">
        <v>239</v>
      </c>
      <c r="E136" s="20" t="s">
        <v>39</v>
      </c>
      <c r="F136" s="310">
        <v>104.084</v>
      </c>
      <c r="G136" s="42"/>
      <c r="H136" s="48"/>
    </row>
    <row r="137" s="2" customFormat="1" ht="16.8" customHeight="1">
      <c r="A137" s="42"/>
      <c r="B137" s="48"/>
      <c r="C137" s="311" t="s">
        <v>1421</v>
      </c>
      <c r="D137" s="42"/>
      <c r="E137" s="42"/>
      <c r="F137" s="42"/>
      <c r="G137" s="42"/>
      <c r="H137" s="48"/>
    </row>
    <row r="138" s="2" customFormat="1">
      <c r="A138" s="42"/>
      <c r="B138" s="48"/>
      <c r="C138" s="309" t="s">
        <v>351</v>
      </c>
      <c r="D138" s="309" t="s">
        <v>1425</v>
      </c>
      <c r="E138" s="20" t="s">
        <v>184</v>
      </c>
      <c r="F138" s="310">
        <v>104.084</v>
      </c>
      <c r="G138" s="42"/>
      <c r="H138" s="48"/>
    </row>
    <row r="139" s="2" customFormat="1">
      <c r="A139" s="42"/>
      <c r="B139" s="48"/>
      <c r="C139" s="309" t="s">
        <v>338</v>
      </c>
      <c r="D139" s="309" t="s">
        <v>1426</v>
      </c>
      <c r="E139" s="20" t="s">
        <v>184</v>
      </c>
      <c r="F139" s="310">
        <v>104.084</v>
      </c>
      <c r="G139" s="42"/>
      <c r="H139" s="48"/>
    </row>
    <row r="140" s="2" customFormat="1" ht="16.8" customHeight="1">
      <c r="A140" s="42"/>
      <c r="B140" s="48"/>
      <c r="C140" s="309" t="s">
        <v>362</v>
      </c>
      <c r="D140" s="309" t="s">
        <v>1427</v>
      </c>
      <c r="E140" s="20" t="s">
        <v>184</v>
      </c>
      <c r="F140" s="310">
        <v>312.25200000000001</v>
      </c>
      <c r="G140" s="42"/>
      <c r="H140" s="48"/>
    </row>
    <row r="141" s="2" customFormat="1" ht="16.8" customHeight="1">
      <c r="A141" s="42"/>
      <c r="B141" s="48"/>
      <c r="C141" s="305" t="s">
        <v>428</v>
      </c>
      <c r="D141" s="306" t="s">
        <v>187</v>
      </c>
      <c r="E141" s="307" t="s">
        <v>188</v>
      </c>
      <c r="F141" s="308">
        <v>2107.4000000000001</v>
      </c>
      <c r="G141" s="42"/>
      <c r="H141" s="48"/>
    </row>
    <row r="142" s="2" customFormat="1" ht="16.8" customHeight="1">
      <c r="A142" s="42"/>
      <c r="B142" s="48"/>
      <c r="C142" s="309" t="s">
        <v>39</v>
      </c>
      <c r="D142" s="309" t="s">
        <v>450</v>
      </c>
      <c r="E142" s="20" t="s">
        <v>39</v>
      </c>
      <c r="F142" s="310">
        <v>281</v>
      </c>
      <c r="G142" s="42"/>
      <c r="H142" s="48"/>
    </row>
    <row r="143" s="2" customFormat="1" ht="16.8" customHeight="1">
      <c r="A143" s="42"/>
      <c r="B143" s="48"/>
      <c r="C143" s="309" t="s">
        <v>39</v>
      </c>
      <c r="D143" s="309" t="s">
        <v>451</v>
      </c>
      <c r="E143" s="20" t="s">
        <v>39</v>
      </c>
      <c r="F143" s="310">
        <v>437</v>
      </c>
      <c r="G143" s="42"/>
      <c r="H143" s="48"/>
    </row>
    <row r="144" s="2" customFormat="1" ht="16.8" customHeight="1">
      <c r="A144" s="42"/>
      <c r="B144" s="48"/>
      <c r="C144" s="309" t="s">
        <v>39</v>
      </c>
      <c r="D144" s="309" t="s">
        <v>452</v>
      </c>
      <c r="E144" s="20" t="s">
        <v>39</v>
      </c>
      <c r="F144" s="310">
        <v>232</v>
      </c>
      <c r="G144" s="42"/>
      <c r="H144" s="48"/>
    </row>
    <row r="145" s="2" customFormat="1" ht="16.8" customHeight="1">
      <c r="A145" s="42"/>
      <c r="B145" s="48"/>
      <c r="C145" s="309" t="s">
        <v>39</v>
      </c>
      <c r="D145" s="309" t="s">
        <v>453</v>
      </c>
      <c r="E145" s="20" t="s">
        <v>39</v>
      </c>
      <c r="F145" s="310">
        <v>494</v>
      </c>
      <c r="G145" s="42"/>
      <c r="H145" s="48"/>
    </row>
    <row r="146" s="2" customFormat="1" ht="16.8" customHeight="1">
      <c r="A146" s="42"/>
      <c r="B146" s="48"/>
      <c r="C146" s="309" t="s">
        <v>39</v>
      </c>
      <c r="D146" s="309" t="s">
        <v>454</v>
      </c>
      <c r="E146" s="20" t="s">
        <v>39</v>
      </c>
      <c r="F146" s="310">
        <v>635</v>
      </c>
      <c r="G146" s="42"/>
      <c r="H146" s="48"/>
    </row>
    <row r="147" s="2" customFormat="1" ht="16.8" customHeight="1">
      <c r="A147" s="42"/>
      <c r="B147" s="48"/>
      <c r="C147" s="309" t="s">
        <v>39</v>
      </c>
      <c r="D147" s="309" t="s">
        <v>455</v>
      </c>
      <c r="E147" s="20" t="s">
        <v>39</v>
      </c>
      <c r="F147" s="310">
        <v>46</v>
      </c>
      <c r="G147" s="42"/>
      <c r="H147" s="48"/>
    </row>
    <row r="148" s="2" customFormat="1" ht="16.8" customHeight="1">
      <c r="A148" s="42"/>
      <c r="B148" s="48"/>
      <c r="C148" s="309" t="s">
        <v>39</v>
      </c>
      <c r="D148" s="309" t="s">
        <v>456</v>
      </c>
      <c r="E148" s="20" t="s">
        <v>39</v>
      </c>
      <c r="F148" s="310">
        <v>-3.3999999999999999</v>
      </c>
      <c r="G148" s="42"/>
      <c r="H148" s="48"/>
    </row>
    <row r="149" s="2" customFormat="1" ht="16.8" customHeight="1">
      <c r="A149" s="42"/>
      <c r="B149" s="48"/>
      <c r="C149" s="309" t="s">
        <v>39</v>
      </c>
      <c r="D149" s="309" t="s">
        <v>457</v>
      </c>
      <c r="E149" s="20" t="s">
        <v>39</v>
      </c>
      <c r="F149" s="310">
        <v>-3.3999999999999999</v>
      </c>
      <c r="G149" s="42"/>
      <c r="H149" s="48"/>
    </row>
    <row r="150" s="2" customFormat="1" ht="16.8" customHeight="1">
      <c r="A150" s="42"/>
      <c r="B150" s="48"/>
      <c r="C150" s="309" t="s">
        <v>39</v>
      </c>
      <c r="D150" s="309" t="s">
        <v>458</v>
      </c>
      <c r="E150" s="20" t="s">
        <v>39</v>
      </c>
      <c r="F150" s="310">
        <v>-3.6000000000000001</v>
      </c>
      <c r="G150" s="42"/>
      <c r="H150" s="48"/>
    </row>
    <row r="151" s="2" customFormat="1" ht="16.8" customHeight="1">
      <c r="A151" s="42"/>
      <c r="B151" s="48"/>
      <c r="C151" s="309" t="s">
        <v>39</v>
      </c>
      <c r="D151" s="309" t="s">
        <v>459</v>
      </c>
      <c r="E151" s="20" t="s">
        <v>39</v>
      </c>
      <c r="F151" s="310">
        <v>-3.7999999999999998</v>
      </c>
      <c r="G151" s="42"/>
      <c r="H151" s="48"/>
    </row>
    <row r="152" s="2" customFormat="1" ht="16.8" customHeight="1">
      <c r="A152" s="42"/>
      <c r="B152" s="48"/>
      <c r="C152" s="309" t="s">
        <v>39</v>
      </c>
      <c r="D152" s="309" t="s">
        <v>460</v>
      </c>
      <c r="E152" s="20" t="s">
        <v>39</v>
      </c>
      <c r="F152" s="310">
        <v>-3.3999999999999999</v>
      </c>
      <c r="G152" s="42"/>
      <c r="H152" s="48"/>
    </row>
    <row r="153" s="2" customFormat="1" ht="16.8" customHeight="1">
      <c r="A153" s="42"/>
      <c r="B153" s="48"/>
      <c r="C153" s="309" t="s">
        <v>428</v>
      </c>
      <c r="D153" s="309" t="s">
        <v>239</v>
      </c>
      <c r="E153" s="20" t="s">
        <v>39</v>
      </c>
      <c r="F153" s="310">
        <v>2107.4000000000001</v>
      </c>
      <c r="G153" s="42"/>
      <c r="H153" s="48"/>
    </row>
    <row r="154" s="2" customFormat="1" ht="16.8" customHeight="1">
      <c r="A154" s="42"/>
      <c r="B154" s="48"/>
      <c r="C154" s="311" t="s">
        <v>1421</v>
      </c>
      <c r="D154" s="42"/>
      <c r="E154" s="42"/>
      <c r="F154" s="42"/>
      <c r="G154" s="42"/>
      <c r="H154" s="48"/>
    </row>
    <row r="155" s="2" customFormat="1" ht="16.8" customHeight="1">
      <c r="A155" s="42"/>
      <c r="B155" s="48"/>
      <c r="C155" s="309" t="s">
        <v>447</v>
      </c>
      <c r="D155" s="309" t="s">
        <v>1443</v>
      </c>
      <c r="E155" s="20" t="s">
        <v>188</v>
      </c>
      <c r="F155" s="310">
        <v>2107.4000000000001</v>
      </c>
      <c r="G155" s="42"/>
      <c r="H155" s="48"/>
    </row>
    <row r="156" s="2" customFormat="1" ht="16.8" customHeight="1">
      <c r="A156" s="42"/>
      <c r="B156" s="48"/>
      <c r="C156" s="309" t="s">
        <v>254</v>
      </c>
      <c r="D156" s="309" t="s">
        <v>1428</v>
      </c>
      <c r="E156" s="20" t="s">
        <v>175</v>
      </c>
      <c r="F156" s="310">
        <v>352</v>
      </c>
      <c r="G156" s="42"/>
      <c r="H156" s="48"/>
    </row>
    <row r="157" s="2" customFormat="1" ht="16.8" customHeight="1">
      <c r="A157" s="42"/>
      <c r="B157" s="48"/>
      <c r="C157" s="309" t="s">
        <v>261</v>
      </c>
      <c r="D157" s="309" t="s">
        <v>1438</v>
      </c>
      <c r="E157" s="20" t="s">
        <v>175</v>
      </c>
      <c r="F157" s="310">
        <v>4816</v>
      </c>
      <c r="G157" s="42"/>
      <c r="H157" s="48"/>
    </row>
    <row r="158" s="2" customFormat="1">
      <c r="A158" s="42"/>
      <c r="B158" s="48"/>
      <c r="C158" s="309" t="s">
        <v>351</v>
      </c>
      <c r="D158" s="309" t="s">
        <v>1425</v>
      </c>
      <c r="E158" s="20" t="s">
        <v>184</v>
      </c>
      <c r="F158" s="310">
        <v>104.084</v>
      </c>
      <c r="G158" s="42"/>
      <c r="H158" s="48"/>
    </row>
    <row r="159" s="2" customFormat="1" ht="16.8" customHeight="1">
      <c r="A159" s="42"/>
      <c r="B159" s="48"/>
      <c r="C159" s="309" t="s">
        <v>318</v>
      </c>
      <c r="D159" s="309" t="s">
        <v>319</v>
      </c>
      <c r="E159" s="20" t="s">
        <v>175</v>
      </c>
      <c r="F159" s="310">
        <v>17.562000000000001</v>
      </c>
      <c r="G159" s="42"/>
      <c r="H159" s="48"/>
    </row>
    <row r="160" s="2" customFormat="1" ht="16.8" customHeight="1">
      <c r="A160" s="42"/>
      <c r="B160" s="48"/>
      <c r="C160" s="305" t="s">
        <v>430</v>
      </c>
      <c r="D160" s="306" t="s">
        <v>309</v>
      </c>
      <c r="E160" s="307" t="s">
        <v>175</v>
      </c>
      <c r="F160" s="308">
        <v>8272</v>
      </c>
      <c r="G160" s="42"/>
      <c r="H160" s="48"/>
    </row>
    <row r="161" s="2" customFormat="1" ht="16.8" customHeight="1">
      <c r="A161" s="42"/>
      <c r="B161" s="48"/>
      <c r="C161" s="309" t="s">
        <v>39</v>
      </c>
      <c r="D161" s="309" t="s">
        <v>508</v>
      </c>
      <c r="E161" s="20" t="s">
        <v>39</v>
      </c>
      <c r="F161" s="310">
        <v>0</v>
      </c>
      <c r="G161" s="42"/>
      <c r="H161" s="48"/>
    </row>
    <row r="162" s="2" customFormat="1" ht="16.8" customHeight="1">
      <c r="A162" s="42"/>
      <c r="B162" s="48"/>
      <c r="C162" s="309" t="s">
        <v>39</v>
      </c>
      <c r="D162" s="309" t="s">
        <v>509</v>
      </c>
      <c r="E162" s="20" t="s">
        <v>39</v>
      </c>
      <c r="F162" s="310">
        <v>8272</v>
      </c>
      <c r="G162" s="42"/>
      <c r="H162" s="48"/>
    </row>
    <row r="163" s="2" customFormat="1" ht="16.8" customHeight="1">
      <c r="A163" s="42"/>
      <c r="B163" s="48"/>
      <c r="C163" s="309" t="s">
        <v>430</v>
      </c>
      <c r="D163" s="309" t="s">
        <v>239</v>
      </c>
      <c r="E163" s="20" t="s">
        <v>39</v>
      </c>
      <c r="F163" s="310">
        <v>8272</v>
      </c>
      <c r="G163" s="42"/>
      <c r="H163" s="48"/>
    </row>
    <row r="164" s="2" customFormat="1" ht="16.8" customHeight="1">
      <c r="A164" s="42"/>
      <c r="B164" s="48"/>
      <c r="C164" s="311" t="s">
        <v>1421</v>
      </c>
      <c r="D164" s="42"/>
      <c r="E164" s="42"/>
      <c r="F164" s="42"/>
      <c r="G164" s="42"/>
      <c r="H164" s="48"/>
    </row>
    <row r="165" s="2" customFormat="1" ht="16.8" customHeight="1">
      <c r="A165" s="42"/>
      <c r="B165" s="48"/>
      <c r="C165" s="309" t="s">
        <v>308</v>
      </c>
      <c r="D165" s="309" t="s">
        <v>506</v>
      </c>
      <c r="E165" s="20" t="s">
        <v>175</v>
      </c>
      <c r="F165" s="310">
        <v>8272</v>
      </c>
      <c r="G165" s="42"/>
      <c r="H165" s="48"/>
    </row>
    <row r="166" s="2" customFormat="1" ht="16.8" customHeight="1">
      <c r="A166" s="42"/>
      <c r="B166" s="48"/>
      <c r="C166" s="309" t="s">
        <v>368</v>
      </c>
      <c r="D166" s="309" t="s">
        <v>1444</v>
      </c>
      <c r="E166" s="20" t="s">
        <v>184</v>
      </c>
      <c r="F166" s="310">
        <v>1.4890000000000001</v>
      </c>
      <c r="G166" s="42"/>
      <c r="H166" s="48"/>
    </row>
    <row r="167" s="2" customFormat="1" ht="16.8" customHeight="1">
      <c r="A167" s="42"/>
      <c r="B167" s="48"/>
      <c r="C167" s="305" t="s">
        <v>432</v>
      </c>
      <c r="D167" s="306" t="s">
        <v>191</v>
      </c>
      <c r="E167" s="307" t="s">
        <v>184</v>
      </c>
      <c r="F167" s="308">
        <v>2.0750000000000002</v>
      </c>
      <c r="G167" s="42"/>
      <c r="H167" s="48"/>
    </row>
    <row r="168" s="2" customFormat="1" ht="16.8" customHeight="1">
      <c r="A168" s="42"/>
      <c r="B168" s="48"/>
      <c r="C168" s="309" t="s">
        <v>39</v>
      </c>
      <c r="D168" s="309" t="s">
        <v>412</v>
      </c>
      <c r="E168" s="20" t="s">
        <v>39</v>
      </c>
      <c r="F168" s="310">
        <v>0</v>
      </c>
      <c r="G168" s="42"/>
      <c r="H168" s="48"/>
    </row>
    <row r="169" s="2" customFormat="1" ht="16.8" customHeight="1">
      <c r="A169" s="42"/>
      <c r="B169" s="48"/>
      <c r="C169" s="309" t="s">
        <v>39</v>
      </c>
      <c r="D169" s="309" t="s">
        <v>539</v>
      </c>
      <c r="E169" s="20" t="s">
        <v>39</v>
      </c>
      <c r="F169" s="310">
        <v>1.7150000000000001</v>
      </c>
      <c r="G169" s="42"/>
      <c r="H169" s="48"/>
    </row>
    <row r="170" s="2" customFormat="1" ht="16.8" customHeight="1">
      <c r="A170" s="42"/>
      <c r="B170" s="48"/>
      <c r="C170" s="309" t="s">
        <v>39</v>
      </c>
      <c r="D170" s="309" t="s">
        <v>540</v>
      </c>
      <c r="E170" s="20" t="s">
        <v>39</v>
      </c>
      <c r="F170" s="310">
        <v>0.35999999999999999</v>
      </c>
      <c r="G170" s="42"/>
      <c r="H170" s="48"/>
    </row>
    <row r="171" s="2" customFormat="1" ht="16.8" customHeight="1">
      <c r="A171" s="42"/>
      <c r="B171" s="48"/>
      <c r="C171" s="309" t="s">
        <v>432</v>
      </c>
      <c r="D171" s="309" t="s">
        <v>239</v>
      </c>
      <c r="E171" s="20" t="s">
        <v>39</v>
      </c>
      <c r="F171" s="310">
        <v>2.0750000000000002</v>
      </c>
      <c r="G171" s="42"/>
      <c r="H171" s="48"/>
    </row>
    <row r="172" s="2" customFormat="1" ht="16.8" customHeight="1">
      <c r="A172" s="42"/>
      <c r="B172" s="48"/>
      <c r="C172" s="311" t="s">
        <v>1421</v>
      </c>
      <c r="D172" s="42"/>
      <c r="E172" s="42"/>
      <c r="F172" s="42"/>
      <c r="G172" s="42"/>
      <c r="H172" s="48"/>
    </row>
    <row r="173" s="2" customFormat="1" ht="16.8" customHeight="1">
      <c r="A173" s="42"/>
      <c r="B173" s="48"/>
      <c r="C173" s="309" t="s">
        <v>331</v>
      </c>
      <c r="D173" s="309" t="s">
        <v>1422</v>
      </c>
      <c r="E173" s="20" t="s">
        <v>184</v>
      </c>
      <c r="F173" s="310">
        <v>2.0750000000000002</v>
      </c>
      <c r="G173" s="42"/>
      <c r="H173" s="48"/>
    </row>
    <row r="174" s="2" customFormat="1" ht="16.8" customHeight="1">
      <c r="A174" s="42"/>
      <c r="B174" s="48"/>
      <c r="C174" s="309" t="s">
        <v>357</v>
      </c>
      <c r="D174" s="309" t="s">
        <v>1430</v>
      </c>
      <c r="E174" s="20" t="s">
        <v>184</v>
      </c>
      <c r="F174" s="310">
        <v>2.0750000000000002</v>
      </c>
      <c r="G174" s="42"/>
      <c r="H174" s="48"/>
    </row>
    <row r="175" s="2" customFormat="1" ht="16.8" customHeight="1">
      <c r="A175" s="42"/>
      <c r="B175" s="48"/>
      <c r="C175" s="305" t="s">
        <v>1445</v>
      </c>
      <c r="D175" s="306" t="s">
        <v>194</v>
      </c>
      <c r="E175" s="307" t="s">
        <v>184</v>
      </c>
      <c r="F175" s="308">
        <v>100</v>
      </c>
      <c r="G175" s="42"/>
      <c r="H175" s="48"/>
    </row>
    <row r="176" s="2" customFormat="1" ht="16.8" customHeight="1">
      <c r="A176" s="42"/>
      <c r="B176" s="48"/>
      <c r="C176" s="309" t="s">
        <v>39</v>
      </c>
      <c r="D176" s="309" t="s">
        <v>315</v>
      </c>
      <c r="E176" s="20" t="s">
        <v>39</v>
      </c>
      <c r="F176" s="310">
        <v>0</v>
      </c>
      <c r="G176" s="42"/>
      <c r="H176" s="48"/>
    </row>
    <row r="177" s="2" customFormat="1" ht="16.8" customHeight="1">
      <c r="A177" s="42"/>
      <c r="B177" s="48"/>
      <c r="C177" s="309" t="s">
        <v>39</v>
      </c>
      <c r="D177" s="309" t="s">
        <v>1446</v>
      </c>
      <c r="E177" s="20" t="s">
        <v>39</v>
      </c>
      <c r="F177" s="310">
        <v>100</v>
      </c>
      <c r="G177" s="42"/>
      <c r="H177" s="48"/>
    </row>
    <row r="178" s="2" customFormat="1" ht="16.8" customHeight="1">
      <c r="A178" s="42"/>
      <c r="B178" s="48"/>
      <c r="C178" s="309" t="s">
        <v>1445</v>
      </c>
      <c r="D178" s="309" t="s">
        <v>239</v>
      </c>
      <c r="E178" s="20" t="s">
        <v>39</v>
      </c>
      <c r="F178" s="310">
        <v>100</v>
      </c>
      <c r="G178" s="42"/>
      <c r="H178" s="48"/>
    </row>
    <row r="179" s="2" customFormat="1" ht="16.8" customHeight="1">
      <c r="A179" s="42"/>
      <c r="B179" s="48"/>
      <c r="C179" s="305" t="s">
        <v>434</v>
      </c>
      <c r="D179" s="306" t="s">
        <v>435</v>
      </c>
      <c r="E179" s="307" t="s">
        <v>175</v>
      </c>
      <c r="F179" s="308">
        <v>60</v>
      </c>
      <c r="G179" s="42"/>
      <c r="H179" s="48"/>
    </row>
    <row r="180" s="2" customFormat="1" ht="16.8" customHeight="1">
      <c r="A180" s="42"/>
      <c r="B180" s="48"/>
      <c r="C180" s="309" t="s">
        <v>39</v>
      </c>
      <c r="D180" s="309" t="s">
        <v>436</v>
      </c>
      <c r="E180" s="20" t="s">
        <v>39</v>
      </c>
      <c r="F180" s="310">
        <v>60</v>
      </c>
      <c r="G180" s="42"/>
      <c r="H180" s="48"/>
    </row>
    <row r="181" s="2" customFormat="1" ht="16.8" customHeight="1">
      <c r="A181" s="42"/>
      <c r="B181" s="48"/>
      <c r="C181" s="309" t="s">
        <v>434</v>
      </c>
      <c r="D181" s="309" t="s">
        <v>239</v>
      </c>
      <c r="E181" s="20" t="s">
        <v>39</v>
      </c>
      <c r="F181" s="310">
        <v>60</v>
      </c>
      <c r="G181" s="42"/>
      <c r="H181" s="48"/>
    </row>
    <row r="182" s="2" customFormat="1" ht="16.8" customHeight="1">
      <c r="A182" s="42"/>
      <c r="B182" s="48"/>
      <c r="C182" s="311" t="s">
        <v>1421</v>
      </c>
      <c r="D182" s="42"/>
      <c r="E182" s="42"/>
      <c r="F182" s="42"/>
      <c r="G182" s="42"/>
      <c r="H182" s="48"/>
    </row>
    <row r="183" s="2" customFormat="1" ht="16.8" customHeight="1">
      <c r="A183" s="42"/>
      <c r="B183" s="48"/>
      <c r="C183" s="309" t="s">
        <v>298</v>
      </c>
      <c r="D183" s="309" t="s">
        <v>299</v>
      </c>
      <c r="E183" s="20" t="s">
        <v>175</v>
      </c>
      <c r="F183" s="310">
        <v>60</v>
      </c>
      <c r="G183" s="42"/>
      <c r="H183" s="48"/>
    </row>
    <row r="184" s="2" customFormat="1" ht="16.8" customHeight="1">
      <c r="A184" s="42"/>
      <c r="B184" s="48"/>
      <c r="C184" s="309" t="s">
        <v>303</v>
      </c>
      <c r="D184" s="309" t="s">
        <v>1433</v>
      </c>
      <c r="E184" s="20" t="s">
        <v>175</v>
      </c>
      <c r="F184" s="310">
        <v>60</v>
      </c>
      <c r="G184" s="42"/>
      <c r="H184" s="48"/>
    </row>
    <row r="185" s="2" customFormat="1" ht="16.8" customHeight="1">
      <c r="A185" s="42"/>
      <c r="B185" s="48"/>
      <c r="C185" s="305" t="s">
        <v>498</v>
      </c>
      <c r="D185" s="306" t="s">
        <v>1447</v>
      </c>
      <c r="E185" s="307" t="s">
        <v>175</v>
      </c>
      <c r="F185" s="308">
        <v>22</v>
      </c>
      <c r="G185" s="42"/>
      <c r="H185" s="48"/>
    </row>
    <row r="186" s="2" customFormat="1" ht="16.8" customHeight="1">
      <c r="A186" s="42"/>
      <c r="B186" s="48"/>
      <c r="C186" s="309" t="s">
        <v>39</v>
      </c>
      <c r="D186" s="309" t="s">
        <v>468</v>
      </c>
      <c r="E186" s="20" t="s">
        <v>39</v>
      </c>
      <c r="F186" s="310">
        <v>0</v>
      </c>
      <c r="G186" s="42"/>
      <c r="H186" s="48"/>
    </row>
    <row r="187" s="2" customFormat="1" ht="16.8" customHeight="1">
      <c r="A187" s="42"/>
      <c r="B187" s="48"/>
      <c r="C187" s="309" t="s">
        <v>39</v>
      </c>
      <c r="D187" s="309" t="s">
        <v>493</v>
      </c>
      <c r="E187" s="20" t="s">
        <v>39</v>
      </c>
      <c r="F187" s="310">
        <v>4</v>
      </c>
      <c r="G187" s="42"/>
      <c r="H187" s="48"/>
    </row>
    <row r="188" s="2" customFormat="1" ht="16.8" customHeight="1">
      <c r="A188" s="42"/>
      <c r="B188" s="48"/>
      <c r="C188" s="309" t="s">
        <v>39</v>
      </c>
      <c r="D188" s="309" t="s">
        <v>494</v>
      </c>
      <c r="E188" s="20" t="s">
        <v>39</v>
      </c>
      <c r="F188" s="310">
        <v>4</v>
      </c>
      <c r="G188" s="42"/>
      <c r="H188" s="48"/>
    </row>
    <row r="189" s="2" customFormat="1" ht="16.8" customHeight="1">
      <c r="A189" s="42"/>
      <c r="B189" s="48"/>
      <c r="C189" s="309" t="s">
        <v>39</v>
      </c>
      <c r="D189" s="309" t="s">
        <v>495</v>
      </c>
      <c r="E189" s="20" t="s">
        <v>39</v>
      </c>
      <c r="F189" s="310">
        <v>2</v>
      </c>
      <c r="G189" s="42"/>
      <c r="H189" s="48"/>
    </row>
    <row r="190" s="2" customFormat="1" ht="16.8" customHeight="1">
      <c r="A190" s="42"/>
      <c r="B190" s="48"/>
      <c r="C190" s="309" t="s">
        <v>39</v>
      </c>
      <c r="D190" s="309" t="s">
        <v>496</v>
      </c>
      <c r="E190" s="20" t="s">
        <v>39</v>
      </c>
      <c r="F190" s="310">
        <v>6</v>
      </c>
      <c r="G190" s="42"/>
      <c r="H190" s="48"/>
    </row>
    <row r="191" s="2" customFormat="1" ht="16.8" customHeight="1">
      <c r="A191" s="42"/>
      <c r="B191" s="48"/>
      <c r="C191" s="309" t="s">
        <v>39</v>
      </c>
      <c r="D191" s="309" t="s">
        <v>497</v>
      </c>
      <c r="E191" s="20" t="s">
        <v>39</v>
      </c>
      <c r="F191" s="310">
        <v>6</v>
      </c>
      <c r="G191" s="42"/>
      <c r="H191" s="48"/>
    </row>
    <row r="192" s="2" customFormat="1" ht="16.8" customHeight="1">
      <c r="A192" s="42"/>
      <c r="B192" s="48"/>
      <c r="C192" s="309" t="s">
        <v>498</v>
      </c>
      <c r="D192" s="309" t="s">
        <v>239</v>
      </c>
      <c r="E192" s="20" t="s">
        <v>39</v>
      </c>
      <c r="F192" s="310">
        <v>22</v>
      </c>
      <c r="G192" s="42"/>
      <c r="H192" s="48"/>
    </row>
    <row r="193" s="2" customFormat="1" ht="16.8" customHeight="1">
      <c r="A193" s="42"/>
      <c r="B193" s="48"/>
      <c r="C193" s="311" t="s">
        <v>1421</v>
      </c>
      <c r="D193" s="42"/>
      <c r="E193" s="42"/>
      <c r="F193" s="42"/>
      <c r="G193" s="42"/>
      <c r="H193" s="48"/>
    </row>
    <row r="194" s="2" customFormat="1" ht="16.8" customHeight="1">
      <c r="A194" s="42"/>
      <c r="B194" s="48"/>
      <c r="C194" s="309" t="s">
        <v>287</v>
      </c>
      <c r="D194" s="309" t="s">
        <v>1447</v>
      </c>
      <c r="E194" s="20" t="s">
        <v>280</v>
      </c>
      <c r="F194" s="310">
        <v>22</v>
      </c>
      <c r="G194" s="42"/>
      <c r="H194" s="48"/>
    </row>
    <row r="195" s="2" customFormat="1" ht="16.8" customHeight="1">
      <c r="A195" s="42"/>
      <c r="B195" s="48"/>
      <c r="C195" s="309" t="s">
        <v>278</v>
      </c>
      <c r="D195" s="309" t="s">
        <v>824</v>
      </c>
      <c r="E195" s="20" t="s">
        <v>280</v>
      </c>
      <c r="F195" s="310">
        <v>45</v>
      </c>
      <c r="G195" s="42"/>
      <c r="H195" s="48"/>
    </row>
    <row r="196" s="2" customFormat="1" ht="16.8" customHeight="1">
      <c r="A196" s="42"/>
      <c r="B196" s="48"/>
      <c r="C196" s="309" t="s">
        <v>483</v>
      </c>
      <c r="D196" s="309" t="s">
        <v>1448</v>
      </c>
      <c r="E196" s="20" t="s">
        <v>280</v>
      </c>
      <c r="F196" s="310">
        <v>29</v>
      </c>
      <c r="G196" s="42"/>
      <c r="H196" s="48"/>
    </row>
    <row r="197" s="2" customFormat="1" ht="16.8" customHeight="1">
      <c r="A197" s="42"/>
      <c r="B197" s="48"/>
      <c r="C197" s="305" t="s">
        <v>446</v>
      </c>
      <c r="D197" s="306" t="s">
        <v>1449</v>
      </c>
      <c r="E197" s="307" t="s">
        <v>188</v>
      </c>
      <c r="F197" s="308">
        <v>28.100000000000001</v>
      </c>
      <c r="G197" s="42"/>
      <c r="H197" s="48"/>
    </row>
    <row r="198" s="2" customFormat="1" ht="16.8" customHeight="1">
      <c r="A198" s="42"/>
      <c r="B198" s="48"/>
      <c r="C198" s="309" t="s">
        <v>39</v>
      </c>
      <c r="D198" s="309" t="s">
        <v>439</v>
      </c>
      <c r="E198" s="20" t="s">
        <v>39</v>
      </c>
      <c r="F198" s="310">
        <v>3.3999999999999999</v>
      </c>
      <c r="G198" s="42"/>
      <c r="H198" s="48"/>
    </row>
    <row r="199" s="2" customFormat="1" ht="16.8" customHeight="1">
      <c r="A199" s="42"/>
      <c r="B199" s="48"/>
      <c r="C199" s="309" t="s">
        <v>39</v>
      </c>
      <c r="D199" s="309" t="s">
        <v>440</v>
      </c>
      <c r="E199" s="20" t="s">
        <v>39</v>
      </c>
      <c r="F199" s="310">
        <v>3.3999999999999999</v>
      </c>
      <c r="G199" s="42"/>
      <c r="H199" s="48"/>
    </row>
    <row r="200" s="2" customFormat="1" ht="16.8" customHeight="1">
      <c r="A200" s="42"/>
      <c r="B200" s="48"/>
      <c r="C200" s="309" t="s">
        <v>39</v>
      </c>
      <c r="D200" s="309" t="s">
        <v>441</v>
      </c>
      <c r="E200" s="20" t="s">
        <v>39</v>
      </c>
      <c r="F200" s="310">
        <v>3.6000000000000001</v>
      </c>
      <c r="G200" s="42"/>
      <c r="H200" s="48"/>
    </row>
    <row r="201" s="2" customFormat="1" ht="16.8" customHeight="1">
      <c r="A201" s="42"/>
      <c r="B201" s="48"/>
      <c r="C201" s="309" t="s">
        <v>39</v>
      </c>
      <c r="D201" s="309" t="s">
        <v>442</v>
      </c>
      <c r="E201" s="20" t="s">
        <v>39</v>
      </c>
      <c r="F201" s="310">
        <v>3.7999999999999998</v>
      </c>
      <c r="G201" s="42"/>
      <c r="H201" s="48"/>
    </row>
    <row r="202" s="2" customFormat="1" ht="16.8" customHeight="1">
      <c r="A202" s="42"/>
      <c r="B202" s="48"/>
      <c r="C202" s="309" t="s">
        <v>39</v>
      </c>
      <c r="D202" s="309" t="s">
        <v>443</v>
      </c>
      <c r="E202" s="20" t="s">
        <v>39</v>
      </c>
      <c r="F202" s="310">
        <v>5</v>
      </c>
      <c r="G202" s="42"/>
      <c r="H202" s="48"/>
    </row>
    <row r="203" s="2" customFormat="1" ht="16.8" customHeight="1">
      <c r="A203" s="42"/>
      <c r="B203" s="48"/>
      <c r="C203" s="309" t="s">
        <v>39</v>
      </c>
      <c r="D203" s="309" t="s">
        <v>444</v>
      </c>
      <c r="E203" s="20" t="s">
        <v>39</v>
      </c>
      <c r="F203" s="310">
        <v>3.3999999999999999</v>
      </c>
      <c r="G203" s="42"/>
      <c r="H203" s="48"/>
    </row>
    <row r="204" s="2" customFormat="1" ht="16.8" customHeight="1">
      <c r="A204" s="42"/>
      <c r="B204" s="48"/>
      <c r="C204" s="309" t="s">
        <v>39</v>
      </c>
      <c r="D204" s="309" t="s">
        <v>445</v>
      </c>
      <c r="E204" s="20" t="s">
        <v>39</v>
      </c>
      <c r="F204" s="310">
        <v>5.5</v>
      </c>
      <c r="G204" s="42"/>
      <c r="H204" s="48"/>
    </row>
    <row r="205" s="2" customFormat="1" ht="16.8" customHeight="1">
      <c r="A205" s="42"/>
      <c r="B205" s="48"/>
      <c r="C205" s="309" t="s">
        <v>446</v>
      </c>
      <c r="D205" s="309" t="s">
        <v>239</v>
      </c>
      <c r="E205" s="20" t="s">
        <v>39</v>
      </c>
      <c r="F205" s="310">
        <v>28.100000000000001</v>
      </c>
      <c r="G205" s="42"/>
      <c r="H205" s="48"/>
    </row>
    <row r="206" s="2" customFormat="1" ht="26.4" customHeight="1">
      <c r="A206" s="42"/>
      <c r="B206" s="48"/>
      <c r="C206" s="304" t="s">
        <v>1450</v>
      </c>
      <c r="D206" s="304" t="s">
        <v>103</v>
      </c>
      <c r="E206" s="42"/>
      <c r="F206" s="42"/>
      <c r="G206" s="42"/>
      <c r="H206" s="48"/>
    </row>
    <row r="207" s="2" customFormat="1" ht="16.8" customHeight="1">
      <c r="A207" s="42"/>
      <c r="B207" s="48"/>
      <c r="C207" s="305" t="s">
        <v>594</v>
      </c>
      <c r="D207" s="306" t="s">
        <v>422</v>
      </c>
      <c r="E207" s="307" t="s">
        <v>188</v>
      </c>
      <c r="F207" s="308">
        <v>1716</v>
      </c>
      <c r="G207" s="42"/>
      <c r="H207" s="48"/>
    </row>
    <row r="208" s="2" customFormat="1" ht="16.8" customHeight="1">
      <c r="A208" s="42"/>
      <c r="B208" s="48"/>
      <c r="C208" s="309" t="s">
        <v>39</v>
      </c>
      <c r="D208" s="309" t="s">
        <v>579</v>
      </c>
      <c r="E208" s="20" t="s">
        <v>39</v>
      </c>
      <c r="F208" s="310">
        <v>0</v>
      </c>
      <c r="G208" s="42"/>
      <c r="H208" s="48"/>
    </row>
    <row r="209" s="2" customFormat="1" ht="16.8" customHeight="1">
      <c r="A209" s="42"/>
      <c r="B209" s="48"/>
      <c r="C209" s="309" t="s">
        <v>39</v>
      </c>
      <c r="D209" s="309" t="s">
        <v>592</v>
      </c>
      <c r="E209" s="20" t="s">
        <v>39</v>
      </c>
      <c r="F209" s="310">
        <v>748</v>
      </c>
      <c r="G209" s="42"/>
      <c r="H209" s="48"/>
    </row>
    <row r="210" s="2" customFormat="1" ht="16.8" customHeight="1">
      <c r="A210" s="42"/>
      <c r="B210" s="48"/>
      <c r="C210" s="309" t="s">
        <v>39</v>
      </c>
      <c r="D210" s="309" t="s">
        <v>593</v>
      </c>
      <c r="E210" s="20" t="s">
        <v>39</v>
      </c>
      <c r="F210" s="310">
        <v>968</v>
      </c>
      <c r="G210" s="42"/>
      <c r="H210" s="48"/>
    </row>
    <row r="211" s="2" customFormat="1" ht="16.8" customHeight="1">
      <c r="A211" s="42"/>
      <c r="B211" s="48"/>
      <c r="C211" s="309" t="s">
        <v>594</v>
      </c>
      <c r="D211" s="309" t="s">
        <v>239</v>
      </c>
      <c r="E211" s="20" t="s">
        <v>39</v>
      </c>
      <c r="F211" s="310">
        <v>1716</v>
      </c>
      <c r="G211" s="42"/>
      <c r="H211" s="48"/>
    </row>
    <row r="212" s="2" customFormat="1" ht="16.8" customHeight="1">
      <c r="A212" s="42"/>
      <c r="B212" s="48"/>
      <c r="C212" s="305" t="s">
        <v>551</v>
      </c>
      <c r="D212" s="306" t="s">
        <v>174</v>
      </c>
      <c r="E212" s="307" t="s">
        <v>175</v>
      </c>
      <c r="F212" s="308">
        <v>1250</v>
      </c>
      <c r="G212" s="42"/>
      <c r="H212" s="48"/>
    </row>
    <row r="213" s="2" customFormat="1" ht="16.8" customHeight="1">
      <c r="A213" s="42"/>
      <c r="B213" s="48"/>
      <c r="C213" s="309" t="s">
        <v>39</v>
      </c>
      <c r="D213" s="309" t="s">
        <v>612</v>
      </c>
      <c r="E213" s="20" t="s">
        <v>39</v>
      </c>
      <c r="F213" s="310">
        <v>500</v>
      </c>
      <c r="G213" s="42"/>
      <c r="H213" s="48"/>
    </row>
    <row r="214" s="2" customFormat="1" ht="16.8" customHeight="1">
      <c r="A214" s="42"/>
      <c r="B214" s="48"/>
      <c r="C214" s="309" t="s">
        <v>39</v>
      </c>
      <c r="D214" s="309" t="s">
        <v>613</v>
      </c>
      <c r="E214" s="20" t="s">
        <v>39</v>
      </c>
      <c r="F214" s="310">
        <v>750</v>
      </c>
      <c r="G214" s="42"/>
      <c r="H214" s="48"/>
    </row>
    <row r="215" s="2" customFormat="1" ht="16.8" customHeight="1">
      <c r="A215" s="42"/>
      <c r="B215" s="48"/>
      <c r="C215" s="309" t="s">
        <v>551</v>
      </c>
      <c r="D215" s="309" t="s">
        <v>239</v>
      </c>
      <c r="E215" s="20" t="s">
        <v>39</v>
      </c>
      <c r="F215" s="310">
        <v>1250</v>
      </c>
      <c r="G215" s="42"/>
      <c r="H215" s="48"/>
    </row>
    <row r="216" s="2" customFormat="1" ht="16.8" customHeight="1">
      <c r="A216" s="42"/>
      <c r="B216" s="48"/>
      <c r="C216" s="311" t="s">
        <v>1421</v>
      </c>
      <c r="D216" s="42"/>
      <c r="E216" s="42"/>
      <c r="F216" s="42"/>
      <c r="G216" s="42"/>
      <c r="H216" s="48"/>
    </row>
    <row r="217" s="2" customFormat="1" ht="16.8" customHeight="1">
      <c r="A217" s="42"/>
      <c r="B217" s="48"/>
      <c r="C217" s="309" t="s">
        <v>325</v>
      </c>
      <c r="D217" s="309" t="s">
        <v>174</v>
      </c>
      <c r="E217" s="20" t="s">
        <v>175</v>
      </c>
      <c r="F217" s="310">
        <v>1250</v>
      </c>
      <c r="G217" s="42"/>
      <c r="H217" s="48"/>
    </row>
    <row r="218" s="2" customFormat="1" ht="16.8" customHeight="1">
      <c r="A218" s="42"/>
      <c r="B218" s="48"/>
      <c r="C218" s="309" t="s">
        <v>331</v>
      </c>
      <c r="D218" s="309" t="s">
        <v>1422</v>
      </c>
      <c r="E218" s="20" t="s">
        <v>184</v>
      </c>
      <c r="F218" s="310">
        <v>1.171</v>
      </c>
      <c r="G218" s="42"/>
      <c r="H218" s="48"/>
    </row>
    <row r="219" s="2" customFormat="1" ht="16.8" customHeight="1">
      <c r="A219" s="42"/>
      <c r="B219" s="48"/>
      <c r="C219" s="305" t="s">
        <v>553</v>
      </c>
      <c r="D219" s="306" t="s">
        <v>183</v>
      </c>
      <c r="E219" s="307" t="s">
        <v>184</v>
      </c>
      <c r="F219" s="308">
        <v>50.941000000000002</v>
      </c>
      <c r="G219" s="42"/>
      <c r="H219" s="48"/>
    </row>
    <row r="220" s="2" customFormat="1" ht="16.8" customHeight="1">
      <c r="A220" s="42"/>
      <c r="B220" s="48"/>
      <c r="C220" s="309" t="s">
        <v>39</v>
      </c>
      <c r="D220" s="309" t="s">
        <v>623</v>
      </c>
      <c r="E220" s="20" t="s">
        <v>39</v>
      </c>
      <c r="F220" s="310">
        <v>50.941000000000002</v>
      </c>
      <c r="G220" s="42"/>
      <c r="H220" s="48"/>
    </row>
    <row r="221" s="2" customFormat="1" ht="16.8" customHeight="1">
      <c r="A221" s="42"/>
      <c r="B221" s="48"/>
      <c r="C221" s="309" t="s">
        <v>553</v>
      </c>
      <c r="D221" s="309" t="s">
        <v>239</v>
      </c>
      <c r="E221" s="20" t="s">
        <v>39</v>
      </c>
      <c r="F221" s="310">
        <v>50.941000000000002</v>
      </c>
      <c r="G221" s="42"/>
      <c r="H221" s="48"/>
    </row>
    <row r="222" s="2" customFormat="1" ht="16.8" customHeight="1">
      <c r="A222" s="42"/>
      <c r="B222" s="48"/>
      <c r="C222" s="311" t="s">
        <v>1421</v>
      </c>
      <c r="D222" s="42"/>
      <c r="E222" s="42"/>
      <c r="F222" s="42"/>
      <c r="G222" s="42"/>
      <c r="H222" s="48"/>
    </row>
    <row r="223" s="2" customFormat="1">
      <c r="A223" s="42"/>
      <c r="B223" s="48"/>
      <c r="C223" s="309" t="s">
        <v>620</v>
      </c>
      <c r="D223" s="309" t="s">
        <v>1451</v>
      </c>
      <c r="E223" s="20" t="s">
        <v>184</v>
      </c>
      <c r="F223" s="310">
        <v>50.941000000000002</v>
      </c>
      <c r="G223" s="42"/>
      <c r="H223" s="48"/>
    </row>
    <row r="224" s="2" customFormat="1">
      <c r="A224" s="42"/>
      <c r="B224" s="48"/>
      <c r="C224" s="309" t="s">
        <v>338</v>
      </c>
      <c r="D224" s="309" t="s">
        <v>1426</v>
      </c>
      <c r="E224" s="20" t="s">
        <v>184</v>
      </c>
      <c r="F224" s="310">
        <v>50.941000000000002</v>
      </c>
      <c r="G224" s="42"/>
      <c r="H224" s="48"/>
    </row>
    <row r="225" s="2" customFormat="1" ht="16.8" customHeight="1">
      <c r="A225" s="42"/>
      <c r="B225" s="48"/>
      <c r="C225" s="309" t="s">
        <v>362</v>
      </c>
      <c r="D225" s="309" t="s">
        <v>1427</v>
      </c>
      <c r="E225" s="20" t="s">
        <v>184</v>
      </c>
      <c r="F225" s="310">
        <v>152.82300000000001</v>
      </c>
      <c r="G225" s="42"/>
      <c r="H225" s="48"/>
    </row>
    <row r="226" s="2" customFormat="1" ht="16.8" customHeight="1">
      <c r="A226" s="42"/>
      <c r="B226" s="48"/>
      <c r="C226" s="305" t="s">
        <v>555</v>
      </c>
      <c r="D226" s="306" t="s">
        <v>187</v>
      </c>
      <c r="E226" s="307" t="s">
        <v>188</v>
      </c>
      <c r="F226" s="308">
        <v>1031.4000000000001</v>
      </c>
      <c r="G226" s="42"/>
      <c r="H226" s="48"/>
    </row>
    <row r="227" s="2" customFormat="1" ht="16.8" customHeight="1">
      <c r="A227" s="42"/>
      <c r="B227" s="48"/>
      <c r="C227" s="309" t="s">
        <v>39</v>
      </c>
      <c r="D227" s="309" t="s">
        <v>569</v>
      </c>
      <c r="E227" s="20" t="s">
        <v>39</v>
      </c>
      <c r="F227" s="310">
        <v>274</v>
      </c>
      <c r="G227" s="42"/>
      <c r="H227" s="48"/>
    </row>
    <row r="228" s="2" customFormat="1" ht="16.8" customHeight="1">
      <c r="A228" s="42"/>
      <c r="B228" s="48"/>
      <c r="C228" s="309" t="s">
        <v>39</v>
      </c>
      <c r="D228" s="309" t="s">
        <v>570</v>
      </c>
      <c r="E228" s="20" t="s">
        <v>39</v>
      </c>
      <c r="F228" s="310">
        <v>768</v>
      </c>
      <c r="G228" s="42"/>
      <c r="H228" s="48"/>
    </row>
    <row r="229" s="2" customFormat="1" ht="16.8" customHeight="1">
      <c r="A229" s="42"/>
      <c r="B229" s="48"/>
      <c r="C229" s="309" t="s">
        <v>39</v>
      </c>
      <c r="D229" s="309" t="s">
        <v>571</v>
      </c>
      <c r="E229" s="20" t="s">
        <v>39</v>
      </c>
      <c r="F229" s="310">
        <v>-3.3999999999999999</v>
      </c>
      <c r="G229" s="42"/>
      <c r="H229" s="48"/>
    </row>
    <row r="230" s="2" customFormat="1" ht="16.8" customHeight="1">
      <c r="A230" s="42"/>
      <c r="B230" s="48"/>
      <c r="C230" s="309" t="s">
        <v>39</v>
      </c>
      <c r="D230" s="309" t="s">
        <v>572</v>
      </c>
      <c r="E230" s="20" t="s">
        <v>39</v>
      </c>
      <c r="F230" s="310">
        <v>-7.2000000000000002</v>
      </c>
      <c r="G230" s="42"/>
      <c r="H230" s="48"/>
    </row>
    <row r="231" s="2" customFormat="1" ht="16.8" customHeight="1">
      <c r="A231" s="42"/>
      <c r="B231" s="48"/>
      <c r="C231" s="309" t="s">
        <v>555</v>
      </c>
      <c r="D231" s="309" t="s">
        <v>239</v>
      </c>
      <c r="E231" s="20" t="s">
        <v>39</v>
      </c>
      <c r="F231" s="310">
        <v>1031.4000000000001</v>
      </c>
      <c r="G231" s="42"/>
      <c r="H231" s="48"/>
    </row>
    <row r="232" s="2" customFormat="1" ht="16.8" customHeight="1">
      <c r="A232" s="42"/>
      <c r="B232" s="48"/>
      <c r="C232" s="311" t="s">
        <v>1421</v>
      </c>
      <c r="D232" s="42"/>
      <c r="E232" s="42"/>
      <c r="F232" s="42"/>
      <c r="G232" s="42"/>
      <c r="H232" s="48"/>
    </row>
    <row r="233" s="2" customFormat="1" ht="16.8" customHeight="1">
      <c r="A233" s="42"/>
      <c r="B233" s="48"/>
      <c r="C233" s="309" t="s">
        <v>246</v>
      </c>
      <c r="D233" s="309" t="s">
        <v>636</v>
      </c>
      <c r="E233" s="20" t="s">
        <v>188</v>
      </c>
      <c r="F233" s="310">
        <v>1031.4000000000001</v>
      </c>
      <c r="G233" s="42"/>
      <c r="H233" s="48"/>
    </row>
    <row r="234" s="2" customFormat="1" ht="16.8" customHeight="1">
      <c r="A234" s="42"/>
      <c r="B234" s="48"/>
      <c r="C234" s="309" t="s">
        <v>254</v>
      </c>
      <c r="D234" s="309" t="s">
        <v>1428</v>
      </c>
      <c r="E234" s="20" t="s">
        <v>175</v>
      </c>
      <c r="F234" s="310">
        <v>172</v>
      </c>
      <c r="G234" s="42"/>
      <c r="H234" s="48"/>
    </row>
    <row r="235" s="2" customFormat="1">
      <c r="A235" s="42"/>
      <c r="B235" s="48"/>
      <c r="C235" s="309" t="s">
        <v>620</v>
      </c>
      <c r="D235" s="309" t="s">
        <v>1451</v>
      </c>
      <c r="E235" s="20" t="s">
        <v>184</v>
      </c>
      <c r="F235" s="310">
        <v>50.941000000000002</v>
      </c>
      <c r="G235" s="42"/>
      <c r="H235" s="48"/>
    </row>
    <row r="236" s="2" customFormat="1" ht="16.8" customHeight="1">
      <c r="A236" s="42"/>
      <c r="B236" s="48"/>
      <c r="C236" s="309" t="s">
        <v>318</v>
      </c>
      <c r="D236" s="309" t="s">
        <v>319</v>
      </c>
      <c r="E236" s="20" t="s">
        <v>175</v>
      </c>
      <c r="F236" s="310">
        <v>8.5950000000000006</v>
      </c>
      <c r="G236" s="42"/>
      <c r="H236" s="48"/>
    </row>
    <row r="237" s="2" customFormat="1" ht="16.8" customHeight="1">
      <c r="A237" s="42"/>
      <c r="B237" s="48"/>
      <c r="C237" s="305" t="s">
        <v>557</v>
      </c>
      <c r="D237" s="306" t="s">
        <v>309</v>
      </c>
      <c r="E237" s="307" t="s">
        <v>175</v>
      </c>
      <c r="F237" s="308">
        <v>2812</v>
      </c>
      <c r="G237" s="42"/>
      <c r="H237" s="48"/>
    </row>
    <row r="238" s="2" customFormat="1" ht="16.8" customHeight="1">
      <c r="A238" s="42"/>
      <c r="B238" s="48"/>
      <c r="C238" s="309" t="s">
        <v>39</v>
      </c>
      <c r="D238" s="309" t="s">
        <v>599</v>
      </c>
      <c r="E238" s="20" t="s">
        <v>39</v>
      </c>
      <c r="F238" s="310">
        <v>1226</v>
      </c>
      <c r="G238" s="42"/>
      <c r="H238" s="48"/>
    </row>
    <row r="239" s="2" customFormat="1" ht="16.8" customHeight="1">
      <c r="A239" s="42"/>
      <c r="B239" s="48"/>
      <c r="C239" s="309" t="s">
        <v>39</v>
      </c>
      <c r="D239" s="309" t="s">
        <v>600</v>
      </c>
      <c r="E239" s="20" t="s">
        <v>39</v>
      </c>
      <c r="F239" s="310">
        <v>1586</v>
      </c>
      <c r="G239" s="42"/>
      <c r="H239" s="48"/>
    </row>
    <row r="240" s="2" customFormat="1" ht="16.8" customHeight="1">
      <c r="A240" s="42"/>
      <c r="B240" s="48"/>
      <c r="C240" s="309" t="s">
        <v>557</v>
      </c>
      <c r="D240" s="309" t="s">
        <v>239</v>
      </c>
      <c r="E240" s="20" t="s">
        <v>39</v>
      </c>
      <c r="F240" s="310">
        <v>2812</v>
      </c>
      <c r="G240" s="42"/>
      <c r="H240" s="48"/>
    </row>
    <row r="241" s="2" customFormat="1" ht="16.8" customHeight="1">
      <c r="A241" s="42"/>
      <c r="B241" s="48"/>
      <c r="C241" s="311" t="s">
        <v>1421</v>
      </c>
      <c r="D241" s="42"/>
      <c r="E241" s="42"/>
      <c r="F241" s="42"/>
      <c r="G241" s="42"/>
      <c r="H241" s="48"/>
    </row>
    <row r="242" s="2" customFormat="1" ht="16.8" customHeight="1">
      <c r="A242" s="42"/>
      <c r="B242" s="48"/>
      <c r="C242" s="309" t="s">
        <v>308</v>
      </c>
      <c r="D242" s="309" t="s">
        <v>309</v>
      </c>
      <c r="E242" s="20" t="s">
        <v>175</v>
      </c>
      <c r="F242" s="310">
        <v>2812</v>
      </c>
      <c r="G242" s="42"/>
      <c r="H242" s="48"/>
    </row>
    <row r="243" s="2" customFormat="1" ht="16.8" customHeight="1">
      <c r="A243" s="42"/>
      <c r="B243" s="48"/>
      <c r="C243" s="309" t="s">
        <v>368</v>
      </c>
      <c r="D243" s="309" t="s">
        <v>1444</v>
      </c>
      <c r="E243" s="20" t="s">
        <v>184</v>
      </c>
      <c r="F243" s="310">
        <v>0.50600000000000001</v>
      </c>
      <c r="G243" s="42"/>
      <c r="H243" s="48"/>
    </row>
    <row r="244" s="2" customFormat="1" ht="16.8" customHeight="1">
      <c r="A244" s="42"/>
      <c r="B244" s="48"/>
      <c r="C244" s="305" t="s">
        <v>559</v>
      </c>
      <c r="D244" s="306" t="s">
        <v>191</v>
      </c>
      <c r="E244" s="307" t="s">
        <v>184</v>
      </c>
      <c r="F244" s="308">
        <v>1.171</v>
      </c>
      <c r="G244" s="42"/>
      <c r="H244" s="48"/>
    </row>
    <row r="245" s="2" customFormat="1" ht="16.8" customHeight="1">
      <c r="A245" s="42"/>
      <c r="B245" s="48"/>
      <c r="C245" s="309" t="s">
        <v>39</v>
      </c>
      <c r="D245" s="309" t="s">
        <v>412</v>
      </c>
      <c r="E245" s="20" t="s">
        <v>39</v>
      </c>
      <c r="F245" s="310">
        <v>0</v>
      </c>
      <c r="G245" s="42"/>
      <c r="H245" s="48"/>
    </row>
    <row r="246" s="2" customFormat="1" ht="16.8" customHeight="1">
      <c r="A246" s="42"/>
      <c r="B246" s="48"/>
      <c r="C246" s="309" t="s">
        <v>39</v>
      </c>
      <c r="D246" s="309" t="s">
        <v>616</v>
      </c>
      <c r="E246" s="20" t="s">
        <v>39</v>
      </c>
      <c r="F246" s="310">
        <v>1.0580000000000001</v>
      </c>
      <c r="G246" s="42"/>
      <c r="H246" s="48"/>
    </row>
    <row r="247" s="2" customFormat="1" ht="16.8" customHeight="1">
      <c r="A247" s="42"/>
      <c r="B247" s="48"/>
      <c r="C247" s="309" t="s">
        <v>39</v>
      </c>
      <c r="D247" s="309" t="s">
        <v>617</v>
      </c>
      <c r="E247" s="20" t="s">
        <v>39</v>
      </c>
      <c r="F247" s="310">
        <v>0.113</v>
      </c>
      <c r="G247" s="42"/>
      <c r="H247" s="48"/>
    </row>
    <row r="248" s="2" customFormat="1" ht="16.8" customHeight="1">
      <c r="A248" s="42"/>
      <c r="B248" s="48"/>
      <c r="C248" s="309" t="s">
        <v>559</v>
      </c>
      <c r="D248" s="309" t="s">
        <v>239</v>
      </c>
      <c r="E248" s="20" t="s">
        <v>39</v>
      </c>
      <c r="F248" s="310">
        <v>1.171</v>
      </c>
      <c r="G248" s="42"/>
      <c r="H248" s="48"/>
    </row>
    <row r="249" s="2" customFormat="1" ht="16.8" customHeight="1">
      <c r="A249" s="42"/>
      <c r="B249" s="48"/>
      <c r="C249" s="311" t="s">
        <v>1421</v>
      </c>
      <c r="D249" s="42"/>
      <c r="E249" s="42"/>
      <c r="F249" s="42"/>
      <c r="G249" s="42"/>
      <c r="H249" s="48"/>
    </row>
    <row r="250" s="2" customFormat="1" ht="16.8" customHeight="1">
      <c r="A250" s="42"/>
      <c r="B250" s="48"/>
      <c r="C250" s="309" t="s">
        <v>331</v>
      </c>
      <c r="D250" s="309" t="s">
        <v>1422</v>
      </c>
      <c r="E250" s="20" t="s">
        <v>184</v>
      </c>
      <c r="F250" s="310">
        <v>1.171</v>
      </c>
      <c r="G250" s="42"/>
      <c r="H250" s="48"/>
    </row>
    <row r="251" s="2" customFormat="1" ht="16.8" customHeight="1">
      <c r="A251" s="42"/>
      <c r="B251" s="48"/>
      <c r="C251" s="309" t="s">
        <v>357</v>
      </c>
      <c r="D251" s="309" t="s">
        <v>1430</v>
      </c>
      <c r="E251" s="20" t="s">
        <v>184</v>
      </c>
      <c r="F251" s="310">
        <v>1.171</v>
      </c>
      <c r="G251" s="42"/>
      <c r="H251" s="48"/>
    </row>
    <row r="252" s="2" customFormat="1" ht="16.8" customHeight="1">
      <c r="A252" s="42"/>
      <c r="B252" s="48"/>
      <c r="C252" s="305" t="s">
        <v>561</v>
      </c>
      <c r="D252" s="306" t="s">
        <v>435</v>
      </c>
      <c r="E252" s="307" t="s">
        <v>175</v>
      </c>
      <c r="F252" s="308">
        <v>24</v>
      </c>
      <c r="G252" s="42"/>
      <c r="H252" s="48"/>
    </row>
    <row r="253" s="2" customFormat="1" ht="16.8" customHeight="1">
      <c r="A253" s="42"/>
      <c r="B253" s="48"/>
      <c r="C253" s="309" t="s">
        <v>39</v>
      </c>
      <c r="D253" s="309" t="s">
        <v>596</v>
      </c>
      <c r="E253" s="20" t="s">
        <v>39</v>
      </c>
      <c r="F253" s="310">
        <v>24</v>
      </c>
      <c r="G253" s="42"/>
      <c r="H253" s="48"/>
    </row>
    <row r="254" s="2" customFormat="1" ht="16.8" customHeight="1">
      <c r="A254" s="42"/>
      <c r="B254" s="48"/>
      <c r="C254" s="309" t="s">
        <v>561</v>
      </c>
      <c r="D254" s="309" t="s">
        <v>239</v>
      </c>
      <c r="E254" s="20" t="s">
        <v>39</v>
      </c>
      <c r="F254" s="310">
        <v>24</v>
      </c>
      <c r="G254" s="42"/>
      <c r="H254" s="48"/>
    </row>
    <row r="255" s="2" customFormat="1" ht="16.8" customHeight="1">
      <c r="A255" s="42"/>
      <c r="B255" s="48"/>
      <c r="C255" s="311" t="s">
        <v>1421</v>
      </c>
      <c r="D255" s="42"/>
      <c r="E255" s="42"/>
      <c r="F255" s="42"/>
      <c r="G255" s="42"/>
      <c r="H255" s="48"/>
    </row>
    <row r="256" s="2" customFormat="1" ht="16.8" customHeight="1">
      <c r="A256" s="42"/>
      <c r="B256" s="48"/>
      <c r="C256" s="309" t="s">
        <v>298</v>
      </c>
      <c r="D256" s="309" t="s">
        <v>299</v>
      </c>
      <c r="E256" s="20" t="s">
        <v>175</v>
      </c>
      <c r="F256" s="310">
        <v>24</v>
      </c>
      <c r="G256" s="42"/>
      <c r="H256" s="48"/>
    </row>
    <row r="257" s="2" customFormat="1" ht="16.8" customHeight="1">
      <c r="A257" s="42"/>
      <c r="B257" s="48"/>
      <c r="C257" s="309" t="s">
        <v>303</v>
      </c>
      <c r="D257" s="309" t="s">
        <v>1433</v>
      </c>
      <c r="E257" s="20" t="s">
        <v>175</v>
      </c>
      <c r="F257" s="310">
        <v>24</v>
      </c>
      <c r="G257" s="42"/>
      <c r="H257" s="48"/>
    </row>
    <row r="258" s="2" customFormat="1" ht="16.8" customHeight="1">
      <c r="A258" s="42"/>
      <c r="B258" s="48"/>
      <c r="C258" s="305" t="s">
        <v>590</v>
      </c>
      <c r="D258" s="306" t="s">
        <v>1447</v>
      </c>
      <c r="E258" s="307" t="s">
        <v>175</v>
      </c>
      <c r="F258" s="308">
        <v>8</v>
      </c>
      <c r="G258" s="42"/>
      <c r="H258" s="48"/>
    </row>
    <row r="259" s="2" customFormat="1" ht="16.8" customHeight="1">
      <c r="A259" s="42"/>
      <c r="B259" s="48"/>
      <c r="C259" s="309" t="s">
        <v>39</v>
      </c>
      <c r="D259" s="309" t="s">
        <v>588</v>
      </c>
      <c r="E259" s="20" t="s">
        <v>39</v>
      </c>
      <c r="F259" s="310">
        <v>4</v>
      </c>
      <c r="G259" s="42"/>
      <c r="H259" s="48"/>
    </row>
    <row r="260" s="2" customFormat="1" ht="16.8" customHeight="1">
      <c r="A260" s="42"/>
      <c r="B260" s="48"/>
      <c r="C260" s="309" t="s">
        <v>39</v>
      </c>
      <c r="D260" s="309" t="s">
        <v>589</v>
      </c>
      <c r="E260" s="20" t="s">
        <v>39</v>
      </c>
      <c r="F260" s="310">
        <v>4</v>
      </c>
      <c r="G260" s="42"/>
      <c r="H260" s="48"/>
    </row>
    <row r="261" s="2" customFormat="1" ht="16.8" customHeight="1">
      <c r="A261" s="42"/>
      <c r="B261" s="48"/>
      <c r="C261" s="309" t="s">
        <v>590</v>
      </c>
      <c r="D261" s="309" t="s">
        <v>239</v>
      </c>
      <c r="E261" s="20" t="s">
        <v>39</v>
      </c>
      <c r="F261" s="310">
        <v>8</v>
      </c>
      <c r="G261" s="42"/>
      <c r="H261" s="48"/>
    </row>
    <row r="262" s="2" customFormat="1" ht="16.8" customHeight="1">
      <c r="A262" s="42"/>
      <c r="B262" s="48"/>
      <c r="C262" s="305" t="s">
        <v>567</v>
      </c>
      <c r="D262" s="306" t="s">
        <v>1449</v>
      </c>
      <c r="E262" s="307" t="s">
        <v>188</v>
      </c>
      <c r="F262" s="308">
        <v>17.600000000000001</v>
      </c>
      <c r="G262" s="42"/>
      <c r="H262" s="48"/>
    </row>
    <row r="263" s="2" customFormat="1" ht="16.8" customHeight="1">
      <c r="A263" s="42"/>
      <c r="B263" s="48"/>
      <c r="C263" s="309" t="s">
        <v>39</v>
      </c>
      <c r="D263" s="309" t="s">
        <v>564</v>
      </c>
      <c r="E263" s="20" t="s">
        <v>39</v>
      </c>
      <c r="F263" s="310">
        <v>3.3999999999999999</v>
      </c>
      <c r="G263" s="42"/>
      <c r="H263" s="48"/>
    </row>
    <row r="264" s="2" customFormat="1" ht="16.8" customHeight="1">
      <c r="A264" s="42"/>
      <c r="B264" s="48"/>
      <c r="C264" s="309" t="s">
        <v>39</v>
      </c>
      <c r="D264" s="309" t="s">
        <v>565</v>
      </c>
      <c r="E264" s="20" t="s">
        <v>39</v>
      </c>
      <c r="F264" s="310">
        <v>7</v>
      </c>
      <c r="G264" s="42"/>
      <c r="H264" s="48"/>
    </row>
    <row r="265" s="2" customFormat="1" ht="16.8" customHeight="1">
      <c r="A265" s="42"/>
      <c r="B265" s="48"/>
      <c r="C265" s="309" t="s">
        <v>39</v>
      </c>
      <c r="D265" s="309" t="s">
        <v>566</v>
      </c>
      <c r="E265" s="20" t="s">
        <v>39</v>
      </c>
      <c r="F265" s="310">
        <v>7.2000000000000002</v>
      </c>
      <c r="G265" s="42"/>
      <c r="H265" s="48"/>
    </row>
    <row r="266" s="2" customFormat="1" ht="16.8" customHeight="1">
      <c r="A266" s="42"/>
      <c r="B266" s="48"/>
      <c r="C266" s="309" t="s">
        <v>567</v>
      </c>
      <c r="D266" s="309" t="s">
        <v>239</v>
      </c>
      <c r="E266" s="20" t="s">
        <v>39</v>
      </c>
      <c r="F266" s="310">
        <v>17.600000000000001</v>
      </c>
      <c r="G266" s="42"/>
      <c r="H266" s="48"/>
    </row>
    <row r="267" s="2" customFormat="1" ht="26.4" customHeight="1">
      <c r="A267" s="42"/>
      <c r="B267" s="48"/>
      <c r="C267" s="304" t="s">
        <v>1452</v>
      </c>
      <c r="D267" s="304" t="s">
        <v>106</v>
      </c>
      <c r="E267" s="42"/>
      <c r="F267" s="42"/>
      <c r="G267" s="42"/>
      <c r="H267" s="48"/>
    </row>
    <row r="268" s="2" customFormat="1" ht="16.8" customHeight="1">
      <c r="A268" s="42"/>
      <c r="B268" s="48"/>
      <c r="C268" s="305" t="s">
        <v>693</v>
      </c>
      <c r="D268" s="306" t="s">
        <v>422</v>
      </c>
      <c r="E268" s="307" t="s">
        <v>188</v>
      </c>
      <c r="F268" s="308">
        <v>1078</v>
      </c>
      <c r="G268" s="42"/>
      <c r="H268" s="48"/>
    </row>
    <row r="269" s="2" customFormat="1" ht="16.8" customHeight="1">
      <c r="A269" s="42"/>
      <c r="B269" s="48"/>
      <c r="C269" s="309" t="s">
        <v>39</v>
      </c>
      <c r="D269" s="309" t="s">
        <v>691</v>
      </c>
      <c r="E269" s="20" t="s">
        <v>39</v>
      </c>
      <c r="F269" s="310">
        <v>512</v>
      </c>
      <c r="G269" s="42"/>
      <c r="H269" s="48"/>
    </row>
    <row r="270" s="2" customFormat="1" ht="16.8" customHeight="1">
      <c r="A270" s="42"/>
      <c r="B270" s="48"/>
      <c r="C270" s="309" t="s">
        <v>39</v>
      </c>
      <c r="D270" s="309" t="s">
        <v>692</v>
      </c>
      <c r="E270" s="20" t="s">
        <v>39</v>
      </c>
      <c r="F270" s="310">
        <v>566</v>
      </c>
      <c r="G270" s="42"/>
      <c r="H270" s="48"/>
    </row>
    <row r="271" s="2" customFormat="1" ht="16.8" customHeight="1">
      <c r="A271" s="42"/>
      <c r="B271" s="48"/>
      <c r="C271" s="309" t="s">
        <v>693</v>
      </c>
      <c r="D271" s="309" t="s">
        <v>239</v>
      </c>
      <c r="E271" s="20" t="s">
        <v>39</v>
      </c>
      <c r="F271" s="310">
        <v>1078</v>
      </c>
      <c r="G271" s="42"/>
      <c r="H271" s="48"/>
    </row>
    <row r="272" s="2" customFormat="1" ht="16.8" customHeight="1">
      <c r="A272" s="42"/>
      <c r="B272" s="48"/>
      <c r="C272" s="305" t="s">
        <v>629</v>
      </c>
      <c r="D272" s="306" t="s">
        <v>174</v>
      </c>
      <c r="E272" s="307" t="s">
        <v>175</v>
      </c>
      <c r="F272" s="308">
        <v>1000</v>
      </c>
      <c r="G272" s="42"/>
      <c r="H272" s="48"/>
    </row>
    <row r="273" s="2" customFormat="1" ht="16.8" customHeight="1">
      <c r="A273" s="42"/>
      <c r="B273" s="48"/>
      <c r="C273" s="309" t="s">
        <v>39</v>
      </c>
      <c r="D273" s="309" t="s">
        <v>712</v>
      </c>
      <c r="E273" s="20" t="s">
        <v>39</v>
      </c>
      <c r="F273" s="310">
        <v>1000</v>
      </c>
      <c r="G273" s="42"/>
      <c r="H273" s="48"/>
    </row>
    <row r="274" s="2" customFormat="1" ht="16.8" customHeight="1">
      <c r="A274" s="42"/>
      <c r="B274" s="48"/>
      <c r="C274" s="309" t="s">
        <v>629</v>
      </c>
      <c r="D274" s="309" t="s">
        <v>239</v>
      </c>
      <c r="E274" s="20" t="s">
        <v>39</v>
      </c>
      <c r="F274" s="310">
        <v>1000</v>
      </c>
      <c r="G274" s="42"/>
      <c r="H274" s="48"/>
    </row>
    <row r="275" s="2" customFormat="1" ht="16.8" customHeight="1">
      <c r="A275" s="42"/>
      <c r="B275" s="48"/>
      <c r="C275" s="311" t="s">
        <v>1421</v>
      </c>
      <c r="D275" s="42"/>
      <c r="E275" s="42"/>
      <c r="F275" s="42"/>
      <c r="G275" s="42"/>
      <c r="H275" s="48"/>
    </row>
    <row r="276" s="2" customFormat="1" ht="16.8" customHeight="1">
      <c r="A276" s="42"/>
      <c r="B276" s="48"/>
      <c r="C276" s="309" t="s">
        <v>325</v>
      </c>
      <c r="D276" s="309" t="s">
        <v>174</v>
      </c>
      <c r="E276" s="20" t="s">
        <v>175</v>
      </c>
      <c r="F276" s="310">
        <v>1000</v>
      </c>
      <c r="G276" s="42"/>
      <c r="H276" s="48"/>
    </row>
    <row r="277" s="2" customFormat="1" ht="16.8" customHeight="1">
      <c r="A277" s="42"/>
      <c r="B277" s="48"/>
      <c r="C277" s="309" t="s">
        <v>331</v>
      </c>
      <c r="D277" s="309" t="s">
        <v>1422</v>
      </c>
      <c r="E277" s="20" t="s">
        <v>184</v>
      </c>
      <c r="F277" s="310">
        <v>0.089999999999999997</v>
      </c>
      <c r="G277" s="42"/>
      <c r="H277" s="48"/>
    </row>
    <row r="278" s="2" customFormat="1" ht="16.8" customHeight="1">
      <c r="A278" s="42"/>
      <c r="B278" s="48"/>
      <c r="C278" s="305" t="s">
        <v>631</v>
      </c>
      <c r="D278" s="306" t="s">
        <v>178</v>
      </c>
      <c r="E278" s="307" t="s">
        <v>179</v>
      </c>
      <c r="F278" s="308">
        <v>1.9650000000000001</v>
      </c>
      <c r="G278" s="42"/>
      <c r="H278" s="48"/>
    </row>
    <row r="279" s="2" customFormat="1" ht="16.8" customHeight="1">
      <c r="A279" s="42"/>
      <c r="B279" s="48"/>
      <c r="C279" s="309" t="s">
        <v>39</v>
      </c>
      <c r="D279" s="309" t="s">
        <v>679</v>
      </c>
      <c r="E279" s="20" t="s">
        <v>39</v>
      </c>
      <c r="F279" s="310">
        <v>0</v>
      </c>
      <c r="G279" s="42"/>
      <c r="H279" s="48"/>
    </row>
    <row r="280" s="2" customFormat="1" ht="16.8" customHeight="1">
      <c r="A280" s="42"/>
      <c r="B280" s="48"/>
      <c r="C280" s="309" t="s">
        <v>39</v>
      </c>
      <c r="D280" s="309" t="s">
        <v>680</v>
      </c>
      <c r="E280" s="20" t="s">
        <v>39</v>
      </c>
      <c r="F280" s="310">
        <v>1.9650000000000001</v>
      </c>
      <c r="G280" s="42"/>
      <c r="H280" s="48"/>
    </row>
    <row r="281" s="2" customFormat="1" ht="16.8" customHeight="1">
      <c r="A281" s="42"/>
      <c r="B281" s="48"/>
      <c r="C281" s="309" t="s">
        <v>631</v>
      </c>
      <c r="D281" s="309" t="s">
        <v>239</v>
      </c>
      <c r="E281" s="20" t="s">
        <v>39</v>
      </c>
      <c r="F281" s="310">
        <v>1.9650000000000001</v>
      </c>
      <c r="G281" s="42"/>
      <c r="H281" s="48"/>
    </row>
    <row r="282" s="2" customFormat="1" ht="16.8" customHeight="1">
      <c r="A282" s="42"/>
      <c r="B282" s="48"/>
      <c r="C282" s="311" t="s">
        <v>1421</v>
      </c>
      <c r="D282" s="42"/>
      <c r="E282" s="42"/>
      <c r="F282" s="42"/>
      <c r="G282" s="42"/>
      <c r="H282" s="48"/>
    </row>
    <row r="283" s="2" customFormat="1" ht="16.8" customHeight="1">
      <c r="A283" s="42"/>
      <c r="B283" s="48"/>
      <c r="C283" s="309" t="s">
        <v>267</v>
      </c>
      <c r="D283" s="309" t="s">
        <v>178</v>
      </c>
      <c r="E283" s="20" t="s">
        <v>179</v>
      </c>
      <c r="F283" s="310">
        <v>1.9650000000000001</v>
      </c>
      <c r="G283" s="42"/>
      <c r="H283" s="48"/>
    </row>
    <row r="284" s="2" customFormat="1" ht="16.8" customHeight="1">
      <c r="A284" s="42"/>
      <c r="B284" s="48"/>
      <c r="C284" s="309" t="s">
        <v>240</v>
      </c>
      <c r="D284" s="309" t="s">
        <v>1423</v>
      </c>
      <c r="E284" s="20" t="s">
        <v>179</v>
      </c>
      <c r="F284" s="310">
        <v>3.9300000000000002</v>
      </c>
      <c r="G284" s="42"/>
      <c r="H284" s="48"/>
    </row>
    <row r="285" s="2" customFormat="1" ht="16.8" customHeight="1">
      <c r="A285" s="42"/>
      <c r="B285" s="48"/>
      <c r="C285" s="309" t="s">
        <v>273</v>
      </c>
      <c r="D285" s="309" t="s">
        <v>1424</v>
      </c>
      <c r="E285" s="20" t="s">
        <v>179</v>
      </c>
      <c r="F285" s="310">
        <v>1.9650000000000001</v>
      </c>
      <c r="G285" s="42"/>
      <c r="H285" s="48"/>
    </row>
    <row r="286" s="2" customFormat="1" ht="16.8" customHeight="1">
      <c r="A286" s="42"/>
      <c r="B286" s="48"/>
      <c r="C286" s="305" t="s">
        <v>633</v>
      </c>
      <c r="D286" s="306" t="s">
        <v>183</v>
      </c>
      <c r="E286" s="307" t="s">
        <v>184</v>
      </c>
      <c r="F286" s="308">
        <v>43.363999999999997</v>
      </c>
      <c r="G286" s="42"/>
      <c r="H286" s="48"/>
    </row>
    <row r="287" s="2" customFormat="1" ht="16.8" customHeight="1">
      <c r="A287" s="42"/>
      <c r="B287" s="48"/>
      <c r="C287" s="309" t="s">
        <v>39</v>
      </c>
      <c r="D287" s="309" t="s">
        <v>720</v>
      </c>
      <c r="E287" s="20" t="s">
        <v>39</v>
      </c>
      <c r="F287" s="310">
        <v>43.363999999999997</v>
      </c>
      <c r="G287" s="42"/>
      <c r="H287" s="48"/>
    </row>
    <row r="288" s="2" customFormat="1" ht="16.8" customHeight="1">
      <c r="A288" s="42"/>
      <c r="B288" s="48"/>
      <c r="C288" s="309" t="s">
        <v>633</v>
      </c>
      <c r="D288" s="309" t="s">
        <v>239</v>
      </c>
      <c r="E288" s="20" t="s">
        <v>39</v>
      </c>
      <c r="F288" s="310">
        <v>43.363999999999997</v>
      </c>
      <c r="G288" s="42"/>
      <c r="H288" s="48"/>
    </row>
    <row r="289" s="2" customFormat="1" ht="16.8" customHeight="1">
      <c r="A289" s="42"/>
      <c r="B289" s="48"/>
      <c r="C289" s="311" t="s">
        <v>1421</v>
      </c>
      <c r="D289" s="42"/>
      <c r="E289" s="42"/>
      <c r="F289" s="42"/>
      <c r="G289" s="42"/>
      <c r="H289" s="48"/>
    </row>
    <row r="290" s="2" customFormat="1">
      <c r="A290" s="42"/>
      <c r="B290" s="48"/>
      <c r="C290" s="309" t="s">
        <v>620</v>
      </c>
      <c r="D290" s="309" t="s">
        <v>1451</v>
      </c>
      <c r="E290" s="20" t="s">
        <v>184</v>
      </c>
      <c r="F290" s="310">
        <v>43.363999999999997</v>
      </c>
      <c r="G290" s="42"/>
      <c r="H290" s="48"/>
    </row>
    <row r="291" s="2" customFormat="1">
      <c r="A291" s="42"/>
      <c r="B291" s="48"/>
      <c r="C291" s="309" t="s">
        <v>338</v>
      </c>
      <c r="D291" s="309" t="s">
        <v>1426</v>
      </c>
      <c r="E291" s="20" t="s">
        <v>184</v>
      </c>
      <c r="F291" s="310">
        <v>43.363999999999997</v>
      </c>
      <c r="G291" s="42"/>
      <c r="H291" s="48"/>
    </row>
    <row r="292" s="2" customFormat="1" ht="16.8" customHeight="1">
      <c r="A292" s="42"/>
      <c r="B292" s="48"/>
      <c r="C292" s="309" t="s">
        <v>362</v>
      </c>
      <c r="D292" s="309" t="s">
        <v>1427</v>
      </c>
      <c r="E292" s="20" t="s">
        <v>184</v>
      </c>
      <c r="F292" s="310">
        <v>130.09200000000001</v>
      </c>
      <c r="G292" s="42"/>
      <c r="H292" s="48"/>
    </row>
    <row r="293" s="2" customFormat="1" ht="16.8" customHeight="1">
      <c r="A293" s="42"/>
      <c r="B293" s="48"/>
      <c r="C293" s="305" t="s">
        <v>635</v>
      </c>
      <c r="D293" s="306" t="s">
        <v>636</v>
      </c>
      <c r="E293" s="307" t="s">
        <v>188</v>
      </c>
      <c r="F293" s="308">
        <v>136</v>
      </c>
      <c r="G293" s="42"/>
      <c r="H293" s="48"/>
    </row>
    <row r="294" s="2" customFormat="1" ht="16.8" customHeight="1">
      <c r="A294" s="42"/>
      <c r="B294" s="48"/>
      <c r="C294" s="309" t="s">
        <v>39</v>
      </c>
      <c r="D294" s="309" t="s">
        <v>666</v>
      </c>
      <c r="E294" s="20" t="s">
        <v>39</v>
      </c>
      <c r="F294" s="310">
        <v>74</v>
      </c>
      <c r="G294" s="42"/>
      <c r="H294" s="48"/>
    </row>
    <row r="295" s="2" customFormat="1" ht="16.8" customHeight="1">
      <c r="A295" s="42"/>
      <c r="B295" s="48"/>
      <c r="C295" s="309" t="s">
        <v>39</v>
      </c>
      <c r="D295" s="309" t="s">
        <v>667</v>
      </c>
      <c r="E295" s="20" t="s">
        <v>39</v>
      </c>
      <c r="F295" s="310">
        <v>62</v>
      </c>
      <c r="G295" s="42"/>
      <c r="H295" s="48"/>
    </row>
    <row r="296" s="2" customFormat="1" ht="16.8" customHeight="1">
      <c r="A296" s="42"/>
      <c r="B296" s="48"/>
      <c r="C296" s="309" t="s">
        <v>635</v>
      </c>
      <c r="D296" s="309" t="s">
        <v>239</v>
      </c>
      <c r="E296" s="20" t="s">
        <v>39</v>
      </c>
      <c r="F296" s="310">
        <v>136</v>
      </c>
      <c r="G296" s="42"/>
      <c r="H296" s="48"/>
    </row>
    <row r="297" s="2" customFormat="1" ht="16.8" customHeight="1">
      <c r="A297" s="42"/>
      <c r="B297" s="48"/>
      <c r="C297" s="311" t="s">
        <v>1421</v>
      </c>
      <c r="D297" s="42"/>
      <c r="E297" s="42"/>
      <c r="F297" s="42"/>
      <c r="G297" s="42"/>
      <c r="H297" s="48"/>
    </row>
    <row r="298" s="2" customFormat="1" ht="16.8" customHeight="1">
      <c r="A298" s="42"/>
      <c r="B298" s="48"/>
      <c r="C298" s="309" t="s">
        <v>663</v>
      </c>
      <c r="D298" s="309" t="s">
        <v>1453</v>
      </c>
      <c r="E298" s="20" t="s">
        <v>188</v>
      </c>
      <c r="F298" s="310">
        <v>136</v>
      </c>
      <c r="G298" s="42"/>
      <c r="H298" s="48"/>
    </row>
    <row r="299" s="2" customFormat="1" ht="16.8" customHeight="1">
      <c r="A299" s="42"/>
      <c r="B299" s="48"/>
      <c r="C299" s="309" t="s">
        <v>292</v>
      </c>
      <c r="D299" s="309" t="s">
        <v>1429</v>
      </c>
      <c r="E299" s="20" t="s">
        <v>188</v>
      </c>
      <c r="F299" s="310">
        <v>1078</v>
      </c>
      <c r="G299" s="42"/>
      <c r="H299" s="48"/>
    </row>
    <row r="300" s="2" customFormat="1">
      <c r="A300" s="42"/>
      <c r="B300" s="48"/>
      <c r="C300" s="309" t="s">
        <v>620</v>
      </c>
      <c r="D300" s="309" t="s">
        <v>1451</v>
      </c>
      <c r="E300" s="20" t="s">
        <v>184</v>
      </c>
      <c r="F300" s="310">
        <v>43.363999999999997</v>
      </c>
      <c r="G300" s="42"/>
      <c r="H300" s="48"/>
    </row>
    <row r="301" s="2" customFormat="1" ht="16.8" customHeight="1">
      <c r="A301" s="42"/>
      <c r="B301" s="48"/>
      <c r="C301" s="309" t="s">
        <v>318</v>
      </c>
      <c r="D301" s="309" t="s">
        <v>708</v>
      </c>
      <c r="E301" s="20" t="s">
        <v>175</v>
      </c>
      <c r="F301" s="310">
        <v>7.3170000000000002</v>
      </c>
      <c r="G301" s="42"/>
      <c r="H301" s="48"/>
    </row>
    <row r="302" s="2" customFormat="1" ht="16.8" customHeight="1">
      <c r="A302" s="42"/>
      <c r="B302" s="48"/>
      <c r="C302" s="305" t="s">
        <v>638</v>
      </c>
      <c r="D302" s="306" t="s">
        <v>639</v>
      </c>
      <c r="E302" s="307" t="s">
        <v>188</v>
      </c>
      <c r="F302" s="308">
        <v>330</v>
      </c>
      <c r="G302" s="42"/>
      <c r="H302" s="48"/>
    </row>
    <row r="303" s="2" customFormat="1" ht="16.8" customHeight="1">
      <c r="A303" s="42"/>
      <c r="B303" s="48"/>
      <c r="C303" s="309" t="s">
        <v>39</v>
      </c>
      <c r="D303" s="309" t="s">
        <v>671</v>
      </c>
      <c r="E303" s="20" t="s">
        <v>39</v>
      </c>
      <c r="F303" s="310">
        <v>0</v>
      </c>
      <c r="G303" s="42"/>
      <c r="H303" s="48"/>
    </row>
    <row r="304" s="2" customFormat="1" ht="16.8" customHeight="1">
      <c r="A304" s="42"/>
      <c r="B304" s="48"/>
      <c r="C304" s="309" t="s">
        <v>39</v>
      </c>
      <c r="D304" s="309" t="s">
        <v>672</v>
      </c>
      <c r="E304" s="20" t="s">
        <v>39</v>
      </c>
      <c r="F304" s="310">
        <v>330</v>
      </c>
      <c r="G304" s="42"/>
      <c r="H304" s="48"/>
    </row>
    <row r="305" s="2" customFormat="1" ht="16.8" customHeight="1">
      <c r="A305" s="42"/>
      <c r="B305" s="48"/>
      <c r="C305" s="309" t="s">
        <v>638</v>
      </c>
      <c r="D305" s="309" t="s">
        <v>239</v>
      </c>
      <c r="E305" s="20" t="s">
        <v>39</v>
      </c>
      <c r="F305" s="310">
        <v>330</v>
      </c>
      <c r="G305" s="42"/>
      <c r="H305" s="48"/>
    </row>
    <row r="306" s="2" customFormat="1" ht="16.8" customHeight="1">
      <c r="A306" s="42"/>
      <c r="B306" s="48"/>
      <c r="C306" s="311" t="s">
        <v>1421</v>
      </c>
      <c r="D306" s="42"/>
      <c r="E306" s="42"/>
      <c r="F306" s="42"/>
      <c r="G306" s="42"/>
      <c r="H306" s="48"/>
    </row>
    <row r="307" s="2" customFormat="1" ht="16.8" customHeight="1">
      <c r="A307" s="42"/>
      <c r="B307" s="48"/>
      <c r="C307" s="309" t="s">
        <v>668</v>
      </c>
      <c r="D307" s="309" t="s">
        <v>1454</v>
      </c>
      <c r="E307" s="20" t="s">
        <v>188</v>
      </c>
      <c r="F307" s="310">
        <v>330</v>
      </c>
      <c r="G307" s="42"/>
      <c r="H307" s="48"/>
    </row>
    <row r="308" s="2" customFormat="1" ht="16.8" customHeight="1">
      <c r="A308" s="42"/>
      <c r="B308" s="48"/>
      <c r="C308" s="309" t="s">
        <v>254</v>
      </c>
      <c r="D308" s="309" t="s">
        <v>1428</v>
      </c>
      <c r="E308" s="20" t="s">
        <v>175</v>
      </c>
      <c r="F308" s="310">
        <v>124</v>
      </c>
      <c r="G308" s="42"/>
      <c r="H308" s="48"/>
    </row>
    <row r="309" s="2" customFormat="1" ht="16.8" customHeight="1">
      <c r="A309" s="42"/>
      <c r="B309" s="48"/>
      <c r="C309" s="309" t="s">
        <v>278</v>
      </c>
      <c r="D309" s="309" t="s">
        <v>824</v>
      </c>
      <c r="E309" s="20" t="s">
        <v>280</v>
      </c>
      <c r="F309" s="310">
        <v>13</v>
      </c>
      <c r="G309" s="42"/>
      <c r="H309" s="48"/>
    </row>
    <row r="310" s="2" customFormat="1" ht="16.8" customHeight="1">
      <c r="A310" s="42"/>
      <c r="B310" s="48"/>
      <c r="C310" s="309" t="s">
        <v>292</v>
      </c>
      <c r="D310" s="309" t="s">
        <v>1429</v>
      </c>
      <c r="E310" s="20" t="s">
        <v>188</v>
      </c>
      <c r="F310" s="310">
        <v>1078</v>
      </c>
      <c r="G310" s="42"/>
      <c r="H310" s="48"/>
    </row>
    <row r="311" s="2" customFormat="1">
      <c r="A311" s="42"/>
      <c r="B311" s="48"/>
      <c r="C311" s="309" t="s">
        <v>620</v>
      </c>
      <c r="D311" s="309" t="s">
        <v>1451</v>
      </c>
      <c r="E311" s="20" t="s">
        <v>184</v>
      </c>
      <c r="F311" s="310">
        <v>43.363999999999997</v>
      </c>
      <c r="G311" s="42"/>
      <c r="H311" s="48"/>
    </row>
    <row r="312" s="2" customFormat="1" ht="16.8" customHeight="1">
      <c r="A312" s="42"/>
      <c r="B312" s="48"/>
      <c r="C312" s="309" t="s">
        <v>318</v>
      </c>
      <c r="D312" s="309" t="s">
        <v>708</v>
      </c>
      <c r="E312" s="20" t="s">
        <v>175</v>
      </c>
      <c r="F312" s="310">
        <v>7.3170000000000002</v>
      </c>
      <c r="G312" s="42"/>
      <c r="H312" s="48"/>
    </row>
    <row r="313" s="2" customFormat="1" ht="16.8" customHeight="1">
      <c r="A313" s="42"/>
      <c r="B313" s="48"/>
      <c r="C313" s="309" t="s">
        <v>705</v>
      </c>
      <c r="D313" s="309" t="s">
        <v>654</v>
      </c>
      <c r="E313" s="20" t="s">
        <v>175</v>
      </c>
      <c r="F313" s="310">
        <v>551</v>
      </c>
      <c r="G313" s="42"/>
      <c r="H313" s="48"/>
    </row>
    <row r="314" s="2" customFormat="1" ht="16.8" customHeight="1">
      <c r="A314" s="42"/>
      <c r="B314" s="48"/>
      <c r="C314" s="305" t="s">
        <v>641</v>
      </c>
      <c r="D314" s="306" t="s">
        <v>187</v>
      </c>
      <c r="E314" s="307" t="s">
        <v>188</v>
      </c>
      <c r="F314" s="308">
        <v>412</v>
      </c>
      <c r="G314" s="42"/>
      <c r="H314" s="48"/>
    </row>
    <row r="315" s="2" customFormat="1" ht="16.8" customHeight="1">
      <c r="A315" s="42"/>
      <c r="B315" s="48"/>
      <c r="C315" s="309" t="s">
        <v>39</v>
      </c>
      <c r="D315" s="309" t="s">
        <v>662</v>
      </c>
      <c r="E315" s="20" t="s">
        <v>39</v>
      </c>
      <c r="F315" s="310">
        <v>412</v>
      </c>
      <c r="G315" s="42"/>
      <c r="H315" s="48"/>
    </row>
    <row r="316" s="2" customFormat="1" ht="16.8" customHeight="1">
      <c r="A316" s="42"/>
      <c r="B316" s="48"/>
      <c r="C316" s="309" t="s">
        <v>641</v>
      </c>
      <c r="D316" s="309" t="s">
        <v>239</v>
      </c>
      <c r="E316" s="20" t="s">
        <v>39</v>
      </c>
      <c r="F316" s="310">
        <v>412</v>
      </c>
      <c r="G316" s="42"/>
      <c r="H316" s="48"/>
    </row>
    <row r="317" s="2" customFormat="1" ht="16.8" customHeight="1">
      <c r="A317" s="42"/>
      <c r="B317" s="48"/>
      <c r="C317" s="311" t="s">
        <v>1421</v>
      </c>
      <c r="D317" s="42"/>
      <c r="E317" s="42"/>
      <c r="F317" s="42"/>
      <c r="G317" s="42"/>
      <c r="H317" s="48"/>
    </row>
    <row r="318" s="2" customFormat="1" ht="16.8" customHeight="1">
      <c r="A318" s="42"/>
      <c r="B318" s="48"/>
      <c r="C318" s="309" t="s">
        <v>447</v>
      </c>
      <c r="D318" s="309" t="s">
        <v>1443</v>
      </c>
      <c r="E318" s="20" t="s">
        <v>188</v>
      </c>
      <c r="F318" s="310">
        <v>412</v>
      </c>
      <c r="G318" s="42"/>
      <c r="H318" s="48"/>
    </row>
    <row r="319" s="2" customFormat="1" ht="16.8" customHeight="1">
      <c r="A319" s="42"/>
      <c r="B319" s="48"/>
      <c r="C319" s="309" t="s">
        <v>254</v>
      </c>
      <c r="D319" s="309" t="s">
        <v>1428</v>
      </c>
      <c r="E319" s="20" t="s">
        <v>175</v>
      </c>
      <c r="F319" s="310">
        <v>124</v>
      </c>
      <c r="G319" s="42"/>
      <c r="H319" s="48"/>
    </row>
    <row r="320" s="2" customFormat="1" ht="16.8" customHeight="1">
      <c r="A320" s="42"/>
      <c r="B320" s="48"/>
      <c r="C320" s="309" t="s">
        <v>278</v>
      </c>
      <c r="D320" s="309" t="s">
        <v>824</v>
      </c>
      <c r="E320" s="20" t="s">
        <v>280</v>
      </c>
      <c r="F320" s="310">
        <v>13</v>
      </c>
      <c r="G320" s="42"/>
      <c r="H320" s="48"/>
    </row>
    <row r="321" s="2" customFormat="1" ht="16.8" customHeight="1">
      <c r="A321" s="42"/>
      <c r="B321" s="48"/>
      <c r="C321" s="309" t="s">
        <v>292</v>
      </c>
      <c r="D321" s="309" t="s">
        <v>1429</v>
      </c>
      <c r="E321" s="20" t="s">
        <v>188</v>
      </c>
      <c r="F321" s="310">
        <v>1078</v>
      </c>
      <c r="G321" s="42"/>
      <c r="H321" s="48"/>
    </row>
    <row r="322" s="2" customFormat="1">
      <c r="A322" s="42"/>
      <c r="B322" s="48"/>
      <c r="C322" s="309" t="s">
        <v>620</v>
      </c>
      <c r="D322" s="309" t="s">
        <v>1451</v>
      </c>
      <c r="E322" s="20" t="s">
        <v>184</v>
      </c>
      <c r="F322" s="310">
        <v>43.363999999999997</v>
      </c>
      <c r="G322" s="42"/>
      <c r="H322" s="48"/>
    </row>
    <row r="323" s="2" customFormat="1" ht="16.8" customHeight="1">
      <c r="A323" s="42"/>
      <c r="B323" s="48"/>
      <c r="C323" s="309" t="s">
        <v>318</v>
      </c>
      <c r="D323" s="309" t="s">
        <v>708</v>
      </c>
      <c r="E323" s="20" t="s">
        <v>175</v>
      </c>
      <c r="F323" s="310">
        <v>7.3170000000000002</v>
      </c>
      <c r="G323" s="42"/>
      <c r="H323" s="48"/>
    </row>
    <row r="324" s="2" customFormat="1" ht="16.8" customHeight="1">
      <c r="A324" s="42"/>
      <c r="B324" s="48"/>
      <c r="C324" s="305" t="s">
        <v>643</v>
      </c>
      <c r="D324" s="306" t="s">
        <v>644</v>
      </c>
      <c r="E324" s="307" t="s">
        <v>175</v>
      </c>
      <c r="F324" s="308">
        <v>100</v>
      </c>
      <c r="G324" s="42"/>
      <c r="H324" s="48"/>
    </row>
    <row r="325" s="2" customFormat="1" ht="16.8" customHeight="1">
      <c r="A325" s="42"/>
      <c r="B325" s="48"/>
      <c r="C325" s="309" t="s">
        <v>39</v>
      </c>
      <c r="D325" s="309" t="s">
        <v>704</v>
      </c>
      <c r="E325" s="20" t="s">
        <v>39</v>
      </c>
      <c r="F325" s="310">
        <v>100</v>
      </c>
      <c r="G325" s="42"/>
      <c r="H325" s="48"/>
    </row>
    <row r="326" s="2" customFormat="1" ht="16.8" customHeight="1">
      <c r="A326" s="42"/>
      <c r="B326" s="48"/>
      <c r="C326" s="309" t="s">
        <v>643</v>
      </c>
      <c r="D326" s="309" t="s">
        <v>239</v>
      </c>
      <c r="E326" s="20" t="s">
        <v>39</v>
      </c>
      <c r="F326" s="310">
        <v>100</v>
      </c>
      <c r="G326" s="42"/>
      <c r="H326" s="48"/>
    </row>
    <row r="327" s="2" customFormat="1" ht="16.8" customHeight="1">
      <c r="A327" s="42"/>
      <c r="B327" s="48"/>
      <c r="C327" s="311" t="s">
        <v>1421</v>
      </c>
      <c r="D327" s="42"/>
      <c r="E327" s="42"/>
      <c r="F327" s="42"/>
      <c r="G327" s="42"/>
      <c r="H327" s="48"/>
    </row>
    <row r="328" s="2" customFormat="1" ht="16.8" customHeight="1">
      <c r="A328" s="42"/>
      <c r="B328" s="48"/>
      <c r="C328" s="309" t="s">
        <v>702</v>
      </c>
      <c r="D328" s="309" t="s">
        <v>644</v>
      </c>
      <c r="E328" s="20" t="s">
        <v>175</v>
      </c>
      <c r="F328" s="310">
        <v>100</v>
      </c>
      <c r="G328" s="42"/>
      <c r="H328" s="48"/>
    </row>
    <row r="329" s="2" customFormat="1" ht="16.8" customHeight="1">
      <c r="A329" s="42"/>
      <c r="B329" s="48"/>
      <c r="C329" s="309" t="s">
        <v>368</v>
      </c>
      <c r="D329" s="309" t="s">
        <v>1444</v>
      </c>
      <c r="E329" s="20" t="s">
        <v>184</v>
      </c>
      <c r="F329" s="310">
        <v>0.27900000000000003</v>
      </c>
      <c r="G329" s="42"/>
      <c r="H329" s="48"/>
    </row>
    <row r="330" s="2" customFormat="1" ht="16.8" customHeight="1">
      <c r="A330" s="42"/>
      <c r="B330" s="48"/>
      <c r="C330" s="305" t="s">
        <v>645</v>
      </c>
      <c r="D330" s="306" t="s">
        <v>309</v>
      </c>
      <c r="E330" s="307" t="s">
        <v>175</v>
      </c>
      <c r="F330" s="308">
        <v>943</v>
      </c>
      <c r="G330" s="42"/>
      <c r="H330" s="48"/>
    </row>
    <row r="331" s="2" customFormat="1" ht="16.8" customHeight="1">
      <c r="A331" s="42"/>
      <c r="B331" s="48"/>
      <c r="C331" s="309" t="s">
        <v>39</v>
      </c>
      <c r="D331" s="309" t="s">
        <v>701</v>
      </c>
      <c r="E331" s="20" t="s">
        <v>39</v>
      </c>
      <c r="F331" s="310">
        <v>943</v>
      </c>
      <c r="G331" s="42"/>
      <c r="H331" s="48"/>
    </row>
    <row r="332" s="2" customFormat="1" ht="16.8" customHeight="1">
      <c r="A332" s="42"/>
      <c r="B332" s="48"/>
      <c r="C332" s="309" t="s">
        <v>645</v>
      </c>
      <c r="D332" s="309" t="s">
        <v>239</v>
      </c>
      <c r="E332" s="20" t="s">
        <v>39</v>
      </c>
      <c r="F332" s="310">
        <v>943</v>
      </c>
      <c r="G332" s="42"/>
      <c r="H332" s="48"/>
    </row>
    <row r="333" s="2" customFormat="1" ht="16.8" customHeight="1">
      <c r="A333" s="42"/>
      <c r="B333" s="48"/>
      <c r="C333" s="311" t="s">
        <v>1421</v>
      </c>
      <c r="D333" s="42"/>
      <c r="E333" s="42"/>
      <c r="F333" s="42"/>
      <c r="G333" s="42"/>
      <c r="H333" s="48"/>
    </row>
    <row r="334" s="2" customFormat="1" ht="16.8" customHeight="1">
      <c r="A334" s="42"/>
      <c r="B334" s="48"/>
      <c r="C334" s="309" t="s">
        <v>308</v>
      </c>
      <c r="D334" s="309" t="s">
        <v>506</v>
      </c>
      <c r="E334" s="20" t="s">
        <v>175</v>
      </c>
      <c r="F334" s="310">
        <v>943</v>
      </c>
      <c r="G334" s="42"/>
      <c r="H334" s="48"/>
    </row>
    <row r="335" s="2" customFormat="1" ht="16.8" customHeight="1">
      <c r="A335" s="42"/>
      <c r="B335" s="48"/>
      <c r="C335" s="309" t="s">
        <v>368</v>
      </c>
      <c r="D335" s="309" t="s">
        <v>1444</v>
      </c>
      <c r="E335" s="20" t="s">
        <v>184</v>
      </c>
      <c r="F335" s="310">
        <v>0.27900000000000003</v>
      </c>
      <c r="G335" s="42"/>
      <c r="H335" s="48"/>
    </row>
    <row r="336" s="2" customFormat="1" ht="16.8" customHeight="1">
      <c r="A336" s="42"/>
      <c r="B336" s="48"/>
      <c r="C336" s="305" t="s">
        <v>647</v>
      </c>
      <c r="D336" s="306" t="s">
        <v>191</v>
      </c>
      <c r="E336" s="307" t="s">
        <v>184</v>
      </c>
      <c r="F336" s="308">
        <v>0.089999999999999997</v>
      </c>
      <c r="G336" s="42"/>
      <c r="H336" s="48"/>
    </row>
    <row r="337" s="2" customFormat="1" ht="16.8" customHeight="1">
      <c r="A337" s="42"/>
      <c r="B337" s="48"/>
      <c r="C337" s="309" t="s">
        <v>39</v>
      </c>
      <c r="D337" s="309" t="s">
        <v>412</v>
      </c>
      <c r="E337" s="20" t="s">
        <v>39</v>
      </c>
      <c r="F337" s="310">
        <v>0</v>
      </c>
      <c r="G337" s="42"/>
      <c r="H337" s="48"/>
    </row>
    <row r="338" s="2" customFormat="1" ht="16.8" customHeight="1">
      <c r="A338" s="42"/>
      <c r="B338" s="48"/>
      <c r="C338" s="309" t="s">
        <v>39</v>
      </c>
      <c r="D338" s="309" t="s">
        <v>715</v>
      </c>
      <c r="E338" s="20" t="s">
        <v>39</v>
      </c>
      <c r="F338" s="310">
        <v>0.089999999999999997</v>
      </c>
      <c r="G338" s="42"/>
      <c r="H338" s="48"/>
    </row>
    <row r="339" s="2" customFormat="1" ht="16.8" customHeight="1">
      <c r="A339" s="42"/>
      <c r="B339" s="48"/>
      <c r="C339" s="309" t="s">
        <v>647</v>
      </c>
      <c r="D339" s="309" t="s">
        <v>239</v>
      </c>
      <c r="E339" s="20" t="s">
        <v>39</v>
      </c>
      <c r="F339" s="310">
        <v>0.089999999999999997</v>
      </c>
      <c r="G339" s="42"/>
      <c r="H339" s="48"/>
    </row>
    <row r="340" s="2" customFormat="1" ht="16.8" customHeight="1">
      <c r="A340" s="42"/>
      <c r="B340" s="48"/>
      <c r="C340" s="311" t="s">
        <v>1421</v>
      </c>
      <c r="D340" s="42"/>
      <c r="E340" s="42"/>
      <c r="F340" s="42"/>
      <c r="G340" s="42"/>
      <c r="H340" s="48"/>
    </row>
    <row r="341" s="2" customFormat="1" ht="16.8" customHeight="1">
      <c r="A341" s="42"/>
      <c r="B341" s="48"/>
      <c r="C341" s="309" t="s">
        <v>331</v>
      </c>
      <c r="D341" s="309" t="s">
        <v>1422</v>
      </c>
      <c r="E341" s="20" t="s">
        <v>184</v>
      </c>
      <c r="F341" s="310">
        <v>0.089999999999999997</v>
      </c>
      <c r="G341" s="42"/>
      <c r="H341" s="48"/>
    </row>
    <row r="342" s="2" customFormat="1" ht="16.8" customHeight="1">
      <c r="A342" s="42"/>
      <c r="B342" s="48"/>
      <c r="C342" s="309" t="s">
        <v>357</v>
      </c>
      <c r="D342" s="309" t="s">
        <v>1430</v>
      </c>
      <c r="E342" s="20" t="s">
        <v>184</v>
      </c>
      <c r="F342" s="310">
        <v>0.089999999999999997</v>
      </c>
      <c r="G342" s="42"/>
      <c r="H342" s="48"/>
    </row>
    <row r="343" s="2" customFormat="1" ht="16.8" customHeight="1">
      <c r="A343" s="42"/>
      <c r="B343" s="48"/>
      <c r="C343" s="305" t="s">
        <v>650</v>
      </c>
      <c r="D343" s="306" t="s">
        <v>194</v>
      </c>
      <c r="E343" s="307" t="s">
        <v>184</v>
      </c>
      <c r="F343" s="308">
        <v>50</v>
      </c>
      <c r="G343" s="42"/>
      <c r="H343" s="48"/>
    </row>
    <row r="344" s="2" customFormat="1" ht="16.8" customHeight="1">
      <c r="A344" s="42"/>
      <c r="B344" s="48"/>
      <c r="C344" s="309" t="s">
        <v>39</v>
      </c>
      <c r="D344" s="309" t="s">
        <v>315</v>
      </c>
      <c r="E344" s="20" t="s">
        <v>39</v>
      </c>
      <c r="F344" s="310">
        <v>0</v>
      </c>
      <c r="G344" s="42"/>
      <c r="H344" s="48"/>
    </row>
    <row r="345" s="2" customFormat="1" ht="16.8" customHeight="1">
      <c r="A345" s="42"/>
      <c r="B345" s="48"/>
      <c r="C345" s="309" t="s">
        <v>39</v>
      </c>
      <c r="D345" s="309" t="s">
        <v>698</v>
      </c>
      <c r="E345" s="20" t="s">
        <v>39</v>
      </c>
      <c r="F345" s="310">
        <v>50</v>
      </c>
      <c r="G345" s="42"/>
      <c r="H345" s="48"/>
    </row>
    <row r="346" s="2" customFormat="1" ht="16.8" customHeight="1">
      <c r="A346" s="42"/>
      <c r="B346" s="48"/>
      <c r="C346" s="309" t="s">
        <v>39</v>
      </c>
      <c r="D346" s="309" t="s">
        <v>699</v>
      </c>
      <c r="E346" s="20" t="s">
        <v>39</v>
      </c>
      <c r="F346" s="310">
        <v>0</v>
      </c>
      <c r="G346" s="42"/>
      <c r="H346" s="48"/>
    </row>
    <row r="347" s="2" customFormat="1" ht="16.8" customHeight="1">
      <c r="A347" s="42"/>
      <c r="B347" s="48"/>
      <c r="C347" s="309" t="s">
        <v>650</v>
      </c>
      <c r="D347" s="309" t="s">
        <v>239</v>
      </c>
      <c r="E347" s="20" t="s">
        <v>39</v>
      </c>
      <c r="F347" s="310">
        <v>50</v>
      </c>
      <c r="G347" s="42"/>
      <c r="H347" s="48"/>
    </row>
    <row r="348" s="2" customFormat="1" ht="16.8" customHeight="1">
      <c r="A348" s="42"/>
      <c r="B348" s="48"/>
      <c r="C348" s="311" t="s">
        <v>1421</v>
      </c>
      <c r="D348" s="42"/>
      <c r="E348" s="42"/>
      <c r="F348" s="42"/>
      <c r="G348" s="42"/>
      <c r="H348" s="48"/>
    </row>
    <row r="349" s="2" customFormat="1" ht="16.8" customHeight="1">
      <c r="A349" s="42"/>
      <c r="B349" s="48"/>
      <c r="C349" s="309" t="s">
        <v>313</v>
      </c>
      <c r="D349" s="309" t="s">
        <v>194</v>
      </c>
      <c r="E349" s="20" t="s">
        <v>184</v>
      </c>
      <c r="F349" s="310">
        <v>50</v>
      </c>
      <c r="G349" s="42"/>
      <c r="H349" s="48"/>
    </row>
    <row r="350" s="2" customFormat="1" ht="16.8" customHeight="1">
      <c r="A350" s="42"/>
      <c r="B350" s="48"/>
      <c r="C350" s="309" t="s">
        <v>229</v>
      </c>
      <c r="D350" s="309" t="s">
        <v>1431</v>
      </c>
      <c r="E350" s="20" t="s">
        <v>231</v>
      </c>
      <c r="F350" s="310">
        <v>29.411999999999999</v>
      </c>
      <c r="G350" s="42"/>
      <c r="H350" s="48"/>
    </row>
    <row r="351" s="2" customFormat="1" ht="16.8" customHeight="1">
      <c r="A351" s="42"/>
      <c r="B351" s="48"/>
      <c r="C351" s="309" t="s">
        <v>343</v>
      </c>
      <c r="D351" s="309" t="s">
        <v>1432</v>
      </c>
      <c r="E351" s="20" t="s">
        <v>184</v>
      </c>
      <c r="F351" s="310">
        <v>50</v>
      </c>
      <c r="G351" s="42"/>
      <c r="H351" s="48"/>
    </row>
    <row r="352" s="2" customFormat="1" ht="16.8" customHeight="1">
      <c r="A352" s="42"/>
      <c r="B352" s="48"/>
      <c r="C352" s="305" t="s">
        <v>434</v>
      </c>
      <c r="D352" s="306" t="s">
        <v>435</v>
      </c>
      <c r="E352" s="307" t="s">
        <v>175</v>
      </c>
      <c r="F352" s="308">
        <v>32</v>
      </c>
      <c r="G352" s="42"/>
      <c r="H352" s="48"/>
    </row>
    <row r="353" s="2" customFormat="1" ht="16.8" customHeight="1">
      <c r="A353" s="42"/>
      <c r="B353" s="48"/>
      <c r="C353" s="309" t="s">
        <v>39</v>
      </c>
      <c r="D353" s="309" t="s">
        <v>695</v>
      </c>
      <c r="E353" s="20" t="s">
        <v>39</v>
      </c>
      <c r="F353" s="310">
        <v>32</v>
      </c>
      <c r="G353" s="42"/>
      <c r="H353" s="48"/>
    </row>
    <row r="354" s="2" customFormat="1" ht="16.8" customHeight="1">
      <c r="A354" s="42"/>
      <c r="B354" s="48"/>
      <c r="C354" s="309" t="s">
        <v>434</v>
      </c>
      <c r="D354" s="309" t="s">
        <v>239</v>
      </c>
      <c r="E354" s="20" t="s">
        <v>39</v>
      </c>
      <c r="F354" s="310">
        <v>32</v>
      </c>
      <c r="G354" s="42"/>
      <c r="H354" s="48"/>
    </row>
    <row r="355" s="2" customFormat="1" ht="16.8" customHeight="1">
      <c r="A355" s="42"/>
      <c r="B355" s="48"/>
      <c r="C355" s="311" t="s">
        <v>1421</v>
      </c>
      <c r="D355" s="42"/>
      <c r="E355" s="42"/>
      <c r="F355" s="42"/>
      <c r="G355" s="42"/>
      <c r="H355" s="48"/>
    </row>
    <row r="356" s="2" customFormat="1" ht="16.8" customHeight="1">
      <c r="A356" s="42"/>
      <c r="B356" s="48"/>
      <c r="C356" s="309" t="s">
        <v>298</v>
      </c>
      <c r="D356" s="309" t="s">
        <v>299</v>
      </c>
      <c r="E356" s="20" t="s">
        <v>175</v>
      </c>
      <c r="F356" s="310">
        <v>32</v>
      </c>
      <c r="G356" s="42"/>
      <c r="H356" s="48"/>
    </row>
    <row r="357" s="2" customFormat="1" ht="16.8" customHeight="1">
      <c r="A357" s="42"/>
      <c r="B357" s="48"/>
      <c r="C357" s="309" t="s">
        <v>303</v>
      </c>
      <c r="D357" s="309" t="s">
        <v>1433</v>
      </c>
      <c r="E357" s="20" t="s">
        <v>175</v>
      </c>
      <c r="F357" s="310">
        <v>32</v>
      </c>
      <c r="G357" s="42"/>
      <c r="H357" s="48"/>
    </row>
    <row r="358" s="2" customFormat="1" ht="16.8" customHeight="1">
      <c r="A358" s="42"/>
      <c r="B358" s="48"/>
      <c r="C358" s="305" t="s">
        <v>689</v>
      </c>
      <c r="D358" s="306" t="s">
        <v>1447</v>
      </c>
      <c r="E358" s="307" t="s">
        <v>175</v>
      </c>
      <c r="F358" s="308">
        <v>4</v>
      </c>
      <c r="G358" s="42"/>
      <c r="H358" s="48"/>
    </row>
    <row r="359" s="2" customFormat="1" ht="16.8" customHeight="1">
      <c r="A359" s="42"/>
      <c r="B359" s="48"/>
      <c r="C359" s="309" t="s">
        <v>39</v>
      </c>
      <c r="D359" s="309" t="s">
        <v>688</v>
      </c>
      <c r="E359" s="20" t="s">
        <v>39</v>
      </c>
      <c r="F359" s="310">
        <v>4</v>
      </c>
      <c r="G359" s="42"/>
      <c r="H359" s="48"/>
    </row>
    <row r="360" s="2" customFormat="1" ht="16.8" customHeight="1">
      <c r="A360" s="42"/>
      <c r="B360" s="48"/>
      <c r="C360" s="309" t="s">
        <v>689</v>
      </c>
      <c r="D360" s="309" t="s">
        <v>239</v>
      </c>
      <c r="E360" s="20" t="s">
        <v>39</v>
      </c>
      <c r="F360" s="310">
        <v>4</v>
      </c>
      <c r="G360" s="42"/>
      <c r="H360" s="48"/>
    </row>
    <row r="361" s="2" customFormat="1" ht="16.8" customHeight="1">
      <c r="A361" s="42"/>
      <c r="B361" s="48"/>
      <c r="C361" s="305" t="s">
        <v>653</v>
      </c>
      <c r="D361" s="306" t="s">
        <v>654</v>
      </c>
      <c r="E361" s="307" t="s">
        <v>175</v>
      </c>
      <c r="F361" s="308">
        <v>551</v>
      </c>
      <c r="G361" s="42"/>
      <c r="H361" s="48"/>
    </row>
    <row r="362" s="2" customFormat="1" ht="16.8" customHeight="1">
      <c r="A362" s="42"/>
      <c r="B362" s="48"/>
      <c r="C362" s="309" t="s">
        <v>39</v>
      </c>
      <c r="D362" s="309" t="s">
        <v>707</v>
      </c>
      <c r="E362" s="20" t="s">
        <v>39</v>
      </c>
      <c r="F362" s="310">
        <v>551</v>
      </c>
      <c r="G362" s="42"/>
      <c r="H362" s="48"/>
    </row>
    <row r="363" s="2" customFormat="1" ht="16.8" customHeight="1">
      <c r="A363" s="42"/>
      <c r="B363" s="48"/>
      <c r="C363" s="309" t="s">
        <v>653</v>
      </c>
      <c r="D363" s="309" t="s">
        <v>239</v>
      </c>
      <c r="E363" s="20" t="s">
        <v>39</v>
      </c>
      <c r="F363" s="310">
        <v>551</v>
      </c>
      <c r="G363" s="42"/>
      <c r="H363" s="48"/>
    </row>
    <row r="364" s="2" customFormat="1" ht="16.8" customHeight="1">
      <c r="A364" s="42"/>
      <c r="B364" s="48"/>
      <c r="C364" s="311" t="s">
        <v>1421</v>
      </c>
      <c r="D364" s="42"/>
      <c r="E364" s="42"/>
      <c r="F364" s="42"/>
      <c r="G364" s="42"/>
      <c r="H364" s="48"/>
    </row>
    <row r="365" s="2" customFormat="1" ht="16.8" customHeight="1">
      <c r="A365" s="42"/>
      <c r="B365" s="48"/>
      <c r="C365" s="309" t="s">
        <v>705</v>
      </c>
      <c r="D365" s="309" t="s">
        <v>654</v>
      </c>
      <c r="E365" s="20" t="s">
        <v>175</v>
      </c>
      <c r="F365" s="310">
        <v>551</v>
      </c>
      <c r="G365" s="42"/>
      <c r="H365" s="48"/>
    </row>
    <row r="366" s="2" customFormat="1" ht="16.8" customHeight="1">
      <c r="A366" s="42"/>
      <c r="B366" s="48"/>
      <c r="C366" s="309" t="s">
        <v>368</v>
      </c>
      <c r="D366" s="309" t="s">
        <v>1444</v>
      </c>
      <c r="E366" s="20" t="s">
        <v>184</v>
      </c>
      <c r="F366" s="310">
        <v>0.27900000000000003</v>
      </c>
      <c r="G366" s="42"/>
      <c r="H366" s="48"/>
    </row>
    <row r="367" s="2" customFormat="1" ht="26.4" customHeight="1">
      <c r="A367" s="42"/>
      <c r="B367" s="48"/>
      <c r="C367" s="304" t="s">
        <v>1455</v>
      </c>
      <c r="D367" s="304" t="s">
        <v>109</v>
      </c>
      <c r="E367" s="42"/>
      <c r="F367" s="42"/>
      <c r="G367" s="42"/>
      <c r="H367" s="48"/>
    </row>
    <row r="368" s="2" customFormat="1" ht="16.8" customHeight="1">
      <c r="A368" s="42"/>
      <c r="B368" s="48"/>
      <c r="C368" s="305" t="s">
        <v>752</v>
      </c>
      <c r="D368" s="306" t="s">
        <v>422</v>
      </c>
      <c r="E368" s="307" t="s">
        <v>188</v>
      </c>
      <c r="F368" s="308">
        <v>270</v>
      </c>
      <c r="G368" s="42"/>
      <c r="H368" s="48"/>
    </row>
    <row r="369" s="2" customFormat="1" ht="16.8" customHeight="1">
      <c r="A369" s="42"/>
      <c r="B369" s="48"/>
      <c r="C369" s="309" t="s">
        <v>39</v>
      </c>
      <c r="D369" s="309" t="s">
        <v>750</v>
      </c>
      <c r="E369" s="20" t="s">
        <v>39</v>
      </c>
      <c r="F369" s="310">
        <v>170</v>
      </c>
      <c r="G369" s="42"/>
      <c r="H369" s="48"/>
    </row>
    <row r="370" s="2" customFormat="1" ht="16.8" customHeight="1">
      <c r="A370" s="42"/>
      <c r="B370" s="48"/>
      <c r="C370" s="309" t="s">
        <v>39</v>
      </c>
      <c r="D370" s="309" t="s">
        <v>751</v>
      </c>
      <c r="E370" s="20" t="s">
        <v>39</v>
      </c>
      <c r="F370" s="310">
        <v>100</v>
      </c>
      <c r="G370" s="42"/>
      <c r="H370" s="48"/>
    </row>
    <row r="371" s="2" customFormat="1" ht="16.8" customHeight="1">
      <c r="A371" s="42"/>
      <c r="B371" s="48"/>
      <c r="C371" s="309" t="s">
        <v>752</v>
      </c>
      <c r="D371" s="309" t="s">
        <v>239</v>
      </c>
      <c r="E371" s="20" t="s">
        <v>39</v>
      </c>
      <c r="F371" s="310">
        <v>270</v>
      </c>
      <c r="G371" s="42"/>
      <c r="H371" s="48"/>
    </row>
    <row r="372" s="2" customFormat="1" ht="16.8" customHeight="1">
      <c r="A372" s="42"/>
      <c r="B372" s="48"/>
      <c r="C372" s="305" t="s">
        <v>730</v>
      </c>
      <c r="D372" s="306" t="s">
        <v>183</v>
      </c>
      <c r="E372" s="307" t="s">
        <v>184</v>
      </c>
      <c r="F372" s="308">
        <v>3.4569999999999999</v>
      </c>
      <c r="G372" s="42"/>
      <c r="H372" s="48"/>
    </row>
    <row r="373" s="2" customFormat="1" ht="16.8" customHeight="1">
      <c r="A373" s="42"/>
      <c r="B373" s="48"/>
      <c r="C373" s="309" t="s">
        <v>39</v>
      </c>
      <c r="D373" s="309" t="s">
        <v>760</v>
      </c>
      <c r="E373" s="20" t="s">
        <v>39</v>
      </c>
      <c r="F373" s="310">
        <v>3.4569999999999999</v>
      </c>
      <c r="G373" s="42"/>
      <c r="H373" s="48"/>
    </row>
    <row r="374" s="2" customFormat="1" ht="16.8" customHeight="1">
      <c r="A374" s="42"/>
      <c r="B374" s="48"/>
      <c r="C374" s="309" t="s">
        <v>730</v>
      </c>
      <c r="D374" s="309" t="s">
        <v>239</v>
      </c>
      <c r="E374" s="20" t="s">
        <v>39</v>
      </c>
      <c r="F374" s="310">
        <v>3.4569999999999999</v>
      </c>
      <c r="G374" s="42"/>
      <c r="H374" s="48"/>
    </row>
    <row r="375" s="2" customFormat="1" ht="16.8" customHeight="1">
      <c r="A375" s="42"/>
      <c r="B375" s="48"/>
      <c r="C375" s="311" t="s">
        <v>1421</v>
      </c>
      <c r="D375" s="42"/>
      <c r="E375" s="42"/>
      <c r="F375" s="42"/>
      <c r="G375" s="42"/>
      <c r="H375" s="48"/>
    </row>
    <row r="376" s="2" customFormat="1">
      <c r="A376" s="42"/>
      <c r="B376" s="48"/>
      <c r="C376" s="309" t="s">
        <v>620</v>
      </c>
      <c r="D376" s="309" t="s">
        <v>1451</v>
      </c>
      <c r="E376" s="20" t="s">
        <v>184</v>
      </c>
      <c r="F376" s="310">
        <v>3.4569999999999999</v>
      </c>
      <c r="G376" s="42"/>
      <c r="H376" s="48"/>
    </row>
    <row r="377" s="2" customFormat="1">
      <c r="A377" s="42"/>
      <c r="B377" s="48"/>
      <c r="C377" s="309" t="s">
        <v>338</v>
      </c>
      <c r="D377" s="309" t="s">
        <v>1426</v>
      </c>
      <c r="E377" s="20" t="s">
        <v>184</v>
      </c>
      <c r="F377" s="310">
        <v>3.4569999999999999</v>
      </c>
      <c r="G377" s="42"/>
      <c r="H377" s="48"/>
    </row>
    <row r="378" s="2" customFormat="1" ht="16.8" customHeight="1">
      <c r="A378" s="42"/>
      <c r="B378" s="48"/>
      <c r="C378" s="309" t="s">
        <v>362</v>
      </c>
      <c r="D378" s="309" t="s">
        <v>1427</v>
      </c>
      <c r="E378" s="20" t="s">
        <v>184</v>
      </c>
      <c r="F378" s="310">
        <v>10.371</v>
      </c>
      <c r="G378" s="42"/>
      <c r="H378" s="48"/>
    </row>
    <row r="379" s="2" customFormat="1" ht="16.8" customHeight="1">
      <c r="A379" s="42"/>
      <c r="B379" s="48"/>
      <c r="C379" s="305" t="s">
        <v>732</v>
      </c>
      <c r="D379" s="306" t="s">
        <v>187</v>
      </c>
      <c r="E379" s="307" t="s">
        <v>188</v>
      </c>
      <c r="F379" s="308">
        <v>70</v>
      </c>
      <c r="G379" s="42"/>
      <c r="H379" s="48"/>
    </row>
    <row r="380" s="2" customFormat="1" ht="16.8" customHeight="1">
      <c r="A380" s="42"/>
      <c r="B380" s="48"/>
      <c r="C380" s="309" t="s">
        <v>39</v>
      </c>
      <c r="D380" s="309" t="s">
        <v>736</v>
      </c>
      <c r="E380" s="20" t="s">
        <v>39</v>
      </c>
      <c r="F380" s="310">
        <v>0</v>
      </c>
      <c r="G380" s="42"/>
      <c r="H380" s="48"/>
    </row>
    <row r="381" s="2" customFormat="1" ht="16.8" customHeight="1">
      <c r="A381" s="42"/>
      <c r="B381" s="48"/>
      <c r="C381" s="309" t="s">
        <v>39</v>
      </c>
      <c r="D381" s="309" t="s">
        <v>737</v>
      </c>
      <c r="E381" s="20" t="s">
        <v>39</v>
      </c>
      <c r="F381" s="310">
        <v>70</v>
      </c>
      <c r="G381" s="42"/>
      <c r="H381" s="48"/>
    </row>
    <row r="382" s="2" customFormat="1" ht="16.8" customHeight="1">
      <c r="A382" s="42"/>
      <c r="B382" s="48"/>
      <c r="C382" s="309" t="s">
        <v>732</v>
      </c>
      <c r="D382" s="309" t="s">
        <v>239</v>
      </c>
      <c r="E382" s="20" t="s">
        <v>39</v>
      </c>
      <c r="F382" s="310">
        <v>70</v>
      </c>
      <c r="G382" s="42"/>
      <c r="H382" s="48"/>
    </row>
    <row r="383" s="2" customFormat="1" ht="16.8" customHeight="1">
      <c r="A383" s="42"/>
      <c r="B383" s="48"/>
      <c r="C383" s="311" t="s">
        <v>1421</v>
      </c>
      <c r="D383" s="42"/>
      <c r="E383" s="42"/>
      <c r="F383" s="42"/>
      <c r="G383" s="42"/>
      <c r="H383" s="48"/>
    </row>
    <row r="384" s="2" customFormat="1" ht="16.8" customHeight="1">
      <c r="A384" s="42"/>
      <c r="B384" s="48"/>
      <c r="C384" s="309" t="s">
        <v>246</v>
      </c>
      <c r="D384" s="309" t="s">
        <v>636</v>
      </c>
      <c r="E384" s="20" t="s">
        <v>188</v>
      </c>
      <c r="F384" s="310">
        <v>70</v>
      </c>
      <c r="G384" s="42"/>
      <c r="H384" s="48"/>
    </row>
    <row r="385" s="2" customFormat="1" ht="16.8" customHeight="1">
      <c r="A385" s="42"/>
      <c r="B385" s="48"/>
      <c r="C385" s="309" t="s">
        <v>254</v>
      </c>
      <c r="D385" s="309" t="s">
        <v>1428</v>
      </c>
      <c r="E385" s="20" t="s">
        <v>175</v>
      </c>
      <c r="F385" s="310">
        <v>13</v>
      </c>
      <c r="G385" s="42"/>
      <c r="H385" s="48"/>
    </row>
    <row r="386" s="2" customFormat="1" ht="16.8" customHeight="1">
      <c r="A386" s="42"/>
      <c r="B386" s="48"/>
      <c r="C386" s="309" t="s">
        <v>292</v>
      </c>
      <c r="D386" s="309" t="s">
        <v>1429</v>
      </c>
      <c r="E386" s="20" t="s">
        <v>188</v>
      </c>
      <c r="F386" s="310">
        <v>270</v>
      </c>
      <c r="G386" s="42"/>
      <c r="H386" s="48"/>
    </row>
    <row r="387" s="2" customFormat="1">
      <c r="A387" s="42"/>
      <c r="B387" s="48"/>
      <c r="C387" s="309" t="s">
        <v>620</v>
      </c>
      <c r="D387" s="309" t="s">
        <v>1451</v>
      </c>
      <c r="E387" s="20" t="s">
        <v>184</v>
      </c>
      <c r="F387" s="310">
        <v>3.4569999999999999</v>
      </c>
      <c r="G387" s="42"/>
      <c r="H387" s="48"/>
    </row>
    <row r="388" s="2" customFormat="1" ht="16.8" customHeight="1">
      <c r="A388" s="42"/>
      <c r="B388" s="48"/>
      <c r="C388" s="309" t="s">
        <v>318</v>
      </c>
      <c r="D388" s="309" t="s">
        <v>319</v>
      </c>
      <c r="E388" s="20" t="s">
        <v>175</v>
      </c>
      <c r="F388" s="310">
        <v>0.58299999999999996</v>
      </c>
      <c r="G388" s="42"/>
      <c r="H388" s="48"/>
    </row>
    <row r="389" s="2" customFormat="1" ht="16.8" customHeight="1">
      <c r="A389" s="42"/>
      <c r="B389" s="48"/>
      <c r="C389" s="305" t="s">
        <v>381</v>
      </c>
      <c r="D389" s="306" t="s">
        <v>198</v>
      </c>
      <c r="E389" s="307" t="s">
        <v>199</v>
      </c>
      <c r="F389" s="308">
        <v>4</v>
      </c>
      <c r="G389" s="42"/>
      <c r="H389" s="48"/>
    </row>
    <row r="390" s="2" customFormat="1" ht="16.8" customHeight="1">
      <c r="A390" s="42"/>
      <c r="B390" s="48"/>
      <c r="C390" s="309" t="s">
        <v>381</v>
      </c>
      <c r="D390" s="309" t="s">
        <v>233</v>
      </c>
      <c r="E390" s="20" t="s">
        <v>39</v>
      </c>
      <c r="F390" s="310">
        <v>4</v>
      </c>
      <c r="G390" s="42"/>
      <c r="H390" s="48"/>
    </row>
    <row r="391" s="2" customFormat="1" ht="16.8" customHeight="1">
      <c r="A391" s="42"/>
      <c r="B391" s="48"/>
      <c r="C391" s="311" t="s">
        <v>1421</v>
      </c>
      <c r="D391" s="42"/>
      <c r="E391" s="42"/>
      <c r="F391" s="42"/>
      <c r="G391" s="42"/>
      <c r="H391" s="48"/>
    </row>
    <row r="392" s="2" customFormat="1" ht="16.8" customHeight="1">
      <c r="A392" s="42"/>
      <c r="B392" s="48"/>
      <c r="C392" s="309" t="s">
        <v>298</v>
      </c>
      <c r="D392" s="309" t="s">
        <v>299</v>
      </c>
      <c r="E392" s="20" t="s">
        <v>175</v>
      </c>
      <c r="F392" s="310">
        <v>4</v>
      </c>
      <c r="G392" s="42"/>
      <c r="H392" s="48"/>
    </row>
    <row r="393" s="2" customFormat="1" ht="16.8" customHeight="1">
      <c r="A393" s="42"/>
      <c r="B393" s="48"/>
      <c r="C393" s="309" t="s">
        <v>303</v>
      </c>
      <c r="D393" s="309" t="s">
        <v>1433</v>
      </c>
      <c r="E393" s="20" t="s">
        <v>175</v>
      </c>
      <c r="F393" s="310">
        <v>4</v>
      </c>
      <c r="G393" s="42"/>
      <c r="H393" s="48"/>
    </row>
    <row r="394" s="2" customFormat="1" ht="26.4" customHeight="1">
      <c r="A394" s="42"/>
      <c r="B394" s="48"/>
      <c r="C394" s="304" t="s">
        <v>1456</v>
      </c>
      <c r="D394" s="304" t="s">
        <v>119</v>
      </c>
      <c r="E394" s="42"/>
      <c r="F394" s="42"/>
      <c r="G394" s="42"/>
      <c r="H394" s="48"/>
    </row>
    <row r="395" s="2" customFormat="1" ht="16.8" customHeight="1">
      <c r="A395" s="42"/>
      <c r="B395" s="48"/>
      <c r="C395" s="305" t="s">
        <v>843</v>
      </c>
      <c r="D395" s="306" t="s">
        <v>422</v>
      </c>
      <c r="E395" s="307" t="s">
        <v>188</v>
      </c>
      <c r="F395" s="308">
        <v>670</v>
      </c>
      <c r="G395" s="42"/>
      <c r="H395" s="48"/>
    </row>
    <row r="396" s="2" customFormat="1" ht="16.8" customHeight="1">
      <c r="A396" s="42"/>
      <c r="B396" s="48"/>
      <c r="C396" s="309" t="s">
        <v>39</v>
      </c>
      <c r="D396" s="309" t="s">
        <v>842</v>
      </c>
      <c r="E396" s="20" t="s">
        <v>39</v>
      </c>
      <c r="F396" s="310">
        <v>670</v>
      </c>
      <c r="G396" s="42"/>
      <c r="H396" s="48"/>
    </row>
    <row r="397" s="2" customFormat="1" ht="16.8" customHeight="1">
      <c r="A397" s="42"/>
      <c r="B397" s="48"/>
      <c r="C397" s="309" t="s">
        <v>843</v>
      </c>
      <c r="D397" s="309" t="s">
        <v>239</v>
      </c>
      <c r="E397" s="20" t="s">
        <v>39</v>
      </c>
      <c r="F397" s="310">
        <v>670</v>
      </c>
      <c r="G397" s="42"/>
      <c r="H397" s="48"/>
    </row>
    <row r="398" s="2" customFormat="1" ht="16.8" customHeight="1">
      <c r="A398" s="42"/>
      <c r="B398" s="48"/>
      <c r="C398" s="305" t="s">
        <v>817</v>
      </c>
      <c r="D398" s="306" t="s">
        <v>183</v>
      </c>
      <c r="E398" s="307" t="s">
        <v>184</v>
      </c>
      <c r="F398" s="308">
        <v>28.152000000000001</v>
      </c>
      <c r="G398" s="42"/>
      <c r="H398" s="48"/>
    </row>
    <row r="399" s="2" customFormat="1" ht="16.8" customHeight="1">
      <c r="A399" s="42"/>
      <c r="B399" s="48"/>
      <c r="C399" s="309" t="s">
        <v>39</v>
      </c>
      <c r="D399" s="309" t="s">
        <v>851</v>
      </c>
      <c r="E399" s="20" t="s">
        <v>39</v>
      </c>
      <c r="F399" s="310">
        <v>28.152000000000001</v>
      </c>
      <c r="G399" s="42"/>
      <c r="H399" s="48"/>
    </row>
    <row r="400" s="2" customFormat="1" ht="16.8" customHeight="1">
      <c r="A400" s="42"/>
      <c r="B400" s="48"/>
      <c r="C400" s="309" t="s">
        <v>817</v>
      </c>
      <c r="D400" s="309" t="s">
        <v>239</v>
      </c>
      <c r="E400" s="20" t="s">
        <v>39</v>
      </c>
      <c r="F400" s="310">
        <v>28.152000000000001</v>
      </c>
      <c r="G400" s="42"/>
      <c r="H400" s="48"/>
    </row>
    <row r="401" s="2" customFormat="1" ht="16.8" customHeight="1">
      <c r="A401" s="42"/>
      <c r="B401" s="48"/>
      <c r="C401" s="311" t="s">
        <v>1421</v>
      </c>
      <c r="D401" s="42"/>
      <c r="E401" s="42"/>
      <c r="F401" s="42"/>
      <c r="G401" s="42"/>
      <c r="H401" s="48"/>
    </row>
    <row r="402" s="2" customFormat="1">
      <c r="A402" s="42"/>
      <c r="B402" s="48"/>
      <c r="C402" s="309" t="s">
        <v>620</v>
      </c>
      <c r="D402" s="309" t="s">
        <v>1451</v>
      </c>
      <c r="E402" s="20" t="s">
        <v>184</v>
      </c>
      <c r="F402" s="310">
        <v>28.152000000000001</v>
      </c>
      <c r="G402" s="42"/>
      <c r="H402" s="48"/>
    </row>
    <row r="403" s="2" customFormat="1">
      <c r="A403" s="42"/>
      <c r="B403" s="48"/>
      <c r="C403" s="309" t="s">
        <v>338</v>
      </c>
      <c r="D403" s="309" t="s">
        <v>1426</v>
      </c>
      <c r="E403" s="20" t="s">
        <v>184</v>
      </c>
      <c r="F403" s="310">
        <v>28.152000000000001</v>
      </c>
      <c r="G403" s="42"/>
      <c r="H403" s="48"/>
    </row>
    <row r="404" s="2" customFormat="1" ht="16.8" customHeight="1">
      <c r="A404" s="42"/>
      <c r="B404" s="48"/>
      <c r="C404" s="309" t="s">
        <v>362</v>
      </c>
      <c r="D404" s="309" t="s">
        <v>1427</v>
      </c>
      <c r="E404" s="20" t="s">
        <v>184</v>
      </c>
      <c r="F404" s="310">
        <v>84.456000000000003</v>
      </c>
      <c r="G404" s="42"/>
      <c r="H404" s="48"/>
    </row>
    <row r="405" s="2" customFormat="1" ht="16.8" customHeight="1">
      <c r="A405" s="42"/>
      <c r="B405" s="48"/>
      <c r="C405" s="305" t="s">
        <v>819</v>
      </c>
      <c r="D405" s="306" t="s">
        <v>187</v>
      </c>
      <c r="E405" s="307" t="s">
        <v>188</v>
      </c>
      <c r="F405" s="308">
        <v>570</v>
      </c>
      <c r="G405" s="42"/>
      <c r="H405" s="48"/>
    </row>
    <row r="406" s="2" customFormat="1" ht="16.8" customHeight="1">
      <c r="A406" s="42"/>
      <c r="B406" s="48"/>
      <c r="C406" s="309" t="s">
        <v>39</v>
      </c>
      <c r="D406" s="309" t="s">
        <v>835</v>
      </c>
      <c r="E406" s="20" t="s">
        <v>39</v>
      </c>
      <c r="F406" s="310">
        <v>240</v>
      </c>
      <c r="G406" s="42"/>
      <c r="H406" s="48"/>
    </row>
    <row r="407" s="2" customFormat="1" ht="16.8" customHeight="1">
      <c r="A407" s="42"/>
      <c r="B407" s="48"/>
      <c r="C407" s="309" t="s">
        <v>39</v>
      </c>
      <c r="D407" s="309" t="s">
        <v>836</v>
      </c>
      <c r="E407" s="20" t="s">
        <v>39</v>
      </c>
      <c r="F407" s="310">
        <v>330</v>
      </c>
      <c r="G407" s="42"/>
      <c r="H407" s="48"/>
    </row>
    <row r="408" s="2" customFormat="1" ht="16.8" customHeight="1">
      <c r="A408" s="42"/>
      <c r="B408" s="48"/>
      <c r="C408" s="309" t="s">
        <v>819</v>
      </c>
      <c r="D408" s="309" t="s">
        <v>239</v>
      </c>
      <c r="E408" s="20" t="s">
        <v>39</v>
      </c>
      <c r="F408" s="310">
        <v>570</v>
      </c>
      <c r="G408" s="42"/>
      <c r="H408" s="48"/>
    </row>
    <row r="409" s="2" customFormat="1" ht="16.8" customHeight="1">
      <c r="A409" s="42"/>
      <c r="B409" s="48"/>
      <c r="C409" s="311" t="s">
        <v>1421</v>
      </c>
      <c r="D409" s="42"/>
      <c r="E409" s="42"/>
      <c r="F409" s="42"/>
      <c r="G409" s="42"/>
      <c r="H409" s="48"/>
    </row>
    <row r="410" s="2" customFormat="1" ht="16.8" customHeight="1">
      <c r="A410" s="42"/>
      <c r="B410" s="48"/>
      <c r="C410" s="309" t="s">
        <v>832</v>
      </c>
      <c r="D410" s="309" t="s">
        <v>1457</v>
      </c>
      <c r="E410" s="20" t="s">
        <v>188</v>
      </c>
      <c r="F410" s="310">
        <v>570</v>
      </c>
      <c r="G410" s="42"/>
      <c r="H410" s="48"/>
    </row>
    <row r="411" s="2" customFormat="1" ht="16.8" customHeight="1">
      <c r="A411" s="42"/>
      <c r="B411" s="48"/>
      <c r="C411" s="309" t="s">
        <v>254</v>
      </c>
      <c r="D411" s="309" t="s">
        <v>1428</v>
      </c>
      <c r="E411" s="20" t="s">
        <v>175</v>
      </c>
      <c r="F411" s="310">
        <v>95</v>
      </c>
      <c r="G411" s="42"/>
      <c r="H411" s="48"/>
    </row>
    <row r="412" s="2" customFormat="1" ht="16.8" customHeight="1">
      <c r="A412" s="42"/>
      <c r="B412" s="48"/>
      <c r="C412" s="309" t="s">
        <v>292</v>
      </c>
      <c r="D412" s="309" t="s">
        <v>1429</v>
      </c>
      <c r="E412" s="20" t="s">
        <v>188</v>
      </c>
      <c r="F412" s="310">
        <v>670</v>
      </c>
      <c r="G412" s="42"/>
      <c r="H412" s="48"/>
    </row>
    <row r="413" s="2" customFormat="1">
      <c r="A413" s="42"/>
      <c r="B413" s="48"/>
      <c r="C413" s="309" t="s">
        <v>620</v>
      </c>
      <c r="D413" s="309" t="s">
        <v>1451</v>
      </c>
      <c r="E413" s="20" t="s">
        <v>184</v>
      </c>
      <c r="F413" s="310">
        <v>28.152000000000001</v>
      </c>
      <c r="G413" s="42"/>
      <c r="H413" s="48"/>
    </row>
    <row r="414" s="2" customFormat="1" ht="16.8" customHeight="1">
      <c r="A414" s="42"/>
      <c r="B414" s="48"/>
      <c r="C414" s="309" t="s">
        <v>318</v>
      </c>
      <c r="D414" s="309" t="s">
        <v>319</v>
      </c>
      <c r="E414" s="20" t="s">
        <v>175</v>
      </c>
      <c r="F414" s="310">
        <v>4.75</v>
      </c>
      <c r="G414" s="42"/>
      <c r="H414" s="48"/>
    </row>
    <row r="415" s="2" customFormat="1" ht="16.8" customHeight="1">
      <c r="A415" s="42"/>
      <c r="B415" s="48"/>
      <c r="C415" s="305" t="s">
        <v>821</v>
      </c>
      <c r="D415" s="306" t="s">
        <v>506</v>
      </c>
      <c r="E415" s="307" t="s">
        <v>175</v>
      </c>
      <c r="F415" s="308">
        <v>680</v>
      </c>
      <c r="G415" s="42"/>
      <c r="H415" s="48"/>
    </row>
    <row r="416" s="2" customFormat="1" ht="16.8" customHeight="1">
      <c r="A416" s="42"/>
      <c r="B416" s="48"/>
      <c r="C416" s="309" t="s">
        <v>39</v>
      </c>
      <c r="D416" s="309" t="s">
        <v>822</v>
      </c>
      <c r="E416" s="20" t="s">
        <v>39</v>
      </c>
      <c r="F416" s="310">
        <v>680</v>
      </c>
      <c r="G416" s="42"/>
      <c r="H416" s="48"/>
    </row>
    <row r="417" s="2" customFormat="1" ht="16.8" customHeight="1">
      <c r="A417" s="42"/>
      <c r="B417" s="48"/>
      <c r="C417" s="309" t="s">
        <v>821</v>
      </c>
      <c r="D417" s="309" t="s">
        <v>239</v>
      </c>
      <c r="E417" s="20" t="s">
        <v>39</v>
      </c>
      <c r="F417" s="310">
        <v>680</v>
      </c>
      <c r="G417" s="42"/>
      <c r="H417" s="48"/>
    </row>
    <row r="418" s="2" customFormat="1" ht="16.8" customHeight="1">
      <c r="A418" s="42"/>
      <c r="B418" s="48"/>
      <c r="C418" s="311" t="s">
        <v>1421</v>
      </c>
      <c r="D418" s="42"/>
      <c r="E418" s="42"/>
      <c r="F418" s="42"/>
      <c r="G418" s="42"/>
      <c r="H418" s="48"/>
    </row>
    <row r="419" s="2" customFormat="1" ht="16.8" customHeight="1">
      <c r="A419" s="42"/>
      <c r="B419" s="48"/>
      <c r="C419" s="309" t="s">
        <v>308</v>
      </c>
      <c r="D419" s="309" t="s">
        <v>506</v>
      </c>
      <c r="E419" s="20" t="s">
        <v>175</v>
      </c>
      <c r="F419" s="310">
        <v>680</v>
      </c>
      <c r="G419" s="42"/>
      <c r="H419" s="48"/>
    </row>
    <row r="420" s="2" customFormat="1" ht="16.8" customHeight="1">
      <c r="A420" s="42"/>
      <c r="B420" s="48"/>
      <c r="C420" s="309" t="s">
        <v>368</v>
      </c>
      <c r="D420" s="309" t="s">
        <v>1444</v>
      </c>
      <c r="E420" s="20" t="s">
        <v>184</v>
      </c>
      <c r="F420" s="310">
        <v>0.122</v>
      </c>
      <c r="G420" s="42"/>
      <c r="H420" s="48"/>
    </row>
    <row r="421" s="2" customFormat="1" ht="16.8" customHeight="1">
      <c r="A421" s="42"/>
      <c r="B421" s="48"/>
      <c r="C421" s="305" t="s">
        <v>823</v>
      </c>
      <c r="D421" s="306" t="s">
        <v>824</v>
      </c>
      <c r="E421" s="307" t="s">
        <v>175</v>
      </c>
      <c r="F421" s="308">
        <v>7</v>
      </c>
      <c r="G421" s="42"/>
      <c r="H421" s="48"/>
    </row>
    <row r="422" s="2" customFormat="1" ht="16.8" customHeight="1">
      <c r="A422" s="42"/>
      <c r="B422" s="48"/>
      <c r="C422" s="309" t="s">
        <v>39</v>
      </c>
      <c r="D422" s="309" t="s">
        <v>839</v>
      </c>
      <c r="E422" s="20" t="s">
        <v>39</v>
      </c>
      <c r="F422" s="310">
        <v>3</v>
      </c>
      <c r="G422" s="42"/>
      <c r="H422" s="48"/>
    </row>
    <row r="423" s="2" customFormat="1" ht="16.8" customHeight="1">
      <c r="A423" s="42"/>
      <c r="B423" s="48"/>
      <c r="C423" s="309" t="s">
        <v>39</v>
      </c>
      <c r="D423" s="309" t="s">
        <v>840</v>
      </c>
      <c r="E423" s="20" t="s">
        <v>39</v>
      </c>
      <c r="F423" s="310">
        <v>4</v>
      </c>
      <c r="G423" s="42"/>
      <c r="H423" s="48"/>
    </row>
    <row r="424" s="2" customFormat="1" ht="16.8" customHeight="1">
      <c r="A424" s="42"/>
      <c r="B424" s="48"/>
      <c r="C424" s="309" t="s">
        <v>823</v>
      </c>
      <c r="D424" s="309" t="s">
        <v>239</v>
      </c>
      <c r="E424" s="20" t="s">
        <v>39</v>
      </c>
      <c r="F424" s="310">
        <v>7</v>
      </c>
      <c r="G424" s="42"/>
      <c r="H424" s="48"/>
    </row>
    <row r="425" s="2" customFormat="1" ht="16.8" customHeight="1">
      <c r="A425" s="42"/>
      <c r="B425" s="48"/>
      <c r="C425" s="311" t="s">
        <v>1421</v>
      </c>
      <c r="D425" s="42"/>
      <c r="E425" s="42"/>
      <c r="F425" s="42"/>
      <c r="G425" s="42"/>
      <c r="H425" s="48"/>
    </row>
    <row r="426" s="2" customFormat="1" ht="16.8" customHeight="1">
      <c r="A426" s="42"/>
      <c r="B426" s="48"/>
      <c r="C426" s="309" t="s">
        <v>278</v>
      </c>
      <c r="D426" s="309" t="s">
        <v>824</v>
      </c>
      <c r="E426" s="20" t="s">
        <v>280</v>
      </c>
      <c r="F426" s="310">
        <v>7</v>
      </c>
      <c r="G426" s="42"/>
      <c r="H426" s="48"/>
    </row>
    <row r="427" s="2" customFormat="1" ht="16.8" customHeight="1">
      <c r="A427" s="42"/>
      <c r="B427" s="48"/>
      <c r="C427" s="309" t="s">
        <v>287</v>
      </c>
      <c r="D427" s="309" t="s">
        <v>1447</v>
      </c>
      <c r="E427" s="20" t="s">
        <v>280</v>
      </c>
      <c r="F427" s="310">
        <v>5</v>
      </c>
      <c r="G427" s="42"/>
      <c r="H427" s="48"/>
    </row>
    <row r="428" s="2" customFormat="1" ht="16.8" customHeight="1">
      <c r="A428" s="42"/>
      <c r="B428" s="48"/>
      <c r="C428" s="305" t="s">
        <v>825</v>
      </c>
      <c r="D428" s="306" t="s">
        <v>191</v>
      </c>
      <c r="E428" s="307" t="s">
        <v>184</v>
      </c>
      <c r="F428" s="308">
        <v>1.673</v>
      </c>
      <c r="G428" s="42"/>
      <c r="H428" s="48"/>
    </row>
    <row r="429" s="2" customFormat="1" ht="16.8" customHeight="1">
      <c r="A429" s="42"/>
      <c r="B429" s="48"/>
      <c r="C429" s="309" t="s">
        <v>39</v>
      </c>
      <c r="D429" s="309" t="s">
        <v>412</v>
      </c>
      <c r="E429" s="20" t="s">
        <v>39</v>
      </c>
      <c r="F429" s="310">
        <v>0</v>
      </c>
      <c r="G429" s="42"/>
      <c r="H429" s="48"/>
    </row>
    <row r="430" s="2" customFormat="1" ht="16.8" customHeight="1">
      <c r="A430" s="42"/>
      <c r="B430" s="48"/>
      <c r="C430" s="309" t="s">
        <v>39</v>
      </c>
      <c r="D430" s="309" t="s">
        <v>849</v>
      </c>
      <c r="E430" s="20" t="s">
        <v>39</v>
      </c>
      <c r="F430" s="310">
        <v>1.673</v>
      </c>
      <c r="G430" s="42"/>
      <c r="H430" s="48"/>
    </row>
    <row r="431" s="2" customFormat="1" ht="16.8" customHeight="1">
      <c r="A431" s="42"/>
      <c r="B431" s="48"/>
      <c r="C431" s="309" t="s">
        <v>825</v>
      </c>
      <c r="D431" s="309" t="s">
        <v>239</v>
      </c>
      <c r="E431" s="20" t="s">
        <v>39</v>
      </c>
      <c r="F431" s="310">
        <v>1.673</v>
      </c>
      <c r="G431" s="42"/>
      <c r="H431" s="48"/>
    </row>
    <row r="432" s="2" customFormat="1" ht="16.8" customHeight="1">
      <c r="A432" s="42"/>
      <c r="B432" s="48"/>
      <c r="C432" s="311" t="s">
        <v>1421</v>
      </c>
      <c r="D432" s="42"/>
      <c r="E432" s="42"/>
      <c r="F432" s="42"/>
      <c r="G432" s="42"/>
      <c r="H432" s="48"/>
    </row>
    <row r="433" s="2" customFormat="1" ht="16.8" customHeight="1">
      <c r="A433" s="42"/>
      <c r="B433" s="48"/>
      <c r="C433" s="309" t="s">
        <v>331</v>
      </c>
      <c r="D433" s="309" t="s">
        <v>1422</v>
      </c>
      <c r="E433" s="20" t="s">
        <v>184</v>
      </c>
      <c r="F433" s="310">
        <v>1.673</v>
      </c>
      <c r="G433" s="42"/>
      <c r="H433" s="48"/>
    </row>
    <row r="434" s="2" customFormat="1" ht="16.8" customHeight="1">
      <c r="A434" s="42"/>
      <c r="B434" s="48"/>
      <c r="C434" s="309" t="s">
        <v>357</v>
      </c>
      <c r="D434" s="309" t="s">
        <v>1430</v>
      </c>
      <c r="E434" s="20" t="s">
        <v>184</v>
      </c>
      <c r="F434" s="310">
        <v>1.673</v>
      </c>
      <c r="G434" s="42"/>
      <c r="H434" s="48"/>
    </row>
    <row r="435" s="2" customFormat="1" ht="16.8" customHeight="1">
      <c r="A435" s="42"/>
      <c r="B435" s="48"/>
      <c r="C435" s="305" t="s">
        <v>827</v>
      </c>
      <c r="D435" s="306" t="s">
        <v>828</v>
      </c>
      <c r="E435" s="307" t="s">
        <v>175</v>
      </c>
      <c r="F435" s="308">
        <v>1360</v>
      </c>
      <c r="G435" s="42"/>
      <c r="H435" s="48"/>
    </row>
    <row r="436" s="2" customFormat="1" ht="16.8" customHeight="1">
      <c r="A436" s="42"/>
      <c r="B436" s="48"/>
      <c r="C436" s="309" t="s">
        <v>39</v>
      </c>
      <c r="D436" s="309" t="s">
        <v>847</v>
      </c>
      <c r="E436" s="20" t="s">
        <v>39</v>
      </c>
      <c r="F436" s="310">
        <v>1360</v>
      </c>
      <c r="G436" s="42"/>
      <c r="H436" s="48"/>
    </row>
    <row r="437" s="2" customFormat="1" ht="16.8" customHeight="1">
      <c r="A437" s="42"/>
      <c r="B437" s="48"/>
      <c r="C437" s="309" t="s">
        <v>827</v>
      </c>
      <c r="D437" s="309" t="s">
        <v>239</v>
      </c>
      <c r="E437" s="20" t="s">
        <v>39</v>
      </c>
      <c r="F437" s="310">
        <v>1360</v>
      </c>
      <c r="G437" s="42"/>
      <c r="H437" s="48"/>
    </row>
    <row r="438" s="2" customFormat="1" ht="16.8" customHeight="1">
      <c r="A438" s="42"/>
      <c r="B438" s="48"/>
      <c r="C438" s="311" t="s">
        <v>1421</v>
      </c>
      <c r="D438" s="42"/>
      <c r="E438" s="42"/>
      <c r="F438" s="42"/>
      <c r="G438" s="42"/>
      <c r="H438" s="48"/>
    </row>
    <row r="439" s="2" customFormat="1" ht="16.8" customHeight="1">
      <c r="A439" s="42"/>
      <c r="B439" s="48"/>
      <c r="C439" s="309" t="s">
        <v>845</v>
      </c>
      <c r="D439" s="309" t="s">
        <v>828</v>
      </c>
      <c r="E439" s="20" t="s">
        <v>175</v>
      </c>
      <c r="F439" s="310">
        <v>1360</v>
      </c>
      <c r="G439" s="42"/>
      <c r="H439" s="48"/>
    </row>
    <row r="440" s="2" customFormat="1" ht="16.8" customHeight="1">
      <c r="A440" s="42"/>
      <c r="B440" s="48"/>
      <c r="C440" s="309" t="s">
        <v>331</v>
      </c>
      <c r="D440" s="309" t="s">
        <v>1422</v>
      </c>
      <c r="E440" s="20" t="s">
        <v>184</v>
      </c>
      <c r="F440" s="310">
        <v>1.673</v>
      </c>
      <c r="G440" s="42"/>
      <c r="H440" s="48"/>
    </row>
    <row r="441" s="2" customFormat="1" ht="26.4" customHeight="1">
      <c r="A441" s="42"/>
      <c r="B441" s="48"/>
      <c r="C441" s="304" t="s">
        <v>1458</v>
      </c>
      <c r="D441" s="304" t="s">
        <v>122</v>
      </c>
      <c r="E441" s="42"/>
      <c r="F441" s="42"/>
      <c r="G441" s="42"/>
      <c r="H441" s="48"/>
    </row>
    <row r="442" s="2" customFormat="1" ht="16.8" customHeight="1">
      <c r="A442" s="42"/>
      <c r="B442" s="48"/>
      <c r="C442" s="305" t="s">
        <v>843</v>
      </c>
      <c r="D442" s="306" t="s">
        <v>422</v>
      </c>
      <c r="E442" s="307" t="s">
        <v>188</v>
      </c>
      <c r="F442" s="308">
        <v>460</v>
      </c>
      <c r="G442" s="42"/>
      <c r="H442" s="48"/>
    </row>
    <row r="443" s="2" customFormat="1" ht="16.8" customHeight="1">
      <c r="A443" s="42"/>
      <c r="B443" s="48"/>
      <c r="C443" s="309" t="s">
        <v>39</v>
      </c>
      <c r="D443" s="309" t="s">
        <v>842</v>
      </c>
      <c r="E443" s="20" t="s">
        <v>39</v>
      </c>
      <c r="F443" s="310">
        <v>460</v>
      </c>
      <c r="G443" s="42"/>
      <c r="H443" s="48"/>
    </row>
    <row r="444" s="2" customFormat="1" ht="16.8" customHeight="1">
      <c r="A444" s="42"/>
      <c r="B444" s="48"/>
      <c r="C444" s="309" t="s">
        <v>843</v>
      </c>
      <c r="D444" s="309" t="s">
        <v>239</v>
      </c>
      <c r="E444" s="20" t="s">
        <v>39</v>
      </c>
      <c r="F444" s="310">
        <v>460</v>
      </c>
      <c r="G444" s="42"/>
      <c r="H444" s="48"/>
    </row>
    <row r="445" s="2" customFormat="1" ht="16.8" customHeight="1">
      <c r="A445" s="42"/>
      <c r="B445" s="48"/>
      <c r="C445" s="305" t="s">
        <v>817</v>
      </c>
      <c r="D445" s="306" t="s">
        <v>183</v>
      </c>
      <c r="E445" s="307" t="s">
        <v>184</v>
      </c>
      <c r="F445" s="308">
        <v>17.780000000000001</v>
      </c>
      <c r="G445" s="42"/>
      <c r="H445" s="48"/>
    </row>
    <row r="446" s="2" customFormat="1" ht="16.8" customHeight="1">
      <c r="A446" s="42"/>
      <c r="B446" s="48"/>
      <c r="C446" s="309" t="s">
        <v>39</v>
      </c>
      <c r="D446" s="309" t="s">
        <v>851</v>
      </c>
      <c r="E446" s="20" t="s">
        <v>39</v>
      </c>
      <c r="F446" s="310">
        <v>17.780000000000001</v>
      </c>
      <c r="G446" s="42"/>
      <c r="H446" s="48"/>
    </row>
    <row r="447" s="2" customFormat="1" ht="16.8" customHeight="1">
      <c r="A447" s="42"/>
      <c r="B447" s="48"/>
      <c r="C447" s="309" t="s">
        <v>817</v>
      </c>
      <c r="D447" s="309" t="s">
        <v>239</v>
      </c>
      <c r="E447" s="20" t="s">
        <v>39</v>
      </c>
      <c r="F447" s="310">
        <v>17.780000000000001</v>
      </c>
      <c r="G447" s="42"/>
      <c r="H447" s="48"/>
    </row>
    <row r="448" s="2" customFormat="1" ht="16.8" customHeight="1">
      <c r="A448" s="42"/>
      <c r="B448" s="48"/>
      <c r="C448" s="311" t="s">
        <v>1421</v>
      </c>
      <c r="D448" s="42"/>
      <c r="E448" s="42"/>
      <c r="F448" s="42"/>
      <c r="G448" s="42"/>
      <c r="H448" s="48"/>
    </row>
    <row r="449" s="2" customFormat="1">
      <c r="A449" s="42"/>
      <c r="B449" s="48"/>
      <c r="C449" s="309" t="s">
        <v>620</v>
      </c>
      <c r="D449" s="309" t="s">
        <v>1451</v>
      </c>
      <c r="E449" s="20" t="s">
        <v>184</v>
      </c>
      <c r="F449" s="310">
        <v>17.780000000000001</v>
      </c>
      <c r="G449" s="42"/>
      <c r="H449" s="48"/>
    </row>
    <row r="450" s="2" customFormat="1">
      <c r="A450" s="42"/>
      <c r="B450" s="48"/>
      <c r="C450" s="309" t="s">
        <v>338</v>
      </c>
      <c r="D450" s="309" t="s">
        <v>1426</v>
      </c>
      <c r="E450" s="20" t="s">
        <v>184</v>
      </c>
      <c r="F450" s="310">
        <v>17.780000000000001</v>
      </c>
      <c r="G450" s="42"/>
      <c r="H450" s="48"/>
    </row>
    <row r="451" s="2" customFormat="1" ht="16.8" customHeight="1">
      <c r="A451" s="42"/>
      <c r="B451" s="48"/>
      <c r="C451" s="309" t="s">
        <v>362</v>
      </c>
      <c r="D451" s="309" t="s">
        <v>1427</v>
      </c>
      <c r="E451" s="20" t="s">
        <v>184</v>
      </c>
      <c r="F451" s="310">
        <v>53.340000000000003</v>
      </c>
      <c r="G451" s="42"/>
      <c r="H451" s="48"/>
    </row>
    <row r="452" s="2" customFormat="1" ht="16.8" customHeight="1">
      <c r="A452" s="42"/>
      <c r="B452" s="48"/>
      <c r="C452" s="305" t="s">
        <v>819</v>
      </c>
      <c r="D452" s="306" t="s">
        <v>187</v>
      </c>
      <c r="E452" s="307" t="s">
        <v>188</v>
      </c>
      <c r="F452" s="308">
        <v>360</v>
      </c>
      <c r="G452" s="42"/>
      <c r="H452" s="48"/>
    </row>
    <row r="453" s="2" customFormat="1" ht="16.8" customHeight="1">
      <c r="A453" s="42"/>
      <c r="B453" s="48"/>
      <c r="C453" s="309" t="s">
        <v>39</v>
      </c>
      <c r="D453" s="309" t="s">
        <v>863</v>
      </c>
      <c r="E453" s="20" t="s">
        <v>39</v>
      </c>
      <c r="F453" s="310">
        <v>240</v>
      </c>
      <c r="G453" s="42"/>
      <c r="H453" s="48"/>
    </row>
    <row r="454" s="2" customFormat="1" ht="16.8" customHeight="1">
      <c r="A454" s="42"/>
      <c r="B454" s="48"/>
      <c r="C454" s="309" t="s">
        <v>39</v>
      </c>
      <c r="D454" s="309" t="s">
        <v>864</v>
      </c>
      <c r="E454" s="20" t="s">
        <v>39</v>
      </c>
      <c r="F454" s="310">
        <v>120</v>
      </c>
      <c r="G454" s="42"/>
      <c r="H454" s="48"/>
    </row>
    <row r="455" s="2" customFormat="1" ht="16.8" customHeight="1">
      <c r="A455" s="42"/>
      <c r="B455" s="48"/>
      <c r="C455" s="309" t="s">
        <v>819</v>
      </c>
      <c r="D455" s="309" t="s">
        <v>239</v>
      </c>
      <c r="E455" s="20" t="s">
        <v>39</v>
      </c>
      <c r="F455" s="310">
        <v>360</v>
      </c>
      <c r="G455" s="42"/>
      <c r="H455" s="48"/>
    </row>
    <row r="456" s="2" customFormat="1" ht="16.8" customHeight="1">
      <c r="A456" s="42"/>
      <c r="B456" s="48"/>
      <c r="C456" s="311" t="s">
        <v>1421</v>
      </c>
      <c r="D456" s="42"/>
      <c r="E456" s="42"/>
      <c r="F456" s="42"/>
      <c r="G456" s="42"/>
      <c r="H456" s="48"/>
    </row>
    <row r="457" s="2" customFormat="1" ht="16.8" customHeight="1">
      <c r="A457" s="42"/>
      <c r="B457" s="48"/>
      <c r="C457" s="309" t="s">
        <v>859</v>
      </c>
      <c r="D457" s="309" t="s">
        <v>1459</v>
      </c>
      <c r="E457" s="20" t="s">
        <v>188</v>
      </c>
      <c r="F457" s="310">
        <v>360</v>
      </c>
      <c r="G457" s="42"/>
      <c r="H457" s="48"/>
    </row>
    <row r="458" s="2" customFormat="1" ht="16.8" customHeight="1">
      <c r="A458" s="42"/>
      <c r="B458" s="48"/>
      <c r="C458" s="309" t="s">
        <v>254</v>
      </c>
      <c r="D458" s="309" t="s">
        <v>1428</v>
      </c>
      <c r="E458" s="20" t="s">
        <v>175</v>
      </c>
      <c r="F458" s="310">
        <v>66</v>
      </c>
      <c r="G458" s="42"/>
      <c r="H458" s="48"/>
    </row>
    <row r="459" s="2" customFormat="1" ht="16.8" customHeight="1">
      <c r="A459" s="42"/>
      <c r="B459" s="48"/>
      <c r="C459" s="309" t="s">
        <v>292</v>
      </c>
      <c r="D459" s="309" t="s">
        <v>1429</v>
      </c>
      <c r="E459" s="20" t="s">
        <v>188</v>
      </c>
      <c r="F459" s="310">
        <v>460</v>
      </c>
      <c r="G459" s="42"/>
      <c r="H459" s="48"/>
    </row>
    <row r="460" s="2" customFormat="1">
      <c r="A460" s="42"/>
      <c r="B460" s="48"/>
      <c r="C460" s="309" t="s">
        <v>620</v>
      </c>
      <c r="D460" s="309" t="s">
        <v>1451</v>
      </c>
      <c r="E460" s="20" t="s">
        <v>184</v>
      </c>
      <c r="F460" s="310">
        <v>17.780000000000001</v>
      </c>
      <c r="G460" s="42"/>
      <c r="H460" s="48"/>
    </row>
    <row r="461" s="2" customFormat="1" ht="16.8" customHeight="1">
      <c r="A461" s="42"/>
      <c r="B461" s="48"/>
      <c r="C461" s="309" t="s">
        <v>318</v>
      </c>
      <c r="D461" s="309" t="s">
        <v>319</v>
      </c>
      <c r="E461" s="20" t="s">
        <v>175</v>
      </c>
      <c r="F461" s="310">
        <v>3</v>
      </c>
      <c r="G461" s="42"/>
      <c r="H461" s="48"/>
    </row>
    <row r="462" s="2" customFormat="1" ht="16.8" customHeight="1">
      <c r="A462" s="42"/>
      <c r="B462" s="48"/>
      <c r="C462" s="305" t="s">
        <v>821</v>
      </c>
      <c r="D462" s="306" t="s">
        <v>309</v>
      </c>
      <c r="E462" s="307" t="s">
        <v>175</v>
      </c>
      <c r="F462" s="308">
        <v>500</v>
      </c>
      <c r="G462" s="42"/>
      <c r="H462" s="48"/>
    </row>
    <row r="463" s="2" customFormat="1" ht="16.8" customHeight="1">
      <c r="A463" s="42"/>
      <c r="B463" s="48"/>
      <c r="C463" s="309" t="s">
        <v>39</v>
      </c>
      <c r="D463" s="309" t="s">
        <v>872</v>
      </c>
      <c r="E463" s="20" t="s">
        <v>39</v>
      </c>
      <c r="F463" s="310">
        <v>500</v>
      </c>
      <c r="G463" s="42"/>
      <c r="H463" s="48"/>
    </row>
    <row r="464" s="2" customFormat="1" ht="16.8" customHeight="1">
      <c r="A464" s="42"/>
      <c r="B464" s="48"/>
      <c r="C464" s="309" t="s">
        <v>821</v>
      </c>
      <c r="D464" s="309" t="s">
        <v>239</v>
      </c>
      <c r="E464" s="20" t="s">
        <v>39</v>
      </c>
      <c r="F464" s="310">
        <v>500</v>
      </c>
      <c r="G464" s="42"/>
      <c r="H464" s="48"/>
    </row>
    <row r="465" s="2" customFormat="1" ht="16.8" customHeight="1">
      <c r="A465" s="42"/>
      <c r="B465" s="48"/>
      <c r="C465" s="311" t="s">
        <v>1421</v>
      </c>
      <c r="D465" s="42"/>
      <c r="E465" s="42"/>
      <c r="F465" s="42"/>
      <c r="G465" s="42"/>
      <c r="H465" s="48"/>
    </row>
    <row r="466" s="2" customFormat="1" ht="16.8" customHeight="1">
      <c r="A466" s="42"/>
      <c r="B466" s="48"/>
      <c r="C466" s="309" t="s">
        <v>308</v>
      </c>
      <c r="D466" s="309" t="s">
        <v>506</v>
      </c>
      <c r="E466" s="20" t="s">
        <v>175</v>
      </c>
      <c r="F466" s="310">
        <v>500</v>
      </c>
      <c r="G466" s="42"/>
      <c r="H466" s="48"/>
    </row>
    <row r="467" s="2" customFormat="1" ht="16.8" customHeight="1">
      <c r="A467" s="42"/>
      <c r="B467" s="48"/>
      <c r="C467" s="309" t="s">
        <v>368</v>
      </c>
      <c r="D467" s="309" t="s">
        <v>1444</v>
      </c>
      <c r="E467" s="20" t="s">
        <v>184</v>
      </c>
      <c r="F467" s="310">
        <v>0.089999999999999997</v>
      </c>
      <c r="G467" s="42"/>
      <c r="H467" s="48"/>
    </row>
    <row r="468" s="2" customFormat="1" ht="16.8" customHeight="1">
      <c r="A468" s="42"/>
      <c r="B468" s="48"/>
      <c r="C468" s="305" t="s">
        <v>823</v>
      </c>
      <c r="D468" s="306" t="s">
        <v>824</v>
      </c>
      <c r="E468" s="307" t="s">
        <v>175</v>
      </c>
      <c r="F468" s="308">
        <v>4</v>
      </c>
      <c r="G468" s="42"/>
      <c r="H468" s="48"/>
    </row>
    <row r="469" s="2" customFormat="1" ht="16.8" customHeight="1">
      <c r="A469" s="42"/>
      <c r="B469" s="48"/>
      <c r="C469" s="309" t="s">
        <v>39</v>
      </c>
      <c r="D469" s="309" t="s">
        <v>840</v>
      </c>
      <c r="E469" s="20" t="s">
        <v>39</v>
      </c>
      <c r="F469" s="310">
        <v>4</v>
      </c>
      <c r="G469" s="42"/>
      <c r="H469" s="48"/>
    </row>
    <row r="470" s="2" customFormat="1" ht="16.8" customHeight="1">
      <c r="A470" s="42"/>
      <c r="B470" s="48"/>
      <c r="C470" s="309" t="s">
        <v>823</v>
      </c>
      <c r="D470" s="309" t="s">
        <v>239</v>
      </c>
      <c r="E470" s="20" t="s">
        <v>39</v>
      </c>
      <c r="F470" s="310">
        <v>4</v>
      </c>
      <c r="G470" s="42"/>
      <c r="H470" s="48"/>
    </row>
    <row r="471" s="2" customFormat="1" ht="16.8" customHeight="1">
      <c r="A471" s="42"/>
      <c r="B471" s="48"/>
      <c r="C471" s="311" t="s">
        <v>1421</v>
      </c>
      <c r="D471" s="42"/>
      <c r="E471" s="42"/>
      <c r="F471" s="42"/>
      <c r="G471" s="42"/>
      <c r="H471" s="48"/>
    </row>
    <row r="472" s="2" customFormat="1" ht="16.8" customHeight="1">
      <c r="A472" s="42"/>
      <c r="B472" s="48"/>
      <c r="C472" s="309" t="s">
        <v>278</v>
      </c>
      <c r="D472" s="309" t="s">
        <v>824</v>
      </c>
      <c r="E472" s="20" t="s">
        <v>280</v>
      </c>
      <c r="F472" s="310">
        <v>4</v>
      </c>
      <c r="G472" s="42"/>
      <c r="H472" s="48"/>
    </row>
    <row r="473" s="2" customFormat="1" ht="16.8" customHeight="1">
      <c r="A473" s="42"/>
      <c r="B473" s="48"/>
      <c r="C473" s="309" t="s">
        <v>287</v>
      </c>
      <c r="D473" s="309" t="s">
        <v>1447</v>
      </c>
      <c r="E473" s="20" t="s">
        <v>280</v>
      </c>
      <c r="F473" s="310">
        <v>2</v>
      </c>
      <c r="G473" s="42"/>
      <c r="H473" s="48"/>
    </row>
    <row r="474" s="2" customFormat="1" ht="26.4" customHeight="1">
      <c r="A474" s="42"/>
      <c r="B474" s="48"/>
      <c r="C474" s="304" t="s">
        <v>1460</v>
      </c>
      <c r="D474" s="304" t="s">
        <v>125</v>
      </c>
      <c r="E474" s="42"/>
      <c r="F474" s="42"/>
      <c r="G474" s="42"/>
      <c r="H474" s="48"/>
    </row>
    <row r="475" s="2" customFormat="1" ht="16.8" customHeight="1">
      <c r="A475" s="42"/>
      <c r="B475" s="48"/>
      <c r="C475" s="305" t="s">
        <v>1461</v>
      </c>
      <c r="D475" s="306" t="s">
        <v>422</v>
      </c>
      <c r="E475" s="307" t="s">
        <v>188</v>
      </c>
      <c r="F475" s="308">
        <v>0</v>
      </c>
      <c r="G475" s="42"/>
      <c r="H475" s="48"/>
    </row>
    <row r="476" s="2" customFormat="1" ht="16.8" customHeight="1">
      <c r="A476" s="42"/>
      <c r="B476" s="48"/>
      <c r="C476" s="305" t="s">
        <v>879</v>
      </c>
      <c r="D476" s="306" t="s">
        <v>183</v>
      </c>
      <c r="E476" s="307" t="s">
        <v>184</v>
      </c>
      <c r="F476" s="308">
        <v>29.456</v>
      </c>
      <c r="G476" s="42"/>
      <c r="H476" s="48"/>
    </row>
    <row r="477" s="2" customFormat="1" ht="16.8" customHeight="1">
      <c r="A477" s="42"/>
      <c r="B477" s="48"/>
      <c r="C477" s="309" t="s">
        <v>39</v>
      </c>
      <c r="D477" s="309" t="s">
        <v>933</v>
      </c>
      <c r="E477" s="20" t="s">
        <v>39</v>
      </c>
      <c r="F477" s="310">
        <v>29.456</v>
      </c>
      <c r="G477" s="42"/>
      <c r="H477" s="48"/>
    </row>
    <row r="478" s="2" customFormat="1" ht="16.8" customHeight="1">
      <c r="A478" s="42"/>
      <c r="B478" s="48"/>
      <c r="C478" s="309" t="s">
        <v>879</v>
      </c>
      <c r="D478" s="309" t="s">
        <v>239</v>
      </c>
      <c r="E478" s="20" t="s">
        <v>39</v>
      </c>
      <c r="F478" s="310">
        <v>29.456</v>
      </c>
      <c r="G478" s="42"/>
      <c r="H478" s="48"/>
    </row>
    <row r="479" s="2" customFormat="1" ht="16.8" customHeight="1">
      <c r="A479" s="42"/>
      <c r="B479" s="48"/>
      <c r="C479" s="311" t="s">
        <v>1421</v>
      </c>
      <c r="D479" s="42"/>
      <c r="E479" s="42"/>
      <c r="F479" s="42"/>
      <c r="G479" s="42"/>
      <c r="H479" s="48"/>
    </row>
    <row r="480" s="2" customFormat="1">
      <c r="A480" s="42"/>
      <c r="B480" s="48"/>
      <c r="C480" s="309" t="s">
        <v>620</v>
      </c>
      <c r="D480" s="309" t="s">
        <v>1451</v>
      </c>
      <c r="E480" s="20" t="s">
        <v>184</v>
      </c>
      <c r="F480" s="310">
        <v>29.456</v>
      </c>
      <c r="G480" s="42"/>
      <c r="H480" s="48"/>
    </row>
    <row r="481" s="2" customFormat="1">
      <c r="A481" s="42"/>
      <c r="B481" s="48"/>
      <c r="C481" s="309" t="s">
        <v>338</v>
      </c>
      <c r="D481" s="309" t="s">
        <v>1426</v>
      </c>
      <c r="E481" s="20" t="s">
        <v>184</v>
      </c>
      <c r="F481" s="310">
        <v>29.456</v>
      </c>
      <c r="G481" s="42"/>
      <c r="H481" s="48"/>
    </row>
    <row r="482" s="2" customFormat="1" ht="16.8" customHeight="1">
      <c r="A482" s="42"/>
      <c r="B482" s="48"/>
      <c r="C482" s="309" t="s">
        <v>362</v>
      </c>
      <c r="D482" s="309" t="s">
        <v>1427</v>
      </c>
      <c r="E482" s="20" t="s">
        <v>184</v>
      </c>
      <c r="F482" s="310">
        <v>88.367999999999995</v>
      </c>
      <c r="G482" s="42"/>
      <c r="H482" s="48"/>
    </row>
    <row r="483" s="2" customFormat="1" ht="16.8" customHeight="1">
      <c r="A483" s="42"/>
      <c r="B483" s="48"/>
      <c r="C483" s="305" t="s">
        <v>881</v>
      </c>
      <c r="D483" s="306" t="s">
        <v>376</v>
      </c>
      <c r="E483" s="307" t="s">
        <v>175</v>
      </c>
      <c r="F483" s="308">
        <v>1</v>
      </c>
      <c r="G483" s="42"/>
      <c r="H483" s="48"/>
    </row>
    <row r="484" s="2" customFormat="1" ht="16.8" customHeight="1">
      <c r="A484" s="42"/>
      <c r="B484" s="48"/>
      <c r="C484" s="309" t="s">
        <v>39</v>
      </c>
      <c r="D484" s="309" t="s">
        <v>912</v>
      </c>
      <c r="E484" s="20" t="s">
        <v>39</v>
      </c>
      <c r="F484" s="310">
        <v>1</v>
      </c>
      <c r="G484" s="42"/>
      <c r="H484" s="48"/>
    </row>
    <row r="485" s="2" customFormat="1" ht="16.8" customHeight="1">
      <c r="A485" s="42"/>
      <c r="B485" s="48"/>
      <c r="C485" s="309" t="s">
        <v>881</v>
      </c>
      <c r="D485" s="309" t="s">
        <v>239</v>
      </c>
      <c r="E485" s="20" t="s">
        <v>39</v>
      </c>
      <c r="F485" s="310">
        <v>1</v>
      </c>
      <c r="G485" s="42"/>
      <c r="H485" s="48"/>
    </row>
    <row r="486" s="2" customFormat="1" ht="16.8" customHeight="1">
      <c r="A486" s="42"/>
      <c r="B486" s="48"/>
      <c r="C486" s="311" t="s">
        <v>1421</v>
      </c>
      <c r="D486" s="42"/>
      <c r="E486" s="42"/>
      <c r="F486" s="42"/>
      <c r="G486" s="42"/>
      <c r="H486" s="48"/>
    </row>
    <row r="487" s="2" customFormat="1" ht="16.8" customHeight="1">
      <c r="A487" s="42"/>
      <c r="B487" s="48"/>
      <c r="C487" s="309" t="s">
        <v>404</v>
      </c>
      <c r="D487" s="309" t="s">
        <v>405</v>
      </c>
      <c r="E487" s="20" t="s">
        <v>175</v>
      </c>
      <c r="F487" s="310">
        <v>1</v>
      </c>
      <c r="G487" s="42"/>
      <c r="H487" s="48"/>
    </row>
    <row r="488" s="2" customFormat="1" ht="16.8" customHeight="1">
      <c r="A488" s="42"/>
      <c r="B488" s="48"/>
      <c r="C488" s="309" t="s">
        <v>383</v>
      </c>
      <c r="D488" s="309" t="s">
        <v>1435</v>
      </c>
      <c r="E488" s="20" t="s">
        <v>188</v>
      </c>
      <c r="F488" s="310">
        <v>3.6000000000000001</v>
      </c>
      <c r="G488" s="42"/>
      <c r="H488" s="48"/>
    </row>
    <row r="489" s="2" customFormat="1" ht="16.8" customHeight="1">
      <c r="A489" s="42"/>
      <c r="B489" s="48"/>
      <c r="C489" s="305" t="s">
        <v>882</v>
      </c>
      <c r="D489" s="306" t="s">
        <v>187</v>
      </c>
      <c r="E489" s="307" t="s">
        <v>188</v>
      </c>
      <c r="F489" s="308">
        <v>596.39999999999998</v>
      </c>
      <c r="G489" s="42"/>
      <c r="H489" s="48"/>
    </row>
    <row r="490" s="2" customFormat="1" ht="16.8" customHeight="1">
      <c r="A490" s="42"/>
      <c r="B490" s="48"/>
      <c r="C490" s="309" t="s">
        <v>39</v>
      </c>
      <c r="D490" s="309" t="s">
        <v>892</v>
      </c>
      <c r="E490" s="20" t="s">
        <v>39</v>
      </c>
      <c r="F490" s="310">
        <v>480</v>
      </c>
      <c r="G490" s="42"/>
      <c r="H490" s="48"/>
    </row>
    <row r="491" s="2" customFormat="1" ht="16.8" customHeight="1">
      <c r="A491" s="42"/>
      <c r="B491" s="48"/>
      <c r="C491" s="309" t="s">
        <v>39</v>
      </c>
      <c r="D491" s="309" t="s">
        <v>893</v>
      </c>
      <c r="E491" s="20" t="s">
        <v>39</v>
      </c>
      <c r="F491" s="310">
        <v>120</v>
      </c>
      <c r="G491" s="42"/>
      <c r="H491" s="48"/>
    </row>
    <row r="492" s="2" customFormat="1" ht="16.8" customHeight="1">
      <c r="A492" s="42"/>
      <c r="B492" s="48"/>
      <c r="C492" s="309" t="s">
        <v>39</v>
      </c>
      <c r="D492" s="309" t="s">
        <v>894</v>
      </c>
      <c r="E492" s="20" t="s">
        <v>39</v>
      </c>
      <c r="F492" s="310">
        <v>-3.6000000000000001</v>
      </c>
      <c r="G492" s="42"/>
      <c r="H492" s="48"/>
    </row>
    <row r="493" s="2" customFormat="1" ht="16.8" customHeight="1">
      <c r="A493" s="42"/>
      <c r="B493" s="48"/>
      <c r="C493" s="309" t="s">
        <v>882</v>
      </c>
      <c r="D493" s="309" t="s">
        <v>239</v>
      </c>
      <c r="E493" s="20" t="s">
        <v>39</v>
      </c>
      <c r="F493" s="310">
        <v>596.39999999999998</v>
      </c>
      <c r="G493" s="42"/>
      <c r="H493" s="48"/>
    </row>
    <row r="494" s="2" customFormat="1" ht="16.8" customHeight="1">
      <c r="A494" s="42"/>
      <c r="B494" s="48"/>
      <c r="C494" s="311" t="s">
        <v>1421</v>
      </c>
      <c r="D494" s="42"/>
      <c r="E494" s="42"/>
      <c r="F494" s="42"/>
      <c r="G494" s="42"/>
      <c r="H494" s="48"/>
    </row>
    <row r="495" s="2" customFormat="1" ht="16.8" customHeight="1">
      <c r="A495" s="42"/>
      <c r="B495" s="48"/>
      <c r="C495" s="309" t="s">
        <v>246</v>
      </c>
      <c r="D495" s="309" t="s">
        <v>636</v>
      </c>
      <c r="E495" s="20" t="s">
        <v>188</v>
      </c>
      <c r="F495" s="310">
        <v>596.39999999999998</v>
      </c>
      <c r="G495" s="42"/>
      <c r="H495" s="48"/>
    </row>
    <row r="496" s="2" customFormat="1" ht="16.8" customHeight="1">
      <c r="A496" s="42"/>
      <c r="B496" s="48"/>
      <c r="C496" s="309" t="s">
        <v>254</v>
      </c>
      <c r="D496" s="309" t="s">
        <v>1428</v>
      </c>
      <c r="E496" s="20" t="s">
        <v>175</v>
      </c>
      <c r="F496" s="310">
        <v>105.40000000000001</v>
      </c>
      <c r="G496" s="42"/>
      <c r="H496" s="48"/>
    </row>
    <row r="497" s="2" customFormat="1" ht="16.8" customHeight="1">
      <c r="A497" s="42"/>
      <c r="B497" s="48"/>
      <c r="C497" s="309" t="s">
        <v>278</v>
      </c>
      <c r="D497" s="309" t="s">
        <v>824</v>
      </c>
      <c r="E497" s="20" t="s">
        <v>280</v>
      </c>
      <c r="F497" s="310">
        <v>12</v>
      </c>
      <c r="G497" s="42"/>
      <c r="H497" s="48"/>
    </row>
    <row r="498" s="2" customFormat="1">
      <c r="A498" s="42"/>
      <c r="B498" s="48"/>
      <c r="C498" s="309" t="s">
        <v>620</v>
      </c>
      <c r="D498" s="309" t="s">
        <v>1451</v>
      </c>
      <c r="E498" s="20" t="s">
        <v>184</v>
      </c>
      <c r="F498" s="310">
        <v>29.456</v>
      </c>
      <c r="G498" s="42"/>
      <c r="H498" s="48"/>
    </row>
    <row r="499" s="2" customFormat="1" ht="16.8" customHeight="1">
      <c r="A499" s="42"/>
      <c r="B499" s="48"/>
      <c r="C499" s="309" t="s">
        <v>920</v>
      </c>
      <c r="D499" s="309" t="s">
        <v>921</v>
      </c>
      <c r="E499" s="20" t="s">
        <v>188</v>
      </c>
      <c r="F499" s="310">
        <v>596.39999999999998</v>
      </c>
      <c r="G499" s="42"/>
      <c r="H499" s="48"/>
    </row>
    <row r="500" s="2" customFormat="1" ht="16.8" customHeight="1">
      <c r="A500" s="42"/>
      <c r="B500" s="48"/>
      <c r="C500" s="305" t="s">
        <v>884</v>
      </c>
      <c r="D500" s="306" t="s">
        <v>309</v>
      </c>
      <c r="E500" s="307" t="s">
        <v>175</v>
      </c>
      <c r="F500" s="308">
        <v>0</v>
      </c>
      <c r="G500" s="42"/>
      <c r="H500" s="48"/>
    </row>
    <row r="501" s="2" customFormat="1" ht="16.8" customHeight="1">
      <c r="A501" s="42"/>
      <c r="B501" s="48"/>
      <c r="C501" s="311" t="s">
        <v>1421</v>
      </c>
      <c r="D501" s="42"/>
      <c r="E501" s="42"/>
      <c r="F501" s="42"/>
      <c r="G501" s="42"/>
      <c r="H501" s="48"/>
    </row>
    <row r="502" s="2" customFormat="1" ht="16.8" customHeight="1">
      <c r="A502" s="42"/>
      <c r="B502" s="48"/>
      <c r="C502" s="309" t="s">
        <v>308</v>
      </c>
      <c r="D502" s="309" t="s">
        <v>506</v>
      </c>
      <c r="E502" s="20" t="s">
        <v>175</v>
      </c>
      <c r="F502" s="310">
        <v>1333</v>
      </c>
      <c r="G502" s="42"/>
      <c r="H502" s="48"/>
    </row>
    <row r="503" s="2" customFormat="1" ht="16.8" customHeight="1">
      <c r="A503" s="42"/>
      <c r="B503" s="48"/>
      <c r="C503" s="309" t="s">
        <v>368</v>
      </c>
      <c r="D503" s="309" t="s">
        <v>1444</v>
      </c>
      <c r="E503" s="20" t="s">
        <v>184</v>
      </c>
      <c r="F503" s="310">
        <v>0</v>
      </c>
      <c r="G503" s="42"/>
      <c r="H503" s="48"/>
    </row>
    <row r="504" s="2" customFormat="1" ht="16.8" customHeight="1">
      <c r="A504" s="42"/>
      <c r="B504" s="48"/>
      <c r="C504" s="305" t="s">
        <v>885</v>
      </c>
      <c r="D504" s="306" t="s">
        <v>824</v>
      </c>
      <c r="E504" s="307" t="s">
        <v>175</v>
      </c>
      <c r="F504" s="308">
        <v>12</v>
      </c>
      <c r="G504" s="42"/>
      <c r="H504" s="48"/>
    </row>
    <row r="505" s="2" customFormat="1" ht="16.8" customHeight="1">
      <c r="A505" s="42"/>
      <c r="B505" s="48"/>
      <c r="C505" s="309" t="s">
        <v>39</v>
      </c>
      <c r="D505" s="309" t="s">
        <v>904</v>
      </c>
      <c r="E505" s="20" t="s">
        <v>39</v>
      </c>
      <c r="F505" s="310">
        <v>8</v>
      </c>
      <c r="G505" s="42"/>
      <c r="H505" s="48"/>
    </row>
    <row r="506" s="2" customFormat="1" ht="16.8" customHeight="1">
      <c r="A506" s="42"/>
      <c r="B506" s="48"/>
      <c r="C506" s="309" t="s">
        <v>39</v>
      </c>
      <c r="D506" s="309" t="s">
        <v>905</v>
      </c>
      <c r="E506" s="20" t="s">
        <v>39</v>
      </c>
      <c r="F506" s="310">
        <v>4</v>
      </c>
      <c r="G506" s="42"/>
      <c r="H506" s="48"/>
    </row>
    <row r="507" s="2" customFormat="1" ht="16.8" customHeight="1">
      <c r="A507" s="42"/>
      <c r="B507" s="48"/>
      <c r="C507" s="309" t="s">
        <v>885</v>
      </c>
      <c r="D507" s="309" t="s">
        <v>239</v>
      </c>
      <c r="E507" s="20" t="s">
        <v>39</v>
      </c>
      <c r="F507" s="310">
        <v>12</v>
      </c>
      <c r="G507" s="42"/>
      <c r="H507" s="48"/>
    </row>
    <row r="508" s="2" customFormat="1" ht="16.8" customHeight="1">
      <c r="A508" s="42"/>
      <c r="B508" s="48"/>
      <c r="C508" s="311" t="s">
        <v>1421</v>
      </c>
      <c r="D508" s="42"/>
      <c r="E508" s="42"/>
      <c r="F508" s="42"/>
      <c r="G508" s="42"/>
      <c r="H508" s="48"/>
    </row>
    <row r="509" s="2" customFormat="1" ht="16.8" customHeight="1">
      <c r="A509" s="42"/>
      <c r="B509" s="48"/>
      <c r="C509" s="309" t="s">
        <v>278</v>
      </c>
      <c r="D509" s="309" t="s">
        <v>824</v>
      </c>
      <c r="E509" s="20" t="s">
        <v>280</v>
      </c>
      <c r="F509" s="310">
        <v>12</v>
      </c>
      <c r="G509" s="42"/>
      <c r="H509" s="48"/>
    </row>
    <row r="510" s="2" customFormat="1" ht="16.8" customHeight="1">
      <c r="A510" s="42"/>
      <c r="B510" s="48"/>
      <c r="C510" s="309" t="s">
        <v>287</v>
      </c>
      <c r="D510" s="309" t="s">
        <v>1447</v>
      </c>
      <c r="E510" s="20" t="s">
        <v>280</v>
      </c>
      <c r="F510" s="310">
        <v>3</v>
      </c>
      <c r="G510" s="42"/>
      <c r="H510" s="48"/>
    </row>
    <row r="511" s="2" customFormat="1" ht="16.8" customHeight="1">
      <c r="A511" s="42"/>
      <c r="B511" s="48"/>
      <c r="C511" s="305" t="s">
        <v>886</v>
      </c>
      <c r="D511" s="306" t="s">
        <v>191</v>
      </c>
      <c r="E511" s="307" t="s">
        <v>184</v>
      </c>
      <c r="F511" s="308">
        <v>0.123</v>
      </c>
      <c r="G511" s="42"/>
      <c r="H511" s="48"/>
    </row>
    <row r="512" s="2" customFormat="1" ht="16.8" customHeight="1">
      <c r="A512" s="42"/>
      <c r="B512" s="48"/>
      <c r="C512" s="309" t="s">
        <v>39</v>
      </c>
      <c r="D512" s="309" t="s">
        <v>412</v>
      </c>
      <c r="E512" s="20" t="s">
        <v>39</v>
      </c>
      <c r="F512" s="310">
        <v>0</v>
      </c>
      <c r="G512" s="42"/>
      <c r="H512" s="48"/>
    </row>
    <row r="513" s="2" customFormat="1" ht="16.8" customHeight="1">
      <c r="A513" s="42"/>
      <c r="B513" s="48"/>
      <c r="C513" s="309" t="s">
        <v>39</v>
      </c>
      <c r="D513" s="309" t="s">
        <v>929</v>
      </c>
      <c r="E513" s="20" t="s">
        <v>39</v>
      </c>
      <c r="F513" s="310">
        <v>0.123</v>
      </c>
      <c r="G513" s="42"/>
      <c r="H513" s="48"/>
    </row>
    <row r="514" s="2" customFormat="1" ht="16.8" customHeight="1">
      <c r="A514" s="42"/>
      <c r="B514" s="48"/>
      <c r="C514" s="309" t="s">
        <v>886</v>
      </c>
      <c r="D514" s="309" t="s">
        <v>239</v>
      </c>
      <c r="E514" s="20" t="s">
        <v>39</v>
      </c>
      <c r="F514" s="310">
        <v>0.123</v>
      </c>
      <c r="G514" s="42"/>
      <c r="H514" s="48"/>
    </row>
    <row r="515" s="2" customFormat="1" ht="16.8" customHeight="1">
      <c r="A515" s="42"/>
      <c r="B515" s="48"/>
      <c r="C515" s="311" t="s">
        <v>1421</v>
      </c>
      <c r="D515" s="42"/>
      <c r="E515" s="42"/>
      <c r="F515" s="42"/>
      <c r="G515" s="42"/>
      <c r="H515" s="48"/>
    </row>
    <row r="516" s="2" customFormat="1" ht="16.8" customHeight="1">
      <c r="A516" s="42"/>
      <c r="B516" s="48"/>
      <c r="C516" s="309" t="s">
        <v>331</v>
      </c>
      <c r="D516" s="309" t="s">
        <v>1422</v>
      </c>
      <c r="E516" s="20" t="s">
        <v>184</v>
      </c>
      <c r="F516" s="310">
        <v>0.123</v>
      </c>
      <c r="G516" s="42"/>
      <c r="H516" s="48"/>
    </row>
    <row r="517" s="2" customFormat="1" ht="16.8" customHeight="1">
      <c r="A517" s="42"/>
      <c r="B517" s="48"/>
      <c r="C517" s="309" t="s">
        <v>357</v>
      </c>
      <c r="D517" s="309" t="s">
        <v>1430</v>
      </c>
      <c r="E517" s="20" t="s">
        <v>184</v>
      </c>
      <c r="F517" s="310">
        <v>0.123</v>
      </c>
      <c r="G517" s="42"/>
      <c r="H517" s="48"/>
    </row>
    <row r="518" s="2" customFormat="1" ht="16.8" customHeight="1">
      <c r="A518" s="42"/>
      <c r="B518" s="48"/>
      <c r="C518" s="305" t="s">
        <v>888</v>
      </c>
      <c r="D518" s="306" t="s">
        <v>435</v>
      </c>
      <c r="E518" s="307" t="s">
        <v>175</v>
      </c>
      <c r="F518" s="308">
        <v>1</v>
      </c>
      <c r="G518" s="42"/>
      <c r="H518" s="48"/>
    </row>
    <row r="519" s="2" customFormat="1" ht="16.8" customHeight="1">
      <c r="A519" s="42"/>
      <c r="B519" s="48"/>
      <c r="C519" s="311" t="s">
        <v>1421</v>
      </c>
      <c r="D519" s="42"/>
      <c r="E519" s="42"/>
      <c r="F519" s="42"/>
      <c r="G519" s="42"/>
      <c r="H519" s="48"/>
    </row>
    <row r="520" s="2" customFormat="1" ht="16.8" customHeight="1">
      <c r="A520" s="42"/>
      <c r="B520" s="48"/>
      <c r="C520" s="309" t="s">
        <v>303</v>
      </c>
      <c r="D520" s="309" t="s">
        <v>1433</v>
      </c>
      <c r="E520" s="20" t="s">
        <v>175</v>
      </c>
      <c r="F520" s="310">
        <v>1</v>
      </c>
      <c r="G520" s="42"/>
      <c r="H520" s="48"/>
    </row>
    <row r="521" s="2" customFormat="1" ht="16.8" customHeight="1">
      <c r="A521" s="42"/>
      <c r="B521" s="48"/>
      <c r="C521" s="305" t="s">
        <v>889</v>
      </c>
      <c r="D521" s="306" t="s">
        <v>828</v>
      </c>
      <c r="E521" s="307" t="s">
        <v>175</v>
      </c>
      <c r="F521" s="308">
        <v>100</v>
      </c>
      <c r="G521" s="42"/>
      <c r="H521" s="48"/>
    </row>
    <row r="522" s="2" customFormat="1" ht="16.8" customHeight="1">
      <c r="A522" s="42"/>
      <c r="B522" s="48"/>
      <c r="C522" s="309" t="s">
        <v>39</v>
      </c>
      <c r="D522" s="309" t="s">
        <v>914</v>
      </c>
      <c r="E522" s="20" t="s">
        <v>39</v>
      </c>
      <c r="F522" s="310">
        <v>100</v>
      </c>
      <c r="G522" s="42"/>
      <c r="H522" s="48"/>
    </row>
    <row r="523" s="2" customFormat="1" ht="16.8" customHeight="1">
      <c r="A523" s="42"/>
      <c r="B523" s="48"/>
      <c r="C523" s="309" t="s">
        <v>889</v>
      </c>
      <c r="D523" s="309" t="s">
        <v>239</v>
      </c>
      <c r="E523" s="20" t="s">
        <v>39</v>
      </c>
      <c r="F523" s="310">
        <v>100</v>
      </c>
      <c r="G523" s="42"/>
      <c r="H523" s="48"/>
    </row>
    <row r="524" s="2" customFormat="1" ht="16.8" customHeight="1">
      <c r="A524" s="42"/>
      <c r="B524" s="48"/>
      <c r="C524" s="311" t="s">
        <v>1421</v>
      </c>
      <c r="D524" s="42"/>
      <c r="E524" s="42"/>
      <c r="F524" s="42"/>
      <c r="G524" s="42"/>
      <c r="H524" s="48"/>
    </row>
    <row r="525" s="2" customFormat="1" ht="16.8" customHeight="1">
      <c r="A525" s="42"/>
      <c r="B525" s="48"/>
      <c r="C525" s="309" t="s">
        <v>845</v>
      </c>
      <c r="D525" s="309" t="s">
        <v>828</v>
      </c>
      <c r="E525" s="20" t="s">
        <v>175</v>
      </c>
      <c r="F525" s="310">
        <v>100</v>
      </c>
      <c r="G525" s="42"/>
      <c r="H525" s="48"/>
    </row>
    <row r="526" s="2" customFormat="1" ht="16.8" customHeight="1">
      <c r="A526" s="42"/>
      <c r="B526" s="48"/>
      <c r="C526" s="309" t="s">
        <v>331</v>
      </c>
      <c r="D526" s="309" t="s">
        <v>1422</v>
      </c>
      <c r="E526" s="20" t="s">
        <v>184</v>
      </c>
      <c r="F526" s="310">
        <v>0.123</v>
      </c>
      <c r="G526" s="42"/>
      <c r="H526" s="48"/>
    </row>
    <row r="527" s="2" customFormat="1" ht="26.4" customHeight="1">
      <c r="A527" s="42"/>
      <c r="B527" s="48"/>
      <c r="C527" s="304" t="s">
        <v>1462</v>
      </c>
      <c r="D527" s="304" t="s">
        <v>128</v>
      </c>
      <c r="E527" s="42"/>
      <c r="F527" s="42"/>
      <c r="G527" s="42"/>
      <c r="H527" s="48"/>
    </row>
    <row r="528" s="2" customFormat="1" ht="16.8" customHeight="1">
      <c r="A528" s="42"/>
      <c r="B528" s="48"/>
      <c r="C528" s="305" t="s">
        <v>939</v>
      </c>
      <c r="D528" s="306" t="s">
        <v>422</v>
      </c>
      <c r="E528" s="307" t="s">
        <v>188</v>
      </c>
      <c r="F528" s="308">
        <v>672.79999999999995</v>
      </c>
      <c r="G528" s="42"/>
      <c r="H528" s="48"/>
    </row>
    <row r="529" s="2" customFormat="1" ht="16.8" customHeight="1">
      <c r="A529" s="42"/>
      <c r="B529" s="48"/>
      <c r="C529" s="309" t="s">
        <v>39</v>
      </c>
      <c r="D529" s="309" t="s">
        <v>963</v>
      </c>
      <c r="E529" s="20" t="s">
        <v>39</v>
      </c>
      <c r="F529" s="310">
        <v>672.79999999999995</v>
      </c>
      <c r="G529" s="42"/>
      <c r="H529" s="48"/>
    </row>
    <row r="530" s="2" customFormat="1" ht="16.8" customHeight="1">
      <c r="A530" s="42"/>
      <c r="B530" s="48"/>
      <c r="C530" s="309" t="s">
        <v>939</v>
      </c>
      <c r="D530" s="309" t="s">
        <v>239</v>
      </c>
      <c r="E530" s="20" t="s">
        <v>39</v>
      </c>
      <c r="F530" s="310">
        <v>672.79999999999995</v>
      </c>
      <c r="G530" s="42"/>
      <c r="H530" s="48"/>
    </row>
    <row r="531" s="2" customFormat="1" ht="16.8" customHeight="1">
      <c r="A531" s="42"/>
      <c r="B531" s="48"/>
      <c r="C531" s="311" t="s">
        <v>1421</v>
      </c>
      <c r="D531" s="42"/>
      <c r="E531" s="42"/>
      <c r="F531" s="42"/>
      <c r="G531" s="42"/>
      <c r="H531" s="48"/>
    </row>
    <row r="532" s="2" customFormat="1" ht="16.8" customHeight="1">
      <c r="A532" s="42"/>
      <c r="B532" s="48"/>
      <c r="C532" s="309" t="s">
        <v>292</v>
      </c>
      <c r="D532" s="309" t="s">
        <v>1429</v>
      </c>
      <c r="E532" s="20" t="s">
        <v>188</v>
      </c>
      <c r="F532" s="310">
        <v>672.79999999999995</v>
      </c>
      <c r="G532" s="42"/>
      <c r="H532" s="48"/>
    </row>
    <row r="533" s="2" customFormat="1" ht="16.8" customHeight="1">
      <c r="A533" s="42"/>
      <c r="B533" s="48"/>
      <c r="C533" s="309" t="s">
        <v>308</v>
      </c>
      <c r="D533" s="309" t="s">
        <v>506</v>
      </c>
      <c r="E533" s="20" t="s">
        <v>175</v>
      </c>
      <c r="F533" s="310">
        <v>921.93799999999999</v>
      </c>
      <c r="G533" s="42"/>
      <c r="H533" s="48"/>
    </row>
    <row r="534" s="2" customFormat="1" ht="16.8" customHeight="1">
      <c r="A534" s="42"/>
      <c r="B534" s="48"/>
      <c r="C534" s="305" t="s">
        <v>879</v>
      </c>
      <c r="D534" s="306" t="s">
        <v>183</v>
      </c>
      <c r="E534" s="307" t="s">
        <v>184</v>
      </c>
      <c r="F534" s="308">
        <v>14.145</v>
      </c>
      <c r="G534" s="42"/>
      <c r="H534" s="48"/>
    </row>
    <row r="535" s="2" customFormat="1" ht="16.8" customHeight="1">
      <c r="A535" s="42"/>
      <c r="B535" s="48"/>
      <c r="C535" s="309" t="s">
        <v>39</v>
      </c>
      <c r="D535" s="309" t="s">
        <v>978</v>
      </c>
      <c r="E535" s="20" t="s">
        <v>39</v>
      </c>
      <c r="F535" s="310">
        <v>14.145</v>
      </c>
      <c r="G535" s="42"/>
      <c r="H535" s="48"/>
    </row>
    <row r="536" s="2" customFormat="1" ht="16.8" customHeight="1">
      <c r="A536" s="42"/>
      <c r="B536" s="48"/>
      <c r="C536" s="309" t="s">
        <v>879</v>
      </c>
      <c r="D536" s="309" t="s">
        <v>239</v>
      </c>
      <c r="E536" s="20" t="s">
        <v>39</v>
      </c>
      <c r="F536" s="310">
        <v>14.145</v>
      </c>
      <c r="G536" s="42"/>
      <c r="H536" s="48"/>
    </row>
    <row r="537" s="2" customFormat="1" ht="16.8" customHeight="1">
      <c r="A537" s="42"/>
      <c r="B537" s="48"/>
      <c r="C537" s="311" t="s">
        <v>1421</v>
      </c>
      <c r="D537" s="42"/>
      <c r="E537" s="42"/>
      <c r="F537" s="42"/>
      <c r="G537" s="42"/>
      <c r="H537" s="48"/>
    </row>
    <row r="538" s="2" customFormat="1">
      <c r="A538" s="42"/>
      <c r="B538" s="48"/>
      <c r="C538" s="309" t="s">
        <v>620</v>
      </c>
      <c r="D538" s="309" t="s">
        <v>1451</v>
      </c>
      <c r="E538" s="20" t="s">
        <v>184</v>
      </c>
      <c r="F538" s="310">
        <v>14.145</v>
      </c>
      <c r="G538" s="42"/>
      <c r="H538" s="48"/>
    </row>
    <row r="539" s="2" customFormat="1">
      <c r="A539" s="42"/>
      <c r="B539" s="48"/>
      <c r="C539" s="309" t="s">
        <v>338</v>
      </c>
      <c r="D539" s="309" t="s">
        <v>1426</v>
      </c>
      <c r="E539" s="20" t="s">
        <v>184</v>
      </c>
      <c r="F539" s="310">
        <v>14.145</v>
      </c>
      <c r="G539" s="42"/>
      <c r="H539" s="48"/>
    </row>
    <row r="540" s="2" customFormat="1" ht="16.8" customHeight="1">
      <c r="A540" s="42"/>
      <c r="B540" s="48"/>
      <c r="C540" s="309" t="s">
        <v>362</v>
      </c>
      <c r="D540" s="309" t="s">
        <v>1427</v>
      </c>
      <c r="E540" s="20" t="s">
        <v>184</v>
      </c>
      <c r="F540" s="310">
        <v>42.435000000000002</v>
      </c>
      <c r="G540" s="42"/>
      <c r="H540" s="48"/>
    </row>
    <row r="541" s="2" customFormat="1" ht="16.8" customHeight="1">
      <c r="A541" s="42"/>
      <c r="B541" s="48"/>
      <c r="C541" s="305" t="s">
        <v>942</v>
      </c>
      <c r="D541" s="306" t="s">
        <v>376</v>
      </c>
      <c r="E541" s="307" t="s">
        <v>175</v>
      </c>
      <c r="F541" s="308">
        <v>1</v>
      </c>
      <c r="G541" s="42"/>
      <c r="H541" s="48"/>
    </row>
    <row r="542" s="2" customFormat="1" ht="16.8" customHeight="1">
      <c r="A542" s="42"/>
      <c r="B542" s="48"/>
      <c r="C542" s="309" t="s">
        <v>39</v>
      </c>
      <c r="D542" s="309" t="s">
        <v>968</v>
      </c>
      <c r="E542" s="20" t="s">
        <v>39</v>
      </c>
      <c r="F542" s="310">
        <v>1</v>
      </c>
      <c r="G542" s="42"/>
      <c r="H542" s="48"/>
    </row>
    <row r="543" s="2" customFormat="1" ht="16.8" customHeight="1">
      <c r="A543" s="42"/>
      <c r="B543" s="48"/>
      <c r="C543" s="309" t="s">
        <v>942</v>
      </c>
      <c r="D543" s="309" t="s">
        <v>239</v>
      </c>
      <c r="E543" s="20" t="s">
        <v>39</v>
      </c>
      <c r="F543" s="310">
        <v>1</v>
      </c>
      <c r="G543" s="42"/>
      <c r="H543" s="48"/>
    </row>
    <row r="544" s="2" customFormat="1" ht="16.8" customHeight="1">
      <c r="A544" s="42"/>
      <c r="B544" s="48"/>
      <c r="C544" s="311" t="s">
        <v>1421</v>
      </c>
      <c r="D544" s="42"/>
      <c r="E544" s="42"/>
      <c r="F544" s="42"/>
      <c r="G544" s="42"/>
      <c r="H544" s="48"/>
    </row>
    <row r="545" s="2" customFormat="1" ht="16.8" customHeight="1">
      <c r="A545" s="42"/>
      <c r="B545" s="48"/>
      <c r="C545" s="309" t="s">
        <v>965</v>
      </c>
      <c r="D545" s="309" t="s">
        <v>966</v>
      </c>
      <c r="E545" s="20" t="s">
        <v>175</v>
      </c>
      <c r="F545" s="310">
        <v>1</v>
      </c>
      <c r="G545" s="42"/>
      <c r="H545" s="48"/>
    </row>
    <row r="546" s="2" customFormat="1" ht="16.8" customHeight="1">
      <c r="A546" s="42"/>
      <c r="B546" s="48"/>
      <c r="C546" s="309" t="s">
        <v>383</v>
      </c>
      <c r="D546" s="309" t="s">
        <v>1435</v>
      </c>
      <c r="E546" s="20" t="s">
        <v>188</v>
      </c>
      <c r="F546" s="310">
        <v>3.6000000000000001</v>
      </c>
      <c r="G546" s="42"/>
      <c r="H546" s="48"/>
    </row>
    <row r="547" s="2" customFormat="1" ht="16.8" customHeight="1">
      <c r="A547" s="42"/>
      <c r="B547" s="48"/>
      <c r="C547" s="305" t="s">
        <v>882</v>
      </c>
      <c r="D547" s="306" t="s">
        <v>187</v>
      </c>
      <c r="E547" s="307" t="s">
        <v>188</v>
      </c>
      <c r="F547" s="308">
        <v>596.39999999999998</v>
      </c>
      <c r="G547" s="42"/>
      <c r="H547" s="48"/>
    </row>
    <row r="548" s="2" customFormat="1" ht="16.8" customHeight="1">
      <c r="A548" s="42"/>
      <c r="B548" s="48"/>
      <c r="C548" s="309" t="s">
        <v>39</v>
      </c>
      <c r="D548" s="309" t="s">
        <v>892</v>
      </c>
      <c r="E548" s="20" t="s">
        <v>39</v>
      </c>
      <c r="F548" s="310">
        <v>480</v>
      </c>
      <c r="G548" s="42"/>
      <c r="H548" s="48"/>
    </row>
    <row r="549" s="2" customFormat="1" ht="16.8" customHeight="1">
      <c r="A549" s="42"/>
      <c r="B549" s="48"/>
      <c r="C549" s="309" t="s">
        <v>39</v>
      </c>
      <c r="D549" s="309" t="s">
        <v>893</v>
      </c>
      <c r="E549" s="20" t="s">
        <v>39</v>
      </c>
      <c r="F549" s="310">
        <v>120</v>
      </c>
      <c r="G549" s="42"/>
      <c r="H549" s="48"/>
    </row>
    <row r="550" s="2" customFormat="1" ht="16.8" customHeight="1">
      <c r="A550" s="42"/>
      <c r="B550" s="48"/>
      <c r="C550" s="309" t="s">
        <v>39</v>
      </c>
      <c r="D550" s="309" t="s">
        <v>894</v>
      </c>
      <c r="E550" s="20" t="s">
        <v>39</v>
      </c>
      <c r="F550" s="310">
        <v>-3.6000000000000001</v>
      </c>
      <c r="G550" s="42"/>
      <c r="H550" s="48"/>
    </row>
    <row r="551" s="2" customFormat="1" ht="16.8" customHeight="1">
      <c r="A551" s="42"/>
      <c r="B551" s="48"/>
      <c r="C551" s="309" t="s">
        <v>882</v>
      </c>
      <c r="D551" s="309" t="s">
        <v>239</v>
      </c>
      <c r="E551" s="20" t="s">
        <v>39</v>
      </c>
      <c r="F551" s="310">
        <v>596.39999999999998</v>
      </c>
      <c r="G551" s="42"/>
      <c r="H551" s="48"/>
    </row>
    <row r="552" s="2" customFormat="1" ht="16.8" customHeight="1">
      <c r="A552" s="42"/>
      <c r="B552" s="48"/>
      <c r="C552" s="305" t="s">
        <v>943</v>
      </c>
      <c r="D552" s="306" t="s">
        <v>187</v>
      </c>
      <c r="E552" s="307" t="s">
        <v>188</v>
      </c>
      <c r="F552" s="308">
        <v>286.39999999999998</v>
      </c>
      <c r="G552" s="42"/>
      <c r="H552" s="48"/>
    </row>
    <row r="553" s="2" customFormat="1" ht="16.8" customHeight="1">
      <c r="A553" s="42"/>
      <c r="B553" s="48"/>
      <c r="C553" s="309" t="s">
        <v>39</v>
      </c>
      <c r="D553" s="309" t="s">
        <v>953</v>
      </c>
      <c r="E553" s="20" t="s">
        <v>39</v>
      </c>
      <c r="F553" s="310">
        <v>290</v>
      </c>
      <c r="G553" s="42"/>
      <c r="H553" s="48"/>
    </row>
    <row r="554" s="2" customFormat="1" ht="16.8" customHeight="1">
      <c r="A554" s="42"/>
      <c r="B554" s="48"/>
      <c r="C554" s="309" t="s">
        <v>39</v>
      </c>
      <c r="D554" s="309" t="s">
        <v>954</v>
      </c>
      <c r="E554" s="20" t="s">
        <v>39</v>
      </c>
      <c r="F554" s="310">
        <v>-3.6000000000000001</v>
      </c>
      <c r="G554" s="42"/>
      <c r="H554" s="48"/>
    </row>
    <row r="555" s="2" customFormat="1" ht="16.8" customHeight="1">
      <c r="A555" s="42"/>
      <c r="B555" s="48"/>
      <c r="C555" s="309" t="s">
        <v>943</v>
      </c>
      <c r="D555" s="309" t="s">
        <v>239</v>
      </c>
      <c r="E555" s="20" t="s">
        <v>39</v>
      </c>
      <c r="F555" s="310">
        <v>286.39999999999998</v>
      </c>
      <c r="G555" s="42"/>
      <c r="H555" s="48"/>
    </row>
    <row r="556" s="2" customFormat="1" ht="16.8" customHeight="1">
      <c r="A556" s="42"/>
      <c r="B556" s="48"/>
      <c r="C556" s="311" t="s">
        <v>1421</v>
      </c>
      <c r="D556" s="42"/>
      <c r="E556" s="42"/>
      <c r="F556" s="42"/>
      <c r="G556" s="42"/>
      <c r="H556" s="48"/>
    </row>
    <row r="557" s="2" customFormat="1" ht="16.8" customHeight="1">
      <c r="A557" s="42"/>
      <c r="B557" s="48"/>
      <c r="C557" s="309" t="s">
        <v>246</v>
      </c>
      <c r="D557" s="309" t="s">
        <v>636</v>
      </c>
      <c r="E557" s="20" t="s">
        <v>188</v>
      </c>
      <c r="F557" s="310">
        <v>286.39999999999998</v>
      </c>
      <c r="G557" s="42"/>
      <c r="H557" s="48"/>
    </row>
    <row r="558" s="2" customFormat="1" ht="16.8" customHeight="1">
      <c r="A558" s="42"/>
      <c r="B558" s="48"/>
      <c r="C558" s="309" t="s">
        <v>254</v>
      </c>
      <c r="D558" s="309" t="s">
        <v>1428</v>
      </c>
      <c r="E558" s="20" t="s">
        <v>175</v>
      </c>
      <c r="F558" s="310">
        <v>54</v>
      </c>
      <c r="G558" s="42"/>
      <c r="H558" s="48"/>
    </row>
    <row r="559" s="2" customFormat="1" ht="16.8" customHeight="1">
      <c r="A559" s="42"/>
      <c r="B559" s="48"/>
      <c r="C559" s="309" t="s">
        <v>278</v>
      </c>
      <c r="D559" s="309" t="s">
        <v>824</v>
      </c>
      <c r="E559" s="20" t="s">
        <v>280</v>
      </c>
      <c r="F559" s="310">
        <v>6</v>
      </c>
      <c r="G559" s="42"/>
      <c r="H559" s="48"/>
    </row>
    <row r="560" s="2" customFormat="1" ht="16.8" customHeight="1">
      <c r="A560" s="42"/>
      <c r="B560" s="48"/>
      <c r="C560" s="309" t="s">
        <v>292</v>
      </c>
      <c r="D560" s="309" t="s">
        <v>1429</v>
      </c>
      <c r="E560" s="20" t="s">
        <v>188</v>
      </c>
      <c r="F560" s="310">
        <v>672.79999999999995</v>
      </c>
      <c r="G560" s="42"/>
      <c r="H560" s="48"/>
    </row>
    <row r="561" s="2" customFormat="1">
      <c r="A561" s="42"/>
      <c r="B561" s="48"/>
      <c r="C561" s="309" t="s">
        <v>620</v>
      </c>
      <c r="D561" s="309" t="s">
        <v>1451</v>
      </c>
      <c r="E561" s="20" t="s">
        <v>184</v>
      </c>
      <c r="F561" s="310">
        <v>14.145</v>
      </c>
      <c r="G561" s="42"/>
      <c r="H561" s="48"/>
    </row>
    <row r="562" s="2" customFormat="1" ht="16.8" customHeight="1">
      <c r="A562" s="42"/>
      <c r="B562" s="48"/>
      <c r="C562" s="309" t="s">
        <v>920</v>
      </c>
      <c r="D562" s="309" t="s">
        <v>921</v>
      </c>
      <c r="E562" s="20" t="s">
        <v>188</v>
      </c>
      <c r="F562" s="310">
        <v>286.39999999999998</v>
      </c>
      <c r="G562" s="42"/>
      <c r="H562" s="48"/>
    </row>
    <row r="563" s="2" customFormat="1" ht="16.8" customHeight="1">
      <c r="A563" s="42"/>
      <c r="B563" s="48"/>
      <c r="C563" s="305" t="s">
        <v>884</v>
      </c>
      <c r="D563" s="306" t="s">
        <v>309</v>
      </c>
      <c r="E563" s="307" t="s">
        <v>175</v>
      </c>
      <c r="F563" s="308">
        <v>921.93799999999999</v>
      </c>
      <c r="G563" s="42"/>
      <c r="H563" s="48"/>
    </row>
    <row r="564" s="2" customFormat="1" ht="16.8" customHeight="1">
      <c r="A564" s="42"/>
      <c r="B564" s="48"/>
      <c r="C564" s="309" t="s">
        <v>39</v>
      </c>
      <c r="D564" s="309" t="s">
        <v>972</v>
      </c>
      <c r="E564" s="20" t="s">
        <v>39</v>
      </c>
      <c r="F564" s="310">
        <v>921.93799999999999</v>
      </c>
      <c r="G564" s="42"/>
      <c r="H564" s="48"/>
    </row>
    <row r="565" s="2" customFormat="1" ht="16.8" customHeight="1">
      <c r="A565" s="42"/>
      <c r="B565" s="48"/>
      <c r="C565" s="309" t="s">
        <v>884</v>
      </c>
      <c r="D565" s="309" t="s">
        <v>239</v>
      </c>
      <c r="E565" s="20" t="s">
        <v>39</v>
      </c>
      <c r="F565" s="310">
        <v>921.93799999999999</v>
      </c>
      <c r="G565" s="42"/>
      <c r="H565" s="48"/>
    </row>
    <row r="566" s="2" customFormat="1" ht="16.8" customHeight="1">
      <c r="A566" s="42"/>
      <c r="B566" s="48"/>
      <c r="C566" s="311" t="s">
        <v>1421</v>
      </c>
      <c r="D566" s="42"/>
      <c r="E566" s="42"/>
      <c r="F566" s="42"/>
      <c r="G566" s="42"/>
      <c r="H566" s="48"/>
    </row>
    <row r="567" s="2" customFormat="1" ht="16.8" customHeight="1">
      <c r="A567" s="42"/>
      <c r="B567" s="48"/>
      <c r="C567" s="309" t="s">
        <v>308</v>
      </c>
      <c r="D567" s="309" t="s">
        <v>506</v>
      </c>
      <c r="E567" s="20" t="s">
        <v>175</v>
      </c>
      <c r="F567" s="310">
        <v>921.93799999999999</v>
      </c>
      <c r="G567" s="42"/>
      <c r="H567" s="48"/>
    </row>
    <row r="568" s="2" customFormat="1" ht="16.8" customHeight="1">
      <c r="A568" s="42"/>
      <c r="B568" s="48"/>
      <c r="C568" s="309" t="s">
        <v>368</v>
      </c>
      <c r="D568" s="309" t="s">
        <v>1444</v>
      </c>
      <c r="E568" s="20" t="s">
        <v>184</v>
      </c>
      <c r="F568" s="310">
        <v>0.16600000000000001</v>
      </c>
      <c r="G568" s="42"/>
      <c r="H568" s="48"/>
    </row>
    <row r="569" s="2" customFormat="1" ht="16.8" customHeight="1">
      <c r="A569" s="42"/>
      <c r="B569" s="48"/>
      <c r="C569" s="305" t="s">
        <v>885</v>
      </c>
      <c r="D569" s="306" t="s">
        <v>824</v>
      </c>
      <c r="E569" s="307" t="s">
        <v>175</v>
      </c>
      <c r="F569" s="308">
        <v>6</v>
      </c>
      <c r="G569" s="42"/>
      <c r="H569" s="48"/>
    </row>
    <row r="570" s="2" customFormat="1" ht="16.8" customHeight="1">
      <c r="A570" s="42"/>
      <c r="B570" s="48"/>
      <c r="C570" s="309" t="s">
        <v>39</v>
      </c>
      <c r="D570" s="309" t="s">
        <v>958</v>
      </c>
      <c r="E570" s="20" t="s">
        <v>39</v>
      </c>
      <c r="F570" s="310">
        <v>5</v>
      </c>
      <c r="G570" s="42"/>
      <c r="H570" s="48"/>
    </row>
    <row r="571" s="2" customFormat="1" ht="16.8" customHeight="1">
      <c r="A571" s="42"/>
      <c r="B571" s="48"/>
      <c r="C571" s="309" t="s">
        <v>39</v>
      </c>
      <c r="D571" s="309" t="s">
        <v>959</v>
      </c>
      <c r="E571" s="20" t="s">
        <v>39</v>
      </c>
      <c r="F571" s="310">
        <v>1</v>
      </c>
      <c r="G571" s="42"/>
      <c r="H571" s="48"/>
    </row>
    <row r="572" s="2" customFormat="1" ht="16.8" customHeight="1">
      <c r="A572" s="42"/>
      <c r="B572" s="48"/>
      <c r="C572" s="309" t="s">
        <v>885</v>
      </c>
      <c r="D572" s="309" t="s">
        <v>239</v>
      </c>
      <c r="E572" s="20" t="s">
        <v>39</v>
      </c>
      <c r="F572" s="310">
        <v>6</v>
      </c>
      <c r="G572" s="42"/>
      <c r="H572" s="48"/>
    </row>
    <row r="573" s="2" customFormat="1" ht="16.8" customHeight="1">
      <c r="A573" s="42"/>
      <c r="B573" s="48"/>
      <c r="C573" s="305" t="s">
        <v>946</v>
      </c>
      <c r="D573" s="306" t="s">
        <v>191</v>
      </c>
      <c r="E573" s="307" t="s">
        <v>184</v>
      </c>
      <c r="F573" s="308">
        <v>0.025000000000000001</v>
      </c>
      <c r="G573" s="42"/>
      <c r="H573" s="48"/>
    </row>
    <row r="574" s="2" customFormat="1" ht="16.8" customHeight="1">
      <c r="A574" s="42"/>
      <c r="B574" s="48"/>
      <c r="C574" s="309" t="s">
        <v>39</v>
      </c>
      <c r="D574" s="309" t="s">
        <v>412</v>
      </c>
      <c r="E574" s="20" t="s">
        <v>39</v>
      </c>
      <c r="F574" s="310">
        <v>0</v>
      </c>
      <c r="G574" s="42"/>
      <c r="H574" s="48"/>
    </row>
    <row r="575" s="2" customFormat="1" ht="16.8" customHeight="1">
      <c r="A575" s="42"/>
      <c r="B575" s="48"/>
      <c r="C575" s="309" t="s">
        <v>39</v>
      </c>
      <c r="D575" s="309" t="s">
        <v>975</v>
      </c>
      <c r="E575" s="20" t="s">
        <v>39</v>
      </c>
      <c r="F575" s="310">
        <v>0.025000000000000001</v>
      </c>
      <c r="G575" s="42"/>
      <c r="H575" s="48"/>
    </row>
    <row r="576" s="2" customFormat="1" ht="16.8" customHeight="1">
      <c r="A576" s="42"/>
      <c r="B576" s="48"/>
      <c r="C576" s="309" t="s">
        <v>946</v>
      </c>
      <c r="D576" s="309" t="s">
        <v>239</v>
      </c>
      <c r="E576" s="20" t="s">
        <v>39</v>
      </c>
      <c r="F576" s="310">
        <v>0.025000000000000001</v>
      </c>
      <c r="G576" s="42"/>
      <c r="H576" s="48"/>
    </row>
    <row r="577" s="2" customFormat="1" ht="16.8" customHeight="1">
      <c r="A577" s="42"/>
      <c r="B577" s="48"/>
      <c r="C577" s="311" t="s">
        <v>1421</v>
      </c>
      <c r="D577" s="42"/>
      <c r="E577" s="42"/>
      <c r="F577" s="42"/>
      <c r="G577" s="42"/>
      <c r="H577" s="48"/>
    </row>
    <row r="578" s="2" customFormat="1" ht="16.8" customHeight="1">
      <c r="A578" s="42"/>
      <c r="B578" s="48"/>
      <c r="C578" s="309" t="s">
        <v>331</v>
      </c>
      <c r="D578" s="309" t="s">
        <v>1422</v>
      </c>
      <c r="E578" s="20" t="s">
        <v>184</v>
      </c>
      <c r="F578" s="310">
        <v>0.025000000000000001</v>
      </c>
      <c r="G578" s="42"/>
      <c r="H578" s="48"/>
    </row>
    <row r="579" s="2" customFormat="1" ht="16.8" customHeight="1">
      <c r="A579" s="42"/>
      <c r="B579" s="48"/>
      <c r="C579" s="309" t="s">
        <v>357</v>
      </c>
      <c r="D579" s="309" t="s">
        <v>1430</v>
      </c>
      <c r="E579" s="20" t="s">
        <v>184</v>
      </c>
      <c r="F579" s="310">
        <v>0.025000000000000001</v>
      </c>
      <c r="G579" s="42"/>
      <c r="H579" s="48"/>
    </row>
    <row r="580" s="2" customFormat="1" ht="16.8" customHeight="1">
      <c r="A580" s="42"/>
      <c r="B580" s="48"/>
      <c r="C580" s="305" t="s">
        <v>948</v>
      </c>
      <c r="D580" s="306" t="s">
        <v>828</v>
      </c>
      <c r="E580" s="307" t="s">
        <v>175</v>
      </c>
      <c r="F580" s="308">
        <v>20</v>
      </c>
      <c r="G580" s="42"/>
      <c r="H580" s="48"/>
    </row>
    <row r="581" s="2" customFormat="1" ht="16.8" customHeight="1">
      <c r="A581" s="42"/>
      <c r="B581" s="48"/>
      <c r="C581" s="309" t="s">
        <v>39</v>
      </c>
      <c r="D581" s="309" t="s">
        <v>970</v>
      </c>
      <c r="E581" s="20" t="s">
        <v>39</v>
      </c>
      <c r="F581" s="310">
        <v>20</v>
      </c>
      <c r="G581" s="42"/>
      <c r="H581" s="48"/>
    </row>
    <row r="582" s="2" customFormat="1" ht="16.8" customHeight="1">
      <c r="A582" s="42"/>
      <c r="B582" s="48"/>
      <c r="C582" s="309" t="s">
        <v>948</v>
      </c>
      <c r="D582" s="309" t="s">
        <v>239</v>
      </c>
      <c r="E582" s="20" t="s">
        <v>39</v>
      </c>
      <c r="F582" s="310">
        <v>20</v>
      </c>
      <c r="G582" s="42"/>
      <c r="H582" s="48"/>
    </row>
    <row r="583" s="2" customFormat="1" ht="16.8" customHeight="1">
      <c r="A583" s="42"/>
      <c r="B583" s="48"/>
      <c r="C583" s="311" t="s">
        <v>1421</v>
      </c>
      <c r="D583" s="42"/>
      <c r="E583" s="42"/>
      <c r="F583" s="42"/>
      <c r="G583" s="42"/>
      <c r="H583" s="48"/>
    </row>
    <row r="584" s="2" customFormat="1" ht="16.8" customHeight="1">
      <c r="A584" s="42"/>
      <c r="B584" s="48"/>
      <c r="C584" s="309" t="s">
        <v>845</v>
      </c>
      <c r="D584" s="309" t="s">
        <v>828</v>
      </c>
      <c r="E584" s="20" t="s">
        <v>175</v>
      </c>
      <c r="F584" s="310">
        <v>20</v>
      </c>
      <c r="G584" s="42"/>
      <c r="H584" s="48"/>
    </row>
    <row r="585" s="2" customFormat="1" ht="16.8" customHeight="1">
      <c r="A585" s="42"/>
      <c r="B585" s="48"/>
      <c r="C585" s="309" t="s">
        <v>331</v>
      </c>
      <c r="D585" s="309" t="s">
        <v>1422</v>
      </c>
      <c r="E585" s="20" t="s">
        <v>184</v>
      </c>
      <c r="F585" s="310">
        <v>0.025000000000000001</v>
      </c>
      <c r="G585" s="42"/>
      <c r="H585" s="48"/>
    </row>
    <row r="586" s="2" customFormat="1" ht="26.4" customHeight="1">
      <c r="A586" s="42"/>
      <c r="B586" s="48"/>
      <c r="C586" s="304" t="s">
        <v>1463</v>
      </c>
      <c r="D586" s="304" t="s">
        <v>131</v>
      </c>
      <c r="E586" s="42"/>
      <c r="F586" s="42"/>
      <c r="G586" s="42"/>
      <c r="H586" s="48"/>
    </row>
    <row r="587" s="2" customFormat="1" ht="16.8" customHeight="1">
      <c r="A587" s="42"/>
      <c r="B587" s="48"/>
      <c r="C587" s="305" t="s">
        <v>982</v>
      </c>
      <c r="D587" s="306" t="s">
        <v>983</v>
      </c>
      <c r="E587" s="307" t="s">
        <v>790</v>
      </c>
      <c r="F587" s="308">
        <v>5.4000000000000004</v>
      </c>
      <c r="G587" s="42"/>
      <c r="H587" s="48"/>
    </row>
    <row r="588" s="2" customFormat="1" ht="16.8" customHeight="1">
      <c r="A588" s="42"/>
      <c r="B588" s="48"/>
      <c r="C588" s="309" t="s">
        <v>39</v>
      </c>
      <c r="D588" s="309" t="s">
        <v>1009</v>
      </c>
      <c r="E588" s="20" t="s">
        <v>39</v>
      </c>
      <c r="F588" s="310">
        <v>5.4000000000000004</v>
      </c>
      <c r="G588" s="42"/>
      <c r="H588" s="48"/>
    </row>
    <row r="589" s="2" customFormat="1" ht="16.8" customHeight="1">
      <c r="A589" s="42"/>
      <c r="B589" s="48"/>
      <c r="C589" s="309" t="s">
        <v>982</v>
      </c>
      <c r="D589" s="309" t="s">
        <v>239</v>
      </c>
      <c r="E589" s="20" t="s">
        <v>39</v>
      </c>
      <c r="F589" s="310">
        <v>5.4000000000000004</v>
      </c>
      <c r="G589" s="42"/>
      <c r="H589" s="48"/>
    </row>
    <row r="590" s="2" customFormat="1" ht="16.8" customHeight="1">
      <c r="A590" s="42"/>
      <c r="B590" s="48"/>
      <c r="C590" s="311" t="s">
        <v>1421</v>
      </c>
      <c r="D590" s="42"/>
      <c r="E590" s="42"/>
      <c r="F590" s="42"/>
      <c r="G590" s="42"/>
      <c r="H590" s="48"/>
    </row>
    <row r="591" s="2" customFormat="1" ht="16.8" customHeight="1">
      <c r="A591" s="42"/>
      <c r="B591" s="48"/>
      <c r="C591" s="309" t="s">
        <v>1006</v>
      </c>
      <c r="D591" s="309" t="s">
        <v>983</v>
      </c>
      <c r="E591" s="20" t="s">
        <v>790</v>
      </c>
      <c r="F591" s="310">
        <v>5.4000000000000004</v>
      </c>
      <c r="G591" s="42"/>
      <c r="H591" s="48"/>
    </row>
    <row r="592" s="2" customFormat="1" ht="16.8" customHeight="1">
      <c r="A592" s="42"/>
      <c r="B592" s="48"/>
      <c r="C592" s="309" t="s">
        <v>794</v>
      </c>
      <c r="D592" s="309" t="s">
        <v>1464</v>
      </c>
      <c r="E592" s="20" t="s">
        <v>790</v>
      </c>
      <c r="F592" s="310">
        <v>5.4000000000000004</v>
      </c>
      <c r="G592" s="42"/>
      <c r="H592" s="48"/>
    </row>
    <row r="593" s="2" customFormat="1" ht="16.8" customHeight="1">
      <c r="A593" s="42"/>
      <c r="B593" s="48"/>
      <c r="C593" s="309" t="s">
        <v>331</v>
      </c>
      <c r="D593" s="309" t="s">
        <v>1422</v>
      </c>
      <c r="E593" s="20" t="s">
        <v>184</v>
      </c>
      <c r="F593" s="310">
        <v>3.3700000000000001</v>
      </c>
      <c r="G593" s="42"/>
      <c r="H593" s="48"/>
    </row>
    <row r="594" s="2" customFormat="1" ht="16.8" customHeight="1">
      <c r="A594" s="42"/>
      <c r="B594" s="48"/>
      <c r="C594" s="309" t="s">
        <v>343</v>
      </c>
      <c r="D594" s="309" t="s">
        <v>1432</v>
      </c>
      <c r="E594" s="20" t="s">
        <v>184</v>
      </c>
      <c r="F594" s="310">
        <v>3.3700000000000001</v>
      </c>
      <c r="G594" s="42"/>
      <c r="H594" s="48"/>
    </row>
    <row r="595" s="2" customFormat="1" ht="16.8" customHeight="1">
      <c r="A595" s="42"/>
      <c r="B595" s="48"/>
      <c r="C595" s="309" t="s">
        <v>813</v>
      </c>
      <c r="D595" s="309" t="s">
        <v>1465</v>
      </c>
      <c r="E595" s="20" t="s">
        <v>184</v>
      </c>
      <c r="F595" s="310">
        <v>3.3700000000000001</v>
      </c>
      <c r="G595" s="42"/>
      <c r="H595" s="48"/>
    </row>
    <row r="596" s="2" customFormat="1" ht="16.8" customHeight="1">
      <c r="A596" s="42"/>
      <c r="B596" s="48"/>
      <c r="C596" s="309" t="s">
        <v>806</v>
      </c>
      <c r="D596" s="309" t="s">
        <v>807</v>
      </c>
      <c r="E596" s="20" t="s">
        <v>184</v>
      </c>
      <c r="F596" s="310">
        <v>0.56200000000000006</v>
      </c>
      <c r="G596" s="42"/>
      <c r="H596" s="48"/>
    </row>
    <row r="597" s="2" customFormat="1" ht="16.8" customHeight="1">
      <c r="A597" s="42"/>
      <c r="B597" s="48"/>
      <c r="C597" s="309" t="s">
        <v>802</v>
      </c>
      <c r="D597" s="309" t="s">
        <v>803</v>
      </c>
      <c r="E597" s="20" t="s">
        <v>184</v>
      </c>
      <c r="F597" s="310">
        <v>2.8079999999999998</v>
      </c>
      <c r="G597" s="42"/>
      <c r="H597" s="48"/>
    </row>
    <row r="598" s="2" customFormat="1" ht="16.8" customHeight="1">
      <c r="A598" s="42"/>
      <c r="B598" s="48"/>
      <c r="C598" s="305" t="s">
        <v>1466</v>
      </c>
      <c r="D598" s="306" t="s">
        <v>178</v>
      </c>
      <c r="E598" s="307" t="s">
        <v>179</v>
      </c>
      <c r="F598" s="308">
        <v>0.5</v>
      </c>
      <c r="G598" s="42"/>
      <c r="H598" s="48"/>
    </row>
    <row r="599" s="2" customFormat="1" ht="16.8" customHeight="1">
      <c r="A599" s="42"/>
      <c r="B599" s="48"/>
      <c r="C599" s="305" t="s">
        <v>1467</v>
      </c>
      <c r="D599" s="306" t="s">
        <v>1468</v>
      </c>
      <c r="E599" s="307" t="s">
        <v>231</v>
      </c>
      <c r="F599" s="308">
        <v>24.623000000000001</v>
      </c>
      <c r="G599" s="42"/>
      <c r="H599" s="48"/>
    </row>
    <row r="600" s="2" customFormat="1" ht="16.8" customHeight="1">
      <c r="A600" s="42"/>
      <c r="B600" s="48"/>
      <c r="C600" s="305" t="s">
        <v>1469</v>
      </c>
      <c r="D600" s="306" t="s">
        <v>1470</v>
      </c>
      <c r="E600" s="307" t="s">
        <v>188</v>
      </c>
      <c r="F600" s="308">
        <v>6</v>
      </c>
      <c r="G600" s="42"/>
      <c r="H600" s="48"/>
    </row>
    <row r="601" s="2" customFormat="1" ht="16.8" customHeight="1">
      <c r="A601" s="42"/>
      <c r="B601" s="48"/>
      <c r="C601" s="305" t="s">
        <v>1471</v>
      </c>
      <c r="D601" s="306" t="s">
        <v>194</v>
      </c>
      <c r="E601" s="307" t="s">
        <v>184</v>
      </c>
      <c r="F601" s="308">
        <v>100</v>
      </c>
      <c r="G601" s="42"/>
      <c r="H601" s="48"/>
    </row>
    <row r="602" s="2" customFormat="1" ht="26.4" customHeight="1">
      <c r="A602" s="42"/>
      <c r="B602" s="48"/>
      <c r="C602" s="304" t="s">
        <v>1472</v>
      </c>
      <c r="D602" s="304" t="s">
        <v>137</v>
      </c>
      <c r="E602" s="42"/>
      <c r="F602" s="42"/>
      <c r="G602" s="42"/>
      <c r="H602" s="48"/>
    </row>
    <row r="603" s="2" customFormat="1" ht="16.8" customHeight="1">
      <c r="A603" s="42"/>
      <c r="B603" s="48"/>
      <c r="C603" s="305" t="s">
        <v>1105</v>
      </c>
      <c r="D603" s="306" t="s">
        <v>1473</v>
      </c>
      <c r="E603" s="307" t="s">
        <v>188</v>
      </c>
      <c r="F603" s="308">
        <v>2710</v>
      </c>
      <c r="G603" s="42"/>
      <c r="H603" s="48"/>
    </row>
    <row r="604" s="2" customFormat="1" ht="16.8" customHeight="1">
      <c r="A604" s="42"/>
      <c r="B604" s="48"/>
      <c r="C604" s="309" t="s">
        <v>39</v>
      </c>
      <c r="D604" s="309" t="s">
        <v>1101</v>
      </c>
      <c r="E604" s="20" t="s">
        <v>39</v>
      </c>
      <c r="F604" s="310">
        <v>410</v>
      </c>
      <c r="G604" s="42"/>
      <c r="H604" s="48"/>
    </row>
    <row r="605" s="2" customFormat="1" ht="16.8" customHeight="1">
      <c r="A605" s="42"/>
      <c r="B605" s="48"/>
      <c r="C605" s="309" t="s">
        <v>39</v>
      </c>
      <c r="D605" s="309" t="s">
        <v>1102</v>
      </c>
      <c r="E605" s="20" t="s">
        <v>39</v>
      </c>
      <c r="F605" s="310">
        <v>1136</v>
      </c>
      <c r="G605" s="42"/>
      <c r="H605" s="48"/>
    </row>
    <row r="606" s="2" customFormat="1" ht="16.8" customHeight="1">
      <c r="A606" s="42"/>
      <c r="B606" s="48"/>
      <c r="C606" s="309" t="s">
        <v>39</v>
      </c>
      <c r="D606" s="309" t="s">
        <v>1103</v>
      </c>
      <c r="E606" s="20" t="s">
        <v>39</v>
      </c>
      <c r="F606" s="310">
        <v>582</v>
      </c>
      <c r="G606" s="42"/>
      <c r="H606" s="48"/>
    </row>
    <row r="607" s="2" customFormat="1" ht="16.8" customHeight="1">
      <c r="A607" s="42"/>
      <c r="B607" s="48"/>
      <c r="C607" s="309" t="s">
        <v>39</v>
      </c>
      <c r="D607" s="309" t="s">
        <v>1104</v>
      </c>
      <c r="E607" s="20" t="s">
        <v>39</v>
      </c>
      <c r="F607" s="310">
        <v>582</v>
      </c>
      <c r="G607" s="42"/>
      <c r="H607" s="48"/>
    </row>
    <row r="608" s="2" customFormat="1" ht="16.8" customHeight="1">
      <c r="A608" s="42"/>
      <c r="B608" s="48"/>
      <c r="C608" s="309" t="s">
        <v>1105</v>
      </c>
      <c r="D608" s="309" t="s">
        <v>239</v>
      </c>
      <c r="E608" s="20" t="s">
        <v>39</v>
      </c>
      <c r="F608" s="310">
        <v>2710</v>
      </c>
      <c r="G608" s="42"/>
      <c r="H608" s="48"/>
    </row>
    <row r="609" s="2" customFormat="1" ht="16.8" customHeight="1">
      <c r="A609" s="42"/>
      <c r="B609" s="48"/>
      <c r="C609" s="305" t="s">
        <v>1023</v>
      </c>
      <c r="D609" s="306" t="s">
        <v>183</v>
      </c>
      <c r="E609" s="307" t="s">
        <v>184</v>
      </c>
      <c r="F609" s="308">
        <v>68.802000000000007</v>
      </c>
      <c r="G609" s="42"/>
      <c r="H609" s="48"/>
    </row>
    <row r="610" s="2" customFormat="1" ht="16.8" customHeight="1">
      <c r="A610" s="42"/>
      <c r="B610" s="48"/>
      <c r="C610" s="309" t="s">
        <v>39</v>
      </c>
      <c r="D610" s="309" t="s">
        <v>1130</v>
      </c>
      <c r="E610" s="20" t="s">
        <v>39</v>
      </c>
      <c r="F610" s="310">
        <v>64.703000000000003</v>
      </c>
      <c r="G610" s="42"/>
      <c r="H610" s="48"/>
    </row>
    <row r="611" s="2" customFormat="1" ht="16.8" customHeight="1">
      <c r="A611" s="42"/>
      <c r="B611" s="48"/>
      <c r="C611" s="309" t="s">
        <v>39</v>
      </c>
      <c r="D611" s="309" t="s">
        <v>1131</v>
      </c>
      <c r="E611" s="20" t="s">
        <v>39</v>
      </c>
      <c r="F611" s="310">
        <v>4.0990000000000002</v>
      </c>
      <c r="G611" s="42"/>
      <c r="H611" s="48"/>
    </row>
    <row r="612" s="2" customFormat="1" ht="16.8" customHeight="1">
      <c r="A612" s="42"/>
      <c r="B612" s="48"/>
      <c r="C612" s="309" t="s">
        <v>1023</v>
      </c>
      <c r="D612" s="309" t="s">
        <v>239</v>
      </c>
      <c r="E612" s="20" t="s">
        <v>39</v>
      </c>
      <c r="F612" s="310">
        <v>68.802000000000007</v>
      </c>
      <c r="G612" s="42"/>
      <c r="H612" s="48"/>
    </row>
    <row r="613" s="2" customFormat="1" ht="16.8" customHeight="1">
      <c r="A613" s="42"/>
      <c r="B613" s="48"/>
      <c r="C613" s="311" t="s">
        <v>1421</v>
      </c>
      <c r="D613" s="42"/>
      <c r="E613" s="42"/>
      <c r="F613" s="42"/>
      <c r="G613" s="42"/>
      <c r="H613" s="48"/>
    </row>
    <row r="614" s="2" customFormat="1">
      <c r="A614" s="42"/>
      <c r="B614" s="48"/>
      <c r="C614" s="309" t="s">
        <v>1127</v>
      </c>
      <c r="D614" s="309" t="s">
        <v>1474</v>
      </c>
      <c r="E614" s="20" t="s">
        <v>184</v>
      </c>
      <c r="F614" s="310">
        <v>68.802000000000007</v>
      </c>
      <c r="G614" s="42"/>
      <c r="H614" s="48"/>
    </row>
    <row r="615" s="2" customFormat="1">
      <c r="A615" s="42"/>
      <c r="B615" s="48"/>
      <c r="C615" s="309" t="s">
        <v>338</v>
      </c>
      <c r="D615" s="309" t="s">
        <v>1426</v>
      </c>
      <c r="E615" s="20" t="s">
        <v>184</v>
      </c>
      <c r="F615" s="310">
        <v>68.802000000000007</v>
      </c>
      <c r="G615" s="42"/>
      <c r="H615" s="48"/>
    </row>
    <row r="616" s="2" customFormat="1" ht="16.8" customHeight="1">
      <c r="A616" s="42"/>
      <c r="B616" s="48"/>
      <c r="C616" s="309" t="s">
        <v>362</v>
      </c>
      <c r="D616" s="309" t="s">
        <v>1427</v>
      </c>
      <c r="E616" s="20" t="s">
        <v>184</v>
      </c>
      <c r="F616" s="310">
        <v>206.40600000000001</v>
      </c>
      <c r="G616" s="42"/>
      <c r="H616" s="48"/>
    </row>
    <row r="617" s="2" customFormat="1" ht="16.8" customHeight="1">
      <c r="A617" s="42"/>
      <c r="B617" s="48"/>
      <c r="C617" s="305" t="s">
        <v>1025</v>
      </c>
      <c r="D617" s="306" t="s">
        <v>506</v>
      </c>
      <c r="E617" s="307" t="s">
        <v>175</v>
      </c>
      <c r="F617" s="308">
        <v>3652</v>
      </c>
      <c r="G617" s="42"/>
      <c r="H617" s="48"/>
    </row>
    <row r="618" s="2" customFormat="1" ht="16.8" customHeight="1">
      <c r="A618" s="42"/>
      <c r="B618" s="48"/>
      <c r="C618" s="309" t="s">
        <v>39</v>
      </c>
      <c r="D618" s="309" t="s">
        <v>1110</v>
      </c>
      <c r="E618" s="20" t="s">
        <v>39</v>
      </c>
      <c r="F618" s="310">
        <v>1754</v>
      </c>
      <c r="G618" s="42"/>
      <c r="H618" s="48"/>
    </row>
    <row r="619" s="2" customFormat="1" ht="16.8" customHeight="1">
      <c r="A619" s="42"/>
      <c r="B619" s="48"/>
      <c r="C619" s="309" t="s">
        <v>39</v>
      </c>
      <c r="D619" s="309" t="s">
        <v>1111</v>
      </c>
      <c r="E619" s="20" t="s">
        <v>39</v>
      </c>
      <c r="F619" s="310">
        <v>1898</v>
      </c>
      <c r="G619" s="42"/>
      <c r="H619" s="48"/>
    </row>
    <row r="620" s="2" customFormat="1" ht="16.8" customHeight="1">
      <c r="A620" s="42"/>
      <c r="B620" s="48"/>
      <c r="C620" s="309" t="s">
        <v>1025</v>
      </c>
      <c r="D620" s="309" t="s">
        <v>239</v>
      </c>
      <c r="E620" s="20" t="s">
        <v>39</v>
      </c>
      <c r="F620" s="310">
        <v>3652</v>
      </c>
      <c r="G620" s="42"/>
      <c r="H620" s="48"/>
    </row>
    <row r="621" s="2" customFormat="1" ht="16.8" customHeight="1">
      <c r="A621" s="42"/>
      <c r="B621" s="48"/>
      <c r="C621" s="311" t="s">
        <v>1421</v>
      </c>
      <c r="D621" s="42"/>
      <c r="E621" s="42"/>
      <c r="F621" s="42"/>
      <c r="G621" s="42"/>
      <c r="H621" s="48"/>
    </row>
    <row r="622" s="2" customFormat="1" ht="16.8" customHeight="1">
      <c r="A622" s="42"/>
      <c r="B622" s="48"/>
      <c r="C622" s="309" t="s">
        <v>308</v>
      </c>
      <c r="D622" s="309" t="s">
        <v>506</v>
      </c>
      <c r="E622" s="20" t="s">
        <v>175</v>
      </c>
      <c r="F622" s="310">
        <v>3652</v>
      </c>
      <c r="G622" s="42"/>
      <c r="H622" s="48"/>
    </row>
    <row r="623" s="2" customFormat="1" ht="16.8" customHeight="1">
      <c r="A623" s="42"/>
      <c r="B623" s="48"/>
      <c r="C623" s="309" t="s">
        <v>368</v>
      </c>
      <c r="D623" s="309" t="s">
        <v>1444</v>
      </c>
      <c r="E623" s="20" t="s">
        <v>184</v>
      </c>
      <c r="F623" s="310">
        <v>0.65700000000000003</v>
      </c>
      <c r="G623" s="42"/>
      <c r="H623" s="48"/>
    </row>
    <row r="624" s="2" customFormat="1" ht="16.8" customHeight="1">
      <c r="A624" s="42"/>
      <c r="B624" s="48"/>
      <c r="C624" s="305" t="s">
        <v>1027</v>
      </c>
      <c r="D624" s="306" t="s">
        <v>708</v>
      </c>
      <c r="E624" s="307" t="s">
        <v>175</v>
      </c>
      <c r="F624" s="308">
        <v>10.917</v>
      </c>
      <c r="G624" s="42"/>
      <c r="H624" s="48"/>
    </row>
    <row r="625" s="2" customFormat="1" ht="16.8" customHeight="1">
      <c r="A625" s="42"/>
      <c r="B625" s="48"/>
      <c r="C625" s="309" t="s">
        <v>39</v>
      </c>
      <c r="D625" s="309" t="s">
        <v>1113</v>
      </c>
      <c r="E625" s="20" t="s">
        <v>39</v>
      </c>
      <c r="F625" s="310">
        <v>3</v>
      </c>
      <c r="G625" s="42"/>
      <c r="H625" s="48"/>
    </row>
    <row r="626" s="2" customFormat="1" ht="16.8" customHeight="1">
      <c r="A626" s="42"/>
      <c r="B626" s="48"/>
      <c r="C626" s="309" t="s">
        <v>39</v>
      </c>
      <c r="D626" s="309" t="s">
        <v>1114</v>
      </c>
      <c r="E626" s="20" t="s">
        <v>39</v>
      </c>
      <c r="F626" s="310">
        <v>3.8999999999999999</v>
      </c>
      <c r="G626" s="42"/>
      <c r="H626" s="48"/>
    </row>
    <row r="627" s="2" customFormat="1" ht="16.8" customHeight="1">
      <c r="A627" s="42"/>
      <c r="B627" s="48"/>
      <c r="C627" s="309" t="s">
        <v>39</v>
      </c>
      <c r="D627" s="309" t="s">
        <v>1115</v>
      </c>
      <c r="E627" s="20" t="s">
        <v>39</v>
      </c>
      <c r="F627" s="310">
        <v>4.0170000000000003</v>
      </c>
      <c r="G627" s="42"/>
      <c r="H627" s="48"/>
    </row>
    <row r="628" s="2" customFormat="1" ht="16.8" customHeight="1">
      <c r="A628" s="42"/>
      <c r="B628" s="48"/>
      <c r="C628" s="309" t="s">
        <v>1027</v>
      </c>
      <c r="D628" s="309" t="s">
        <v>239</v>
      </c>
      <c r="E628" s="20" t="s">
        <v>39</v>
      </c>
      <c r="F628" s="310">
        <v>10.917</v>
      </c>
      <c r="G628" s="42"/>
      <c r="H628" s="48"/>
    </row>
    <row r="629" s="2" customFormat="1" ht="16.8" customHeight="1">
      <c r="A629" s="42"/>
      <c r="B629" s="48"/>
      <c r="C629" s="311" t="s">
        <v>1421</v>
      </c>
      <c r="D629" s="42"/>
      <c r="E629" s="42"/>
      <c r="F629" s="42"/>
      <c r="G629" s="42"/>
      <c r="H629" s="48"/>
    </row>
    <row r="630" s="2" customFormat="1" ht="16.8" customHeight="1">
      <c r="A630" s="42"/>
      <c r="B630" s="48"/>
      <c r="C630" s="309" t="s">
        <v>318</v>
      </c>
      <c r="D630" s="309" t="s">
        <v>319</v>
      </c>
      <c r="E630" s="20" t="s">
        <v>175</v>
      </c>
      <c r="F630" s="310">
        <v>10.917</v>
      </c>
      <c r="G630" s="42"/>
      <c r="H630" s="48"/>
    </row>
    <row r="631" s="2" customFormat="1">
      <c r="A631" s="42"/>
      <c r="B631" s="48"/>
      <c r="C631" s="309" t="s">
        <v>1127</v>
      </c>
      <c r="D631" s="309" t="s">
        <v>1474</v>
      </c>
      <c r="E631" s="20" t="s">
        <v>184</v>
      </c>
      <c r="F631" s="310">
        <v>68.802000000000007</v>
      </c>
      <c r="G631" s="42"/>
      <c r="H631" s="48"/>
    </row>
    <row r="632" s="2" customFormat="1" ht="16.8" customHeight="1">
      <c r="A632" s="42"/>
      <c r="B632" s="48"/>
      <c r="C632" s="305" t="s">
        <v>1029</v>
      </c>
      <c r="D632" s="306" t="s">
        <v>191</v>
      </c>
      <c r="E632" s="307" t="s">
        <v>184</v>
      </c>
      <c r="F632" s="308">
        <v>8.984</v>
      </c>
      <c r="G632" s="42"/>
      <c r="H632" s="48"/>
    </row>
    <row r="633" s="2" customFormat="1" ht="16.8" customHeight="1">
      <c r="A633" s="42"/>
      <c r="B633" s="48"/>
      <c r="C633" s="309" t="s">
        <v>39</v>
      </c>
      <c r="D633" s="309" t="s">
        <v>412</v>
      </c>
      <c r="E633" s="20" t="s">
        <v>39</v>
      </c>
      <c r="F633" s="310">
        <v>0</v>
      </c>
      <c r="G633" s="42"/>
      <c r="H633" s="48"/>
    </row>
    <row r="634" s="2" customFormat="1" ht="16.8" customHeight="1">
      <c r="A634" s="42"/>
      <c r="B634" s="48"/>
      <c r="C634" s="309" t="s">
        <v>39</v>
      </c>
      <c r="D634" s="309" t="s">
        <v>1124</v>
      </c>
      <c r="E634" s="20" t="s">
        <v>39</v>
      </c>
      <c r="F634" s="310">
        <v>8.984</v>
      </c>
      <c r="G634" s="42"/>
      <c r="H634" s="48"/>
    </row>
    <row r="635" s="2" customFormat="1" ht="16.8" customHeight="1">
      <c r="A635" s="42"/>
      <c r="B635" s="48"/>
      <c r="C635" s="309" t="s">
        <v>1029</v>
      </c>
      <c r="D635" s="309" t="s">
        <v>239</v>
      </c>
      <c r="E635" s="20" t="s">
        <v>39</v>
      </c>
      <c r="F635" s="310">
        <v>8.984</v>
      </c>
      <c r="G635" s="42"/>
      <c r="H635" s="48"/>
    </row>
    <row r="636" s="2" customFormat="1" ht="16.8" customHeight="1">
      <c r="A636" s="42"/>
      <c r="B636" s="48"/>
      <c r="C636" s="311" t="s">
        <v>1421</v>
      </c>
      <c r="D636" s="42"/>
      <c r="E636" s="42"/>
      <c r="F636" s="42"/>
      <c r="G636" s="42"/>
      <c r="H636" s="48"/>
    </row>
    <row r="637" s="2" customFormat="1" ht="16.8" customHeight="1">
      <c r="A637" s="42"/>
      <c r="B637" s="48"/>
      <c r="C637" s="309" t="s">
        <v>331</v>
      </c>
      <c r="D637" s="309" t="s">
        <v>1422</v>
      </c>
      <c r="E637" s="20" t="s">
        <v>184</v>
      </c>
      <c r="F637" s="310">
        <v>8.984</v>
      </c>
      <c r="G637" s="42"/>
      <c r="H637" s="48"/>
    </row>
    <row r="638" s="2" customFormat="1" ht="16.8" customHeight="1">
      <c r="A638" s="42"/>
      <c r="B638" s="48"/>
      <c r="C638" s="309" t="s">
        <v>357</v>
      </c>
      <c r="D638" s="309" t="s">
        <v>1430</v>
      </c>
      <c r="E638" s="20" t="s">
        <v>184</v>
      </c>
      <c r="F638" s="310">
        <v>8.984</v>
      </c>
      <c r="G638" s="42"/>
      <c r="H638" s="48"/>
    </row>
    <row r="639" s="2" customFormat="1" ht="16.8" customHeight="1">
      <c r="A639" s="42"/>
      <c r="B639" s="48"/>
      <c r="C639" s="305" t="s">
        <v>1031</v>
      </c>
      <c r="D639" s="306" t="s">
        <v>198</v>
      </c>
      <c r="E639" s="307" t="s">
        <v>199</v>
      </c>
      <c r="F639" s="308">
        <v>6</v>
      </c>
      <c r="G639" s="42"/>
      <c r="H639" s="48"/>
    </row>
    <row r="640" s="2" customFormat="1" ht="16.8" customHeight="1">
      <c r="A640" s="42"/>
      <c r="B640" s="48"/>
      <c r="C640" s="309" t="s">
        <v>1031</v>
      </c>
      <c r="D640" s="309" t="s">
        <v>260</v>
      </c>
      <c r="E640" s="20" t="s">
        <v>39</v>
      </c>
      <c r="F640" s="310">
        <v>6</v>
      </c>
      <c r="G640" s="42"/>
      <c r="H640" s="48"/>
    </row>
    <row r="641" s="2" customFormat="1" ht="16.8" customHeight="1">
      <c r="A641" s="42"/>
      <c r="B641" s="48"/>
      <c r="C641" s="311" t="s">
        <v>1421</v>
      </c>
      <c r="D641" s="42"/>
      <c r="E641" s="42"/>
      <c r="F641" s="42"/>
      <c r="G641" s="42"/>
      <c r="H641" s="48"/>
    </row>
    <row r="642" s="2" customFormat="1" ht="16.8" customHeight="1">
      <c r="A642" s="42"/>
      <c r="B642" s="48"/>
      <c r="C642" s="309" t="s">
        <v>298</v>
      </c>
      <c r="D642" s="309" t="s">
        <v>299</v>
      </c>
      <c r="E642" s="20" t="s">
        <v>175</v>
      </c>
      <c r="F642" s="310">
        <v>6</v>
      </c>
      <c r="G642" s="42"/>
      <c r="H642" s="48"/>
    </row>
    <row r="643" s="2" customFormat="1" ht="16.8" customHeight="1">
      <c r="A643" s="42"/>
      <c r="B643" s="48"/>
      <c r="C643" s="309" t="s">
        <v>303</v>
      </c>
      <c r="D643" s="309" t="s">
        <v>1433</v>
      </c>
      <c r="E643" s="20" t="s">
        <v>175</v>
      </c>
      <c r="F643" s="310">
        <v>6</v>
      </c>
      <c r="G643" s="42"/>
      <c r="H643" s="48"/>
    </row>
    <row r="644" s="2" customFormat="1" ht="16.8" customHeight="1">
      <c r="A644" s="42"/>
      <c r="B644" s="48"/>
      <c r="C644" s="305" t="s">
        <v>1032</v>
      </c>
      <c r="D644" s="306" t="s">
        <v>828</v>
      </c>
      <c r="E644" s="307" t="s">
        <v>175</v>
      </c>
      <c r="F644" s="308">
        <v>7304</v>
      </c>
      <c r="G644" s="42"/>
      <c r="H644" s="48"/>
    </row>
    <row r="645" s="2" customFormat="1" ht="16.8" customHeight="1">
      <c r="A645" s="42"/>
      <c r="B645" s="48"/>
      <c r="C645" s="309" t="s">
        <v>39</v>
      </c>
      <c r="D645" s="309" t="s">
        <v>1107</v>
      </c>
      <c r="E645" s="20" t="s">
        <v>39</v>
      </c>
      <c r="F645" s="310">
        <v>3508</v>
      </c>
      <c r="G645" s="42"/>
      <c r="H645" s="48"/>
    </row>
    <row r="646" s="2" customFormat="1" ht="16.8" customHeight="1">
      <c r="A646" s="42"/>
      <c r="B646" s="48"/>
      <c r="C646" s="309" t="s">
        <v>39</v>
      </c>
      <c r="D646" s="309" t="s">
        <v>1108</v>
      </c>
      <c r="E646" s="20" t="s">
        <v>39</v>
      </c>
      <c r="F646" s="310">
        <v>3796</v>
      </c>
      <c r="G646" s="42"/>
      <c r="H646" s="48"/>
    </row>
    <row r="647" s="2" customFormat="1" ht="16.8" customHeight="1">
      <c r="A647" s="42"/>
      <c r="B647" s="48"/>
      <c r="C647" s="309" t="s">
        <v>1032</v>
      </c>
      <c r="D647" s="309" t="s">
        <v>239</v>
      </c>
      <c r="E647" s="20" t="s">
        <v>39</v>
      </c>
      <c r="F647" s="310">
        <v>7304</v>
      </c>
      <c r="G647" s="42"/>
      <c r="H647" s="48"/>
    </row>
    <row r="648" s="2" customFormat="1" ht="16.8" customHeight="1">
      <c r="A648" s="42"/>
      <c r="B648" s="48"/>
      <c r="C648" s="311" t="s">
        <v>1421</v>
      </c>
      <c r="D648" s="42"/>
      <c r="E648" s="42"/>
      <c r="F648" s="42"/>
      <c r="G648" s="42"/>
      <c r="H648" s="48"/>
    </row>
    <row r="649" s="2" customFormat="1" ht="16.8" customHeight="1">
      <c r="A649" s="42"/>
      <c r="B649" s="48"/>
      <c r="C649" s="309" t="s">
        <v>845</v>
      </c>
      <c r="D649" s="309" t="s">
        <v>828</v>
      </c>
      <c r="E649" s="20" t="s">
        <v>175</v>
      </c>
      <c r="F649" s="310">
        <v>7304</v>
      </c>
      <c r="G649" s="42"/>
      <c r="H649" s="48"/>
    </row>
    <row r="650" s="2" customFormat="1" ht="16.8" customHeight="1">
      <c r="A650" s="42"/>
      <c r="B650" s="48"/>
      <c r="C650" s="309" t="s">
        <v>331</v>
      </c>
      <c r="D650" s="309" t="s">
        <v>1422</v>
      </c>
      <c r="E650" s="20" t="s">
        <v>184</v>
      </c>
      <c r="F650" s="310">
        <v>8.984</v>
      </c>
      <c r="G650" s="42"/>
      <c r="H650" s="48"/>
    </row>
    <row r="651" s="2" customFormat="1" ht="26.4" customHeight="1">
      <c r="A651" s="42"/>
      <c r="B651" s="48"/>
      <c r="C651" s="304" t="s">
        <v>1475</v>
      </c>
      <c r="D651" s="304" t="s">
        <v>140</v>
      </c>
      <c r="E651" s="42"/>
      <c r="F651" s="42"/>
      <c r="G651" s="42"/>
      <c r="H651" s="48"/>
    </row>
    <row r="652" s="2" customFormat="1" ht="16.8" customHeight="1">
      <c r="A652" s="42"/>
      <c r="B652" s="48"/>
      <c r="C652" s="305" t="s">
        <v>1173</v>
      </c>
      <c r="D652" s="306" t="s">
        <v>708</v>
      </c>
      <c r="E652" s="307" t="s">
        <v>175</v>
      </c>
      <c r="F652" s="308">
        <v>1.95</v>
      </c>
      <c r="G652" s="42"/>
      <c r="H652" s="48"/>
    </row>
    <row r="653" s="2" customFormat="1" ht="16.8" customHeight="1">
      <c r="A653" s="42"/>
      <c r="B653" s="48"/>
      <c r="C653" s="309" t="s">
        <v>39</v>
      </c>
      <c r="D653" s="309" t="s">
        <v>1172</v>
      </c>
      <c r="E653" s="20" t="s">
        <v>39</v>
      </c>
      <c r="F653" s="310">
        <v>1.95</v>
      </c>
      <c r="G653" s="42"/>
      <c r="H653" s="48"/>
    </row>
    <row r="654" s="2" customFormat="1" ht="16.8" customHeight="1">
      <c r="A654" s="42"/>
      <c r="B654" s="48"/>
      <c r="C654" s="309" t="s">
        <v>1173</v>
      </c>
      <c r="D654" s="309" t="s">
        <v>239</v>
      </c>
      <c r="E654" s="20" t="s">
        <v>39</v>
      </c>
      <c r="F654" s="310">
        <v>1.95</v>
      </c>
      <c r="G654" s="42"/>
      <c r="H654" s="48"/>
    </row>
    <row r="655" s="2" customFormat="1" ht="16.8" customHeight="1">
      <c r="A655" s="42"/>
      <c r="B655" s="48"/>
      <c r="C655" s="305" t="s">
        <v>1144</v>
      </c>
      <c r="D655" s="306" t="s">
        <v>1476</v>
      </c>
      <c r="E655" s="307" t="s">
        <v>188</v>
      </c>
      <c r="F655" s="308">
        <v>130</v>
      </c>
      <c r="G655" s="42"/>
      <c r="H655" s="48"/>
    </row>
    <row r="656" s="2" customFormat="1" ht="16.8" customHeight="1">
      <c r="A656" s="42"/>
      <c r="B656" s="48"/>
      <c r="C656" s="309" t="s">
        <v>1144</v>
      </c>
      <c r="D656" s="309" t="s">
        <v>1145</v>
      </c>
      <c r="E656" s="20" t="s">
        <v>39</v>
      </c>
      <c r="F656" s="310">
        <v>130</v>
      </c>
      <c r="G656" s="42"/>
      <c r="H656" s="48"/>
    </row>
    <row r="657" s="2" customFormat="1" ht="16.8" customHeight="1">
      <c r="A657" s="42"/>
      <c r="B657" s="48"/>
      <c r="C657" s="305" t="s">
        <v>1137</v>
      </c>
      <c r="D657" s="306" t="s">
        <v>1138</v>
      </c>
      <c r="E657" s="307" t="s">
        <v>188</v>
      </c>
      <c r="F657" s="308">
        <v>234</v>
      </c>
      <c r="G657" s="42"/>
      <c r="H657" s="48"/>
    </row>
    <row r="658" s="2" customFormat="1" ht="16.8" customHeight="1">
      <c r="A658" s="42"/>
      <c r="B658" s="48"/>
      <c r="C658" s="309" t="s">
        <v>1137</v>
      </c>
      <c r="D658" s="309" t="s">
        <v>1143</v>
      </c>
      <c r="E658" s="20" t="s">
        <v>39</v>
      </c>
      <c r="F658" s="310">
        <v>234</v>
      </c>
      <c r="G658" s="42"/>
      <c r="H658" s="48"/>
    </row>
    <row r="659" s="2" customFormat="1" ht="16.8" customHeight="1">
      <c r="A659" s="42"/>
      <c r="B659" s="48"/>
      <c r="C659" s="311" t="s">
        <v>1421</v>
      </c>
      <c r="D659" s="42"/>
      <c r="E659" s="42"/>
      <c r="F659" s="42"/>
      <c r="G659" s="42"/>
      <c r="H659" s="48"/>
    </row>
    <row r="660" s="2" customFormat="1" ht="16.8" customHeight="1">
      <c r="A660" s="42"/>
      <c r="B660" s="48"/>
      <c r="C660" s="309" t="s">
        <v>246</v>
      </c>
      <c r="D660" s="309" t="s">
        <v>636</v>
      </c>
      <c r="E660" s="20" t="s">
        <v>188</v>
      </c>
      <c r="F660" s="310">
        <v>364</v>
      </c>
      <c r="G660" s="42"/>
      <c r="H660" s="48"/>
    </row>
    <row r="661" s="2" customFormat="1" ht="16.8" customHeight="1">
      <c r="A661" s="42"/>
      <c r="B661" s="48"/>
      <c r="C661" s="309" t="s">
        <v>318</v>
      </c>
      <c r="D661" s="309" t="s">
        <v>319</v>
      </c>
      <c r="E661" s="20" t="s">
        <v>175</v>
      </c>
      <c r="F661" s="310">
        <v>1.95</v>
      </c>
      <c r="G661" s="42"/>
      <c r="H661" s="48"/>
    </row>
    <row r="662" s="2" customFormat="1" ht="26.4" customHeight="1">
      <c r="A662" s="42"/>
      <c r="B662" s="48"/>
      <c r="C662" s="304" t="s">
        <v>1477</v>
      </c>
      <c r="D662" s="304" t="s">
        <v>146</v>
      </c>
      <c r="E662" s="42"/>
      <c r="F662" s="42"/>
      <c r="G662" s="42"/>
      <c r="H662" s="48"/>
    </row>
    <row r="663" s="2" customFormat="1" ht="16.8" customHeight="1">
      <c r="A663" s="42"/>
      <c r="B663" s="48"/>
      <c r="C663" s="305" t="s">
        <v>1248</v>
      </c>
      <c r="D663" s="306" t="s">
        <v>1401</v>
      </c>
      <c r="E663" s="307" t="s">
        <v>188</v>
      </c>
      <c r="F663" s="308">
        <v>296</v>
      </c>
      <c r="G663" s="42"/>
      <c r="H663" s="48"/>
    </row>
    <row r="664" s="2" customFormat="1" ht="16.8" customHeight="1">
      <c r="A664" s="42"/>
      <c r="B664" s="48"/>
      <c r="C664" s="309" t="s">
        <v>39</v>
      </c>
      <c r="D664" s="309" t="s">
        <v>1219</v>
      </c>
      <c r="E664" s="20" t="s">
        <v>39</v>
      </c>
      <c r="F664" s="310">
        <v>144</v>
      </c>
      <c r="G664" s="42"/>
      <c r="H664" s="48"/>
    </row>
    <row r="665" s="2" customFormat="1" ht="16.8" customHeight="1">
      <c r="A665" s="42"/>
      <c r="B665" s="48"/>
      <c r="C665" s="309" t="s">
        <v>39</v>
      </c>
      <c r="D665" s="309" t="s">
        <v>1220</v>
      </c>
      <c r="E665" s="20" t="s">
        <v>39</v>
      </c>
      <c r="F665" s="310">
        <v>152</v>
      </c>
      <c r="G665" s="42"/>
      <c r="H665" s="48"/>
    </row>
    <row r="666" s="2" customFormat="1" ht="16.8" customHeight="1">
      <c r="A666" s="42"/>
      <c r="B666" s="48"/>
      <c r="C666" s="309" t="s">
        <v>1248</v>
      </c>
      <c r="D666" s="309" t="s">
        <v>239</v>
      </c>
      <c r="E666" s="20" t="s">
        <v>39</v>
      </c>
      <c r="F666" s="310">
        <v>296</v>
      </c>
      <c r="G666" s="42"/>
      <c r="H666" s="48"/>
    </row>
    <row r="667" s="2" customFormat="1" ht="16.8" customHeight="1">
      <c r="A667" s="42"/>
      <c r="B667" s="48"/>
      <c r="C667" s="305" t="s">
        <v>1197</v>
      </c>
      <c r="D667" s="306" t="s">
        <v>198</v>
      </c>
      <c r="E667" s="307" t="s">
        <v>199</v>
      </c>
      <c r="F667" s="308">
        <v>5</v>
      </c>
      <c r="G667" s="42"/>
      <c r="H667" s="48"/>
    </row>
    <row r="668" s="2" customFormat="1" ht="16.8" customHeight="1">
      <c r="A668" s="42"/>
      <c r="B668" s="48"/>
      <c r="C668" s="309" t="s">
        <v>1197</v>
      </c>
      <c r="D668" s="309" t="s">
        <v>226</v>
      </c>
      <c r="E668" s="20" t="s">
        <v>39</v>
      </c>
      <c r="F668" s="310">
        <v>5</v>
      </c>
      <c r="G668" s="42"/>
      <c r="H668" s="48"/>
    </row>
    <row r="669" s="2" customFormat="1" ht="16.8" customHeight="1">
      <c r="A669" s="42"/>
      <c r="B669" s="48"/>
      <c r="C669" s="311" t="s">
        <v>1421</v>
      </c>
      <c r="D669" s="42"/>
      <c r="E669" s="42"/>
      <c r="F669" s="42"/>
      <c r="G669" s="42"/>
      <c r="H669" s="48"/>
    </row>
    <row r="670" s="2" customFormat="1" ht="16.8" customHeight="1">
      <c r="A670" s="42"/>
      <c r="B670" s="48"/>
      <c r="C670" s="309" t="s">
        <v>298</v>
      </c>
      <c r="D670" s="309" t="s">
        <v>299</v>
      </c>
      <c r="E670" s="20" t="s">
        <v>175</v>
      </c>
      <c r="F670" s="310">
        <v>5</v>
      </c>
      <c r="G670" s="42"/>
      <c r="H670" s="48"/>
    </row>
    <row r="671" s="2" customFormat="1" ht="16.8" customHeight="1">
      <c r="A671" s="42"/>
      <c r="B671" s="48"/>
      <c r="C671" s="309" t="s">
        <v>303</v>
      </c>
      <c r="D671" s="309" t="s">
        <v>1433</v>
      </c>
      <c r="E671" s="20" t="s">
        <v>175</v>
      </c>
      <c r="F671" s="310">
        <v>5</v>
      </c>
      <c r="G671" s="42"/>
      <c r="H671" s="48"/>
    </row>
    <row r="672" s="2" customFormat="1" ht="26.4" customHeight="1">
      <c r="A672" s="42"/>
      <c r="B672" s="48"/>
      <c r="C672" s="304" t="s">
        <v>1478</v>
      </c>
      <c r="D672" s="304" t="s">
        <v>152</v>
      </c>
      <c r="E672" s="42"/>
      <c r="F672" s="42"/>
      <c r="G672" s="42"/>
      <c r="H672" s="48"/>
    </row>
    <row r="673" s="2" customFormat="1" ht="16.8" customHeight="1">
      <c r="A673" s="42"/>
      <c r="B673" s="48"/>
      <c r="C673" s="305" t="s">
        <v>1301</v>
      </c>
      <c r="D673" s="306" t="s">
        <v>1401</v>
      </c>
      <c r="E673" s="307" t="s">
        <v>188</v>
      </c>
      <c r="F673" s="308">
        <v>335</v>
      </c>
      <c r="G673" s="42"/>
      <c r="H673" s="48"/>
    </row>
    <row r="674" s="2" customFormat="1" ht="16.8" customHeight="1">
      <c r="A674" s="42"/>
      <c r="B674" s="48"/>
      <c r="C674" s="309" t="s">
        <v>39</v>
      </c>
      <c r="D674" s="309" t="s">
        <v>1275</v>
      </c>
      <c r="E674" s="20" t="s">
        <v>39</v>
      </c>
      <c r="F674" s="310">
        <v>217</v>
      </c>
      <c r="G674" s="42"/>
      <c r="H674" s="48"/>
    </row>
    <row r="675" s="2" customFormat="1" ht="16.8" customHeight="1">
      <c r="A675" s="42"/>
      <c r="B675" s="48"/>
      <c r="C675" s="309" t="s">
        <v>39</v>
      </c>
      <c r="D675" s="309" t="s">
        <v>1276</v>
      </c>
      <c r="E675" s="20" t="s">
        <v>39</v>
      </c>
      <c r="F675" s="310">
        <v>118</v>
      </c>
      <c r="G675" s="42"/>
      <c r="H675" s="48"/>
    </row>
    <row r="676" s="2" customFormat="1" ht="16.8" customHeight="1">
      <c r="A676" s="42"/>
      <c r="B676" s="48"/>
      <c r="C676" s="309" t="s">
        <v>1301</v>
      </c>
      <c r="D676" s="309" t="s">
        <v>239</v>
      </c>
      <c r="E676" s="20" t="s">
        <v>39</v>
      </c>
      <c r="F676" s="310">
        <v>335</v>
      </c>
      <c r="G676" s="42"/>
      <c r="H676" s="48"/>
    </row>
    <row r="677" s="2" customFormat="1" ht="26.4" customHeight="1">
      <c r="A677" s="42"/>
      <c r="B677" s="48"/>
      <c r="C677" s="304" t="s">
        <v>1479</v>
      </c>
      <c r="D677" s="304" t="s">
        <v>166</v>
      </c>
      <c r="E677" s="42"/>
      <c r="F677" s="42"/>
      <c r="G677" s="42"/>
      <c r="H677" s="48"/>
    </row>
    <row r="678" s="2" customFormat="1" ht="16.8" customHeight="1">
      <c r="A678" s="42"/>
      <c r="B678" s="48"/>
      <c r="C678" s="305" t="s">
        <v>1480</v>
      </c>
      <c r="D678" s="306" t="s">
        <v>1481</v>
      </c>
      <c r="E678" s="307" t="s">
        <v>179</v>
      </c>
      <c r="F678" s="308">
        <v>2.2879999999999998</v>
      </c>
      <c r="G678" s="42"/>
      <c r="H678" s="48"/>
    </row>
    <row r="679" s="2" customFormat="1" ht="26.4" customHeight="1">
      <c r="A679" s="42"/>
      <c r="B679" s="48"/>
      <c r="C679" s="304" t="s">
        <v>1482</v>
      </c>
      <c r="D679" s="304" t="s">
        <v>169</v>
      </c>
      <c r="E679" s="42"/>
      <c r="F679" s="42"/>
      <c r="G679" s="42"/>
      <c r="H679" s="48"/>
    </row>
    <row r="680" s="2" customFormat="1" ht="16.8" customHeight="1">
      <c r="A680" s="42"/>
      <c r="B680" s="48"/>
      <c r="C680" s="305" t="s">
        <v>1483</v>
      </c>
      <c r="D680" s="306" t="s">
        <v>187</v>
      </c>
      <c r="E680" s="307" t="s">
        <v>188</v>
      </c>
      <c r="F680" s="308">
        <v>2328.3000000000002</v>
      </c>
      <c r="G680" s="42"/>
      <c r="H680" s="48"/>
    </row>
    <row r="681" s="2" customFormat="1" ht="7.44" customHeight="1">
      <c r="A681" s="42"/>
      <c r="B681" s="171"/>
      <c r="C681" s="172"/>
      <c r="D681" s="172"/>
      <c r="E681" s="172"/>
      <c r="F681" s="172"/>
      <c r="G681" s="172"/>
      <c r="H681" s="48"/>
    </row>
    <row r="682" s="2" customFormat="1">
      <c r="A682" s="42"/>
      <c r="B682" s="42"/>
      <c r="C682" s="42"/>
      <c r="D682" s="42"/>
      <c r="E682" s="42"/>
      <c r="F682" s="42"/>
      <c r="G682" s="42"/>
      <c r="H682" s="42"/>
    </row>
  </sheetData>
  <sheetProtection sheet="1" formatColumns="0" formatRows="0" objects="1" scenarios="1" spinCount="100000" saltValue="dPTZhuvPRL4wtuS2WNagMxJKZwuXfu+YMNYDkq6DOEx8jxKhZhuknVdrIEue/MyBqIaRtohPGMT/x187tqHjBA==" hashValue="OZNguNv0J1BWejlvb3bZ392EeNP8afBcVcyb6U/a2g20q9pS2oOpWRbU92T13bUYSsknNBaAqNs97nrQgdO71Q==" algorithmName="SHA-512" password="CDD6"/>
  <mergeCells count="2">
    <mergeCell ref="D5:F5"/>
    <mergeCell ref="D6:F6"/>
  </mergeCells>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312" customWidth="1"/>
    <col min="2" max="2" width="1.667969" style="312" customWidth="1"/>
    <col min="3" max="4" width="5" style="312" customWidth="1"/>
    <col min="5" max="5" width="11.66016" style="312" customWidth="1"/>
    <col min="6" max="6" width="9.160156" style="312" customWidth="1"/>
    <col min="7" max="7" width="5" style="312" customWidth="1"/>
    <col min="8" max="8" width="77.83203" style="312" customWidth="1"/>
    <col min="9" max="10" width="20" style="312" customWidth="1"/>
    <col min="11" max="11" width="1.667969" style="312" customWidth="1"/>
  </cols>
  <sheetData>
    <row r="1" s="1" customFormat="1" ht="37.5" customHeight="1"/>
    <row r="2" s="1" customFormat="1" ht="7.5" customHeight="1">
      <c r="B2" s="313"/>
      <c r="C2" s="314"/>
      <c r="D2" s="314"/>
      <c r="E2" s="314"/>
      <c r="F2" s="314"/>
      <c r="G2" s="314"/>
      <c r="H2" s="314"/>
      <c r="I2" s="314"/>
      <c r="J2" s="314"/>
      <c r="K2" s="315"/>
    </row>
    <row r="3" s="17" customFormat="1" ht="45" customHeight="1">
      <c r="B3" s="316"/>
      <c r="C3" s="317" t="s">
        <v>1484</v>
      </c>
      <c r="D3" s="317"/>
      <c r="E3" s="317"/>
      <c r="F3" s="317"/>
      <c r="G3" s="317"/>
      <c r="H3" s="317"/>
      <c r="I3" s="317"/>
      <c r="J3" s="317"/>
      <c r="K3" s="318"/>
    </row>
    <row r="4" s="1" customFormat="1" ht="25.5" customHeight="1">
      <c r="B4" s="319"/>
      <c r="C4" s="320" t="s">
        <v>1485</v>
      </c>
      <c r="D4" s="320"/>
      <c r="E4" s="320"/>
      <c r="F4" s="320"/>
      <c r="G4" s="320"/>
      <c r="H4" s="320"/>
      <c r="I4" s="320"/>
      <c r="J4" s="320"/>
      <c r="K4" s="321"/>
    </row>
    <row r="5" s="1" customFormat="1" ht="5.25" customHeight="1">
      <c r="B5" s="319"/>
      <c r="C5" s="322"/>
      <c r="D5" s="322"/>
      <c r="E5" s="322"/>
      <c r="F5" s="322"/>
      <c r="G5" s="322"/>
      <c r="H5" s="322"/>
      <c r="I5" s="322"/>
      <c r="J5" s="322"/>
      <c r="K5" s="321"/>
    </row>
    <row r="6" s="1" customFormat="1" ht="15" customHeight="1">
      <c r="B6" s="319"/>
      <c r="C6" s="323" t="s">
        <v>1486</v>
      </c>
      <c r="D6" s="323"/>
      <c r="E6" s="323"/>
      <c r="F6" s="323"/>
      <c r="G6" s="323"/>
      <c r="H6" s="323"/>
      <c r="I6" s="323"/>
      <c r="J6" s="323"/>
      <c r="K6" s="321"/>
    </row>
    <row r="7" s="1" customFormat="1" ht="15" customHeight="1">
      <c r="B7" s="324"/>
      <c r="C7" s="323" t="s">
        <v>1487</v>
      </c>
      <c r="D7" s="323"/>
      <c r="E7" s="323"/>
      <c r="F7" s="323"/>
      <c r="G7" s="323"/>
      <c r="H7" s="323"/>
      <c r="I7" s="323"/>
      <c r="J7" s="323"/>
      <c r="K7" s="321"/>
    </row>
    <row r="8" s="1" customFormat="1" ht="12.75" customHeight="1">
      <c r="B8" s="324"/>
      <c r="C8" s="323"/>
      <c r="D8" s="323"/>
      <c r="E8" s="323"/>
      <c r="F8" s="323"/>
      <c r="G8" s="323"/>
      <c r="H8" s="323"/>
      <c r="I8" s="323"/>
      <c r="J8" s="323"/>
      <c r="K8" s="321"/>
    </row>
    <row r="9" s="1" customFormat="1" ht="15" customHeight="1">
      <c r="B9" s="324"/>
      <c r="C9" s="323" t="s">
        <v>1488</v>
      </c>
      <c r="D9" s="323"/>
      <c r="E9" s="323"/>
      <c r="F9" s="323"/>
      <c r="G9" s="323"/>
      <c r="H9" s="323"/>
      <c r="I9" s="323"/>
      <c r="J9" s="323"/>
      <c r="K9" s="321"/>
    </row>
    <row r="10" s="1" customFormat="1" ht="15" customHeight="1">
      <c r="B10" s="324"/>
      <c r="C10" s="323"/>
      <c r="D10" s="323" t="s">
        <v>1489</v>
      </c>
      <c r="E10" s="323"/>
      <c r="F10" s="323"/>
      <c r="G10" s="323"/>
      <c r="H10" s="323"/>
      <c r="I10" s="323"/>
      <c r="J10" s="323"/>
      <c r="K10" s="321"/>
    </row>
    <row r="11" s="1" customFormat="1" ht="15" customHeight="1">
      <c r="B11" s="324"/>
      <c r="C11" s="325"/>
      <c r="D11" s="323" t="s">
        <v>1490</v>
      </c>
      <c r="E11" s="323"/>
      <c r="F11" s="323"/>
      <c r="G11" s="323"/>
      <c r="H11" s="323"/>
      <c r="I11" s="323"/>
      <c r="J11" s="323"/>
      <c r="K11" s="321"/>
    </row>
    <row r="12" s="1" customFormat="1" ht="15" customHeight="1">
      <c r="B12" s="324"/>
      <c r="C12" s="325"/>
      <c r="D12" s="323"/>
      <c r="E12" s="323"/>
      <c r="F12" s="323"/>
      <c r="G12" s="323"/>
      <c r="H12" s="323"/>
      <c r="I12" s="323"/>
      <c r="J12" s="323"/>
      <c r="K12" s="321"/>
    </row>
    <row r="13" s="1" customFormat="1" ht="15" customHeight="1">
      <c r="B13" s="324"/>
      <c r="C13" s="325"/>
      <c r="D13" s="326" t="s">
        <v>1491</v>
      </c>
      <c r="E13" s="323"/>
      <c r="F13" s="323"/>
      <c r="G13" s="323"/>
      <c r="H13" s="323"/>
      <c r="I13" s="323"/>
      <c r="J13" s="323"/>
      <c r="K13" s="321"/>
    </row>
    <row r="14" s="1" customFormat="1" ht="12.75" customHeight="1">
      <c r="B14" s="324"/>
      <c r="C14" s="325"/>
      <c r="D14" s="325"/>
      <c r="E14" s="325"/>
      <c r="F14" s="325"/>
      <c r="G14" s="325"/>
      <c r="H14" s="325"/>
      <c r="I14" s="325"/>
      <c r="J14" s="325"/>
      <c r="K14" s="321"/>
    </row>
    <row r="15" s="1" customFormat="1" ht="15" customHeight="1">
      <c r="B15" s="324"/>
      <c r="C15" s="325"/>
      <c r="D15" s="323" t="s">
        <v>1492</v>
      </c>
      <c r="E15" s="323"/>
      <c r="F15" s="323"/>
      <c r="G15" s="323"/>
      <c r="H15" s="323"/>
      <c r="I15" s="323"/>
      <c r="J15" s="323"/>
      <c r="K15" s="321"/>
    </row>
    <row r="16" s="1" customFormat="1" ht="15" customHeight="1">
      <c r="B16" s="324"/>
      <c r="C16" s="325"/>
      <c r="D16" s="323" t="s">
        <v>1493</v>
      </c>
      <c r="E16" s="323"/>
      <c r="F16" s="323"/>
      <c r="G16" s="323"/>
      <c r="H16" s="323"/>
      <c r="I16" s="323"/>
      <c r="J16" s="323"/>
      <c r="K16" s="321"/>
    </row>
    <row r="17" s="1" customFormat="1" ht="15" customHeight="1">
      <c r="B17" s="324"/>
      <c r="C17" s="325"/>
      <c r="D17" s="323" t="s">
        <v>1494</v>
      </c>
      <c r="E17" s="323"/>
      <c r="F17" s="323"/>
      <c r="G17" s="323"/>
      <c r="H17" s="323"/>
      <c r="I17" s="323"/>
      <c r="J17" s="323"/>
      <c r="K17" s="321"/>
    </row>
    <row r="18" s="1" customFormat="1" ht="15" customHeight="1">
      <c r="B18" s="324"/>
      <c r="C18" s="325"/>
      <c r="D18" s="325"/>
      <c r="E18" s="327" t="s">
        <v>86</v>
      </c>
      <c r="F18" s="323" t="s">
        <v>1495</v>
      </c>
      <c r="G18" s="323"/>
      <c r="H18" s="323"/>
      <c r="I18" s="323"/>
      <c r="J18" s="323"/>
      <c r="K18" s="321"/>
    </row>
    <row r="19" s="1" customFormat="1" ht="15" customHeight="1">
      <c r="B19" s="324"/>
      <c r="C19" s="325"/>
      <c r="D19" s="325"/>
      <c r="E19" s="327" t="s">
        <v>1496</v>
      </c>
      <c r="F19" s="323" t="s">
        <v>1497</v>
      </c>
      <c r="G19" s="323"/>
      <c r="H19" s="323"/>
      <c r="I19" s="323"/>
      <c r="J19" s="323"/>
      <c r="K19" s="321"/>
    </row>
    <row r="20" s="1" customFormat="1" ht="15" customHeight="1">
      <c r="B20" s="324"/>
      <c r="C20" s="325"/>
      <c r="D20" s="325"/>
      <c r="E20" s="327" t="s">
        <v>1498</v>
      </c>
      <c r="F20" s="323" t="s">
        <v>1499</v>
      </c>
      <c r="G20" s="323"/>
      <c r="H20" s="323"/>
      <c r="I20" s="323"/>
      <c r="J20" s="323"/>
      <c r="K20" s="321"/>
    </row>
    <row r="21" s="1" customFormat="1" ht="15" customHeight="1">
      <c r="B21" s="324"/>
      <c r="C21" s="325"/>
      <c r="D21" s="325"/>
      <c r="E21" s="327" t="s">
        <v>1500</v>
      </c>
      <c r="F21" s="323" t="s">
        <v>1501</v>
      </c>
      <c r="G21" s="323"/>
      <c r="H21" s="323"/>
      <c r="I21" s="323"/>
      <c r="J21" s="323"/>
      <c r="K21" s="321"/>
    </row>
    <row r="22" s="1" customFormat="1" ht="15" customHeight="1">
      <c r="B22" s="324"/>
      <c r="C22" s="325"/>
      <c r="D22" s="325"/>
      <c r="E22" s="327" t="s">
        <v>328</v>
      </c>
      <c r="F22" s="323" t="s">
        <v>329</v>
      </c>
      <c r="G22" s="323"/>
      <c r="H22" s="323"/>
      <c r="I22" s="323"/>
      <c r="J22" s="323"/>
      <c r="K22" s="321"/>
    </row>
    <row r="23" s="1" customFormat="1" ht="15" customHeight="1">
      <c r="B23" s="324"/>
      <c r="C23" s="325"/>
      <c r="D23" s="325"/>
      <c r="E23" s="327" t="s">
        <v>94</v>
      </c>
      <c r="F23" s="323" t="s">
        <v>1502</v>
      </c>
      <c r="G23" s="323"/>
      <c r="H23" s="323"/>
      <c r="I23" s="323"/>
      <c r="J23" s="323"/>
      <c r="K23" s="321"/>
    </row>
    <row r="24" s="1" customFormat="1" ht="12.75" customHeight="1">
      <c r="B24" s="324"/>
      <c r="C24" s="325"/>
      <c r="D24" s="325"/>
      <c r="E24" s="325"/>
      <c r="F24" s="325"/>
      <c r="G24" s="325"/>
      <c r="H24" s="325"/>
      <c r="I24" s="325"/>
      <c r="J24" s="325"/>
      <c r="K24" s="321"/>
    </row>
    <row r="25" s="1" customFormat="1" ht="15" customHeight="1">
      <c r="B25" s="324"/>
      <c r="C25" s="323" t="s">
        <v>1503</v>
      </c>
      <c r="D25" s="323"/>
      <c r="E25" s="323"/>
      <c r="F25" s="323"/>
      <c r="G25" s="323"/>
      <c r="H25" s="323"/>
      <c r="I25" s="323"/>
      <c r="J25" s="323"/>
      <c r="K25" s="321"/>
    </row>
    <row r="26" s="1" customFormat="1" ht="15" customHeight="1">
      <c r="B26" s="324"/>
      <c r="C26" s="323" t="s">
        <v>1504</v>
      </c>
      <c r="D26" s="323"/>
      <c r="E26" s="323"/>
      <c r="F26" s="323"/>
      <c r="G26" s="323"/>
      <c r="H26" s="323"/>
      <c r="I26" s="323"/>
      <c r="J26" s="323"/>
      <c r="K26" s="321"/>
    </row>
    <row r="27" s="1" customFormat="1" ht="15" customHeight="1">
      <c r="B27" s="324"/>
      <c r="C27" s="323"/>
      <c r="D27" s="323" t="s">
        <v>1505</v>
      </c>
      <c r="E27" s="323"/>
      <c r="F27" s="323"/>
      <c r="G27" s="323"/>
      <c r="H27" s="323"/>
      <c r="I27" s="323"/>
      <c r="J27" s="323"/>
      <c r="K27" s="321"/>
    </row>
    <row r="28" s="1" customFormat="1" ht="15" customHeight="1">
      <c r="B28" s="324"/>
      <c r="C28" s="325"/>
      <c r="D28" s="323" t="s">
        <v>1506</v>
      </c>
      <c r="E28" s="323"/>
      <c r="F28" s="323"/>
      <c r="G28" s="323"/>
      <c r="H28" s="323"/>
      <c r="I28" s="323"/>
      <c r="J28" s="323"/>
      <c r="K28" s="321"/>
    </row>
    <row r="29" s="1" customFormat="1" ht="12.75" customHeight="1">
      <c r="B29" s="324"/>
      <c r="C29" s="325"/>
      <c r="D29" s="325"/>
      <c r="E29" s="325"/>
      <c r="F29" s="325"/>
      <c r="G29" s="325"/>
      <c r="H29" s="325"/>
      <c r="I29" s="325"/>
      <c r="J29" s="325"/>
      <c r="K29" s="321"/>
    </row>
    <row r="30" s="1" customFormat="1" ht="15" customHeight="1">
      <c r="B30" s="324"/>
      <c r="C30" s="325"/>
      <c r="D30" s="323" t="s">
        <v>1507</v>
      </c>
      <c r="E30" s="323"/>
      <c r="F30" s="323"/>
      <c r="G30" s="323"/>
      <c r="H30" s="323"/>
      <c r="I30" s="323"/>
      <c r="J30" s="323"/>
      <c r="K30" s="321"/>
    </row>
    <row r="31" s="1" customFormat="1" ht="15" customHeight="1">
      <c r="B31" s="324"/>
      <c r="C31" s="325"/>
      <c r="D31" s="323" t="s">
        <v>1508</v>
      </c>
      <c r="E31" s="323"/>
      <c r="F31" s="323"/>
      <c r="G31" s="323"/>
      <c r="H31" s="323"/>
      <c r="I31" s="323"/>
      <c r="J31" s="323"/>
      <c r="K31" s="321"/>
    </row>
    <row r="32" s="1" customFormat="1" ht="12.75" customHeight="1">
      <c r="B32" s="324"/>
      <c r="C32" s="325"/>
      <c r="D32" s="325"/>
      <c r="E32" s="325"/>
      <c r="F32" s="325"/>
      <c r="G32" s="325"/>
      <c r="H32" s="325"/>
      <c r="I32" s="325"/>
      <c r="J32" s="325"/>
      <c r="K32" s="321"/>
    </row>
    <row r="33" s="1" customFormat="1" ht="15" customHeight="1">
      <c r="B33" s="324"/>
      <c r="C33" s="325"/>
      <c r="D33" s="323" t="s">
        <v>1509</v>
      </c>
      <c r="E33" s="323"/>
      <c r="F33" s="323"/>
      <c r="G33" s="323"/>
      <c r="H33" s="323"/>
      <c r="I33" s="323"/>
      <c r="J33" s="323"/>
      <c r="K33" s="321"/>
    </row>
    <row r="34" s="1" customFormat="1" ht="15" customHeight="1">
      <c r="B34" s="324"/>
      <c r="C34" s="325"/>
      <c r="D34" s="323" t="s">
        <v>1510</v>
      </c>
      <c r="E34" s="323"/>
      <c r="F34" s="323"/>
      <c r="G34" s="323"/>
      <c r="H34" s="323"/>
      <c r="I34" s="323"/>
      <c r="J34" s="323"/>
      <c r="K34" s="321"/>
    </row>
    <row r="35" s="1" customFormat="1" ht="15" customHeight="1">
      <c r="B35" s="324"/>
      <c r="C35" s="325"/>
      <c r="D35" s="323" t="s">
        <v>1511</v>
      </c>
      <c r="E35" s="323"/>
      <c r="F35" s="323"/>
      <c r="G35" s="323"/>
      <c r="H35" s="323"/>
      <c r="I35" s="323"/>
      <c r="J35" s="323"/>
      <c r="K35" s="321"/>
    </row>
    <row r="36" s="1" customFormat="1" ht="15" customHeight="1">
      <c r="B36" s="324"/>
      <c r="C36" s="325"/>
      <c r="D36" s="323"/>
      <c r="E36" s="326" t="s">
        <v>211</v>
      </c>
      <c r="F36" s="323"/>
      <c r="G36" s="323" t="s">
        <v>1512</v>
      </c>
      <c r="H36" s="323"/>
      <c r="I36" s="323"/>
      <c r="J36" s="323"/>
      <c r="K36" s="321"/>
    </row>
    <row r="37" s="1" customFormat="1" ht="30.75" customHeight="1">
      <c r="B37" s="324"/>
      <c r="C37" s="325"/>
      <c r="D37" s="323"/>
      <c r="E37" s="326" t="s">
        <v>1513</v>
      </c>
      <c r="F37" s="323"/>
      <c r="G37" s="323" t="s">
        <v>1514</v>
      </c>
      <c r="H37" s="323"/>
      <c r="I37" s="323"/>
      <c r="J37" s="323"/>
      <c r="K37" s="321"/>
    </row>
    <row r="38" s="1" customFormat="1" ht="15" customHeight="1">
      <c r="B38" s="324"/>
      <c r="C38" s="325"/>
      <c r="D38" s="323"/>
      <c r="E38" s="326" t="s">
        <v>61</v>
      </c>
      <c r="F38" s="323"/>
      <c r="G38" s="323" t="s">
        <v>1515</v>
      </c>
      <c r="H38" s="323"/>
      <c r="I38" s="323"/>
      <c r="J38" s="323"/>
      <c r="K38" s="321"/>
    </row>
    <row r="39" s="1" customFormat="1" ht="15" customHeight="1">
      <c r="B39" s="324"/>
      <c r="C39" s="325"/>
      <c r="D39" s="323"/>
      <c r="E39" s="326" t="s">
        <v>62</v>
      </c>
      <c r="F39" s="323"/>
      <c r="G39" s="323" t="s">
        <v>1516</v>
      </c>
      <c r="H39" s="323"/>
      <c r="I39" s="323"/>
      <c r="J39" s="323"/>
      <c r="K39" s="321"/>
    </row>
    <row r="40" s="1" customFormat="1" ht="15" customHeight="1">
      <c r="B40" s="324"/>
      <c r="C40" s="325"/>
      <c r="D40" s="323"/>
      <c r="E40" s="326" t="s">
        <v>212</v>
      </c>
      <c r="F40" s="323"/>
      <c r="G40" s="323" t="s">
        <v>1517</v>
      </c>
      <c r="H40" s="323"/>
      <c r="I40" s="323"/>
      <c r="J40" s="323"/>
      <c r="K40" s="321"/>
    </row>
    <row r="41" s="1" customFormat="1" ht="15" customHeight="1">
      <c r="B41" s="324"/>
      <c r="C41" s="325"/>
      <c r="D41" s="323"/>
      <c r="E41" s="326" t="s">
        <v>213</v>
      </c>
      <c r="F41" s="323"/>
      <c r="G41" s="323" t="s">
        <v>1518</v>
      </c>
      <c r="H41" s="323"/>
      <c r="I41" s="323"/>
      <c r="J41" s="323"/>
      <c r="K41" s="321"/>
    </row>
    <row r="42" s="1" customFormat="1" ht="15" customHeight="1">
      <c r="B42" s="324"/>
      <c r="C42" s="325"/>
      <c r="D42" s="323"/>
      <c r="E42" s="326" t="s">
        <v>1519</v>
      </c>
      <c r="F42" s="323"/>
      <c r="G42" s="323" t="s">
        <v>1520</v>
      </c>
      <c r="H42" s="323"/>
      <c r="I42" s="323"/>
      <c r="J42" s="323"/>
      <c r="K42" s="321"/>
    </row>
    <row r="43" s="1" customFormat="1" ht="15" customHeight="1">
      <c r="B43" s="324"/>
      <c r="C43" s="325"/>
      <c r="D43" s="323"/>
      <c r="E43" s="326"/>
      <c r="F43" s="323"/>
      <c r="G43" s="323" t="s">
        <v>1521</v>
      </c>
      <c r="H43" s="323"/>
      <c r="I43" s="323"/>
      <c r="J43" s="323"/>
      <c r="K43" s="321"/>
    </row>
    <row r="44" s="1" customFormat="1" ht="15" customHeight="1">
      <c r="B44" s="324"/>
      <c r="C44" s="325"/>
      <c r="D44" s="323"/>
      <c r="E44" s="326" t="s">
        <v>1522</v>
      </c>
      <c r="F44" s="323"/>
      <c r="G44" s="323" t="s">
        <v>1523</v>
      </c>
      <c r="H44" s="323"/>
      <c r="I44" s="323"/>
      <c r="J44" s="323"/>
      <c r="K44" s="321"/>
    </row>
    <row r="45" s="1" customFormat="1" ht="15" customHeight="1">
      <c r="B45" s="324"/>
      <c r="C45" s="325"/>
      <c r="D45" s="323"/>
      <c r="E45" s="326" t="s">
        <v>215</v>
      </c>
      <c r="F45" s="323"/>
      <c r="G45" s="323" t="s">
        <v>1524</v>
      </c>
      <c r="H45" s="323"/>
      <c r="I45" s="323"/>
      <c r="J45" s="323"/>
      <c r="K45" s="321"/>
    </row>
    <row r="46" s="1" customFormat="1" ht="12.75" customHeight="1">
      <c r="B46" s="324"/>
      <c r="C46" s="325"/>
      <c r="D46" s="323"/>
      <c r="E46" s="323"/>
      <c r="F46" s="323"/>
      <c r="G46" s="323"/>
      <c r="H46" s="323"/>
      <c r="I46" s="323"/>
      <c r="J46" s="323"/>
      <c r="K46" s="321"/>
    </row>
    <row r="47" s="1" customFormat="1" ht="15" customHeight="1">
      <c r="B47" s="324"/>
      <c r="C47" s="325"/>
      <c r="D47" s="323" t="s">
        <v>1525</v>
      </c>
      <c r="E47" s="323"/>
      <c r="F47" s="323"/>
      <c r="G47" s="323"/>
      <c r="H47" s="323"/>
      <c r="I47" s="323"/>
      <c r="J47" s="323"/>
      <c r="K47" s="321"/>
    </row>
    <row r="48" s="1" customFormat="1" ht="15" customHeight="1">
      <c r="B48" s="324"/>
      <c r="C48" s="325"/>
      <c r="D48" s="325"/>
      <c r="E48" s="323" t="s">
        <v>1526</v>
      </c>
      <c r="F48" s="323"/>
      <c r="G48" s="323"/>
      <c r="H48" s="323"/>
      <c r="I48" s="323"/>
      <c r="J48" s="323"/>
      <c r="K48" s="321"/>
    </row>
    <row r="49" s="1" customFormat="1" ht="15" customHeight="1">
      <c r="B49" s="324"/>
      <c r="C49" s="325"/>
      <c r="D49" s="325"/>
      <c r="E49" s="323" t="s">
        <v>1527</v>
      </c>
      <c r="F49" s="323"/>
      <c r="G49" s="323"/>
      <c r="H49" s="323"/>
      <c r="I49" s="323"/>
      <c r="J49" s="323"/>
      <c r="K49" s="321"/>
    </row>
    <row r="50" s="1" customFormat="1" ht="15" customHeight="1">
      <c r="B50" s="324"/>
      <c r="C50" s="325"/>
      <c r="D50" s="325"/>
      <c r="E50" s="323" t="s">
        <v>1528</v>
      </c>
      <c r="F50" s="323"/>
      <c r="G50" s="323"/>
      <c r="H50" s="323"/>
      <c r="I50" s="323"/>
      <c r="J50" s="323"/>
      <c r="K50" s="321"/>
    </row>
    <row r="51" s="1" customFormat="1" ht="15" customHeight="1">
      <c r="B51" s="324"/>
      <c r="C51" s="325"/>
      <c r="D51" s="323" t="s">
        <v>1529</v>
      </c>
      <c r="E51" s="323"/>
      <c r="F51" s="323"/>
      <c r="G51" s="323"/>
      <c r="H51" s="323"/>
      <c r="I51" s="323"/>
      <c r="J51" s="323"/>
      <c r="K51" s="321"/>
    </row>
    <row r="52" s="1" customFormat="1" ht="25.5" customHeight="1">
      <c r="B52" s="319"/>
      <c r="C52" s="320" t="s">
        <v>1530</v>
      </c>
      <c r="D52" s="320"/>
      <c r="E52" s="320"/>
      <c r="F52" s="320"/>
      <c r="G52" s="320"/>
      <c r="H52" s="320"/>
      <c r="I52" s="320"/>
      <c r="J52" s="320"/>
      <c r="K52" s="321"/>
    </row>
    <row r="53" s="1" customFormat="1" ht="5.25" customHeight="1">
      <c r="B53" s="319"/>
      <c r="C53" s="322"/>
      <c r="D53" s="322"/>
      <c r="E53" s="322"/>
      <c r="F53" s="322"/>
      <c r="G53" s="322"/>
      <c r="H53" s="322"/>
      <c r="I53" s="322"/>
      <c r="J53" s="322"/>
      <c r="K53" s="321"/>
    </row>
    <row r="54" s="1" customFormat="1" ht="15" customHeight="1">
      <c r="B54" s="319"/>
      <c r="C54" s="323" t="s">
        <v>1531</v>
      </c>
      <c r="D54" s="323"/>
      <c r="E54" s="323"/>
      <c r="F54" s="323"/>
      <c r="G54" s="323"/>
      <c r="H54" s="323"/>
      <c r="I54" s="323"/>
      <c r="J54" s="323"/>
      <c r="K54" s="321"/>
    </row>
    <row r="55" s="1" customFormat="1" ht="15" customHeight="1">
      <c r="B55" s="319"/>
      <c r="C55" s="323" t="s">
        <v>1532</v>
      </c>
      <c r="D55" s="323"/>
      <c r="E55" s="323"/>
      <c r="F55" s="323"/>
      <c r="G55" s="323"/>
      <c r="H55" s="323"/>
      <c r="I55" s="323"/>
      <c r="J55" s="323"/>
      <c r="K55" s="321"/>
    </row>
    <row r="56" s="1" customFormat="1" ht="12.75" customHeight="1">
      <c r="B56" s="319"/>
      <c r="C56" s="323"/>
      <c r="D56" s="323"/>
      <c r="E56" s="323"/>
      <c r="F56" s="323"/>
      <c r="G56" s="323"/>
      <c r="H56" s="323"/>
      <c r="I56" s="323"/>
      <c r="J56" s="323"/>
      <c r="K56" s="321"/>
    </row>
    <row r="57" s="1" customFormat="1" ht="15" customHeight="1">
      <c r="B57" s="319"/>
      <c r="C57" s="323" t="s">
        <v>1533</v>
      </c>
      <c r="D57" s="323"/>
      <c r="E57" s="323"/>
      <c r="F57" s="323"/>
      <c r="G57" s="323"/>
      <c r="H57" s="323"/>
      <c r="I57" s="323"/>
      <c r="J57" s="323"/>
      <c r="K57" s="321"/>
    </row>
    <row r="58" s="1" customFormat="1" ht="15" customHeight="1">
      <c r="B58" s="319"/>
      <c r="C58" s="325"/>
      <c r="D58" s="323" t="s">
        <v>1534</v>
      </c>
      <c r="E58" s="323"/>
      <c r="F58" s="323"/>
      <c r="G58" s="323"/>
      <c r="H58" s="323"/>
      <c r="I58" s="323"/>
      <c r="J58" s="323"/>
      <c r="K58" s="321"/>
    </row>
    <row r="59" s="1" customFormat="1" ht="15" customHeight="1">
      <c r="B59" s="319"/>
      <c r="C59" s="325"/>
      <c r="D59" s="323" t="s">
        <v>1535</v>
      </c>
      <c r="E59" s="323"/>
      <c r="F59" s="323"/>
      <c r="G59" s="323"/>
      <c r="H59" s="323"/>
      <c r="I59" s="323"/>
      <c r="J59" s="323"/>
      <c r="K59" s="321"/>
    </row>
    <row r="60" s="1" customFormat="1" ht="15" customHeight="1">
      <c r="B60" s="319"/>
      <c r="C60" s="325"/>
      <c r="D60" s="323" t="s">
        <v>1536</v>
      </c>
      <c r="E60" s="323"/>
      <c r="F60" s="323"/>
      <c r="G60" s="323"/>
      <c r="H60" s="323"/>
      <c r="I60" s="323"/>
      <c r="J60" s="323"/>
      <c r="K60" s="321"/>
    </row>
    <row r="61" s="1" customFormat="1" ht="15" customHeight="1">
      <c r="B61" s="319"/>
      <c r="C61" s="325"/>
      <c r="D61" s="323" t="s">
        <v>1537</v>
      </c>
      <c r="E61" s="323"/>
      <c r="F61" s="323"/>
      <c r="G61" s="323"/>
      <c r="H61" s="323"/>
      <c r="I61" s="323"/>
      <c r="J61" s="323"/>
      <c r="K61" s="321"/>
    </row>
    <row r="62" s="1" customFormat="1" ht="15" customHeight="1">
      <c r="B62" s="319"/>
      <c r="C62" s="325"/>
      <c r="D62" s="328" t="s">
        <v>1538</v>
      </c>
      <c r="E62" s="328"/>
      <c r="F62" s="328"/>
      <c r="G62" s="328"/>
      <c r="H62" s="328"/>
      <c r="I62" s="328"/>
      <c r="J62" s="328"/>
      <c r="K62" s="321"/>
    </row>
    <row r="63" s="1" customFormat="1" ht="15" customHeight="1">
      <c r="B63" s="319"/>
      <c r="C63" s="325"/>
      <c r="D63" s="323" t="s">
        <v>1539</v>
      </c>
      <c r="E63" s="323"/>
      <c r="F63" s="323"/>
      <c r="G63" s="323"/>
      <c r="H63" s="323"/>
      <c r="I63" s="323"/>
      <c r="J63" s="323"/>
      <c r="K63" s="321"/>
    </row>
    <row r="64" s="1" customFormat="1" ht="12.75" customHeight="1">
      <c r="B64" s="319"/>
      <c r="C64" s="325"/>
      <c r="D64" s="325"/>
      <c r="E64" s="329"/>
      <c r="F64" s="325"/>
      <c r="G64" s="325"/>
      <c r="H64" s="325"/>
      <c r="I64" s="325"/>
      <c r="J64" s="325"/>
      <c r="K64" s="321"/>
    </row>
    <row r="65" s="1" customFormat="1" ht="15" customHeight="1">
      <c r="B65" s="319"/>
      <c r="C65" s="325"/>
      <c r="D65" s="323" t="s">
        <v>1540</v>
      </c>
      <c r="E65" s="323"/>
      <c r="F65" s="323"/>
      <c r="G65" s="323"/>
      <c r="H65" s="323"/>
      <c r="I65" s="323"/>
      <c r="J65" s="323"/>
      <c r="K65" s="321"/>
    </row>
    <row r="66" s="1" customFormat="1" ht="15" customHeight="1">
      <c r="B66" s="319"/>
      <c r="C66" s="325"/>
      <c r="D66" s="328" t="s">
        <v>1541</v>
      </c>
      <c r="E66" s="328"/>
      <c r="F66" s="328"/>
      <c r="G66" s="328"/>
      <c r="H66" s="328"/>
      <c r="I66" s="328"/>
      <c r="J66" s="328"/>
      <c r="K66" s="321"/>
    </row>
    <row r="67" s="1" customFormat="1" ht="15" customHeight="1">
      <c r="B67" s="319"/>
      <c r="C67" s="325"/>
      <c r="D67" s="323" t="s">
        <v>1542</v>
      </c>
      <c r="E67" s="323"/>
      <c r="F67" s="323"/>
      <c r="G67" s="323"/>
      <c r="H67" s="323"/>
      <c r="I67" s="323"/>
      <c r="J67" s="323"/>
      <c r="K67" s="321"/>
    </row>
    <row r="68" s="1" customFormat="1" ht="15" customHeight="1">
      <c r="B68" s="319"/>
      <c r="C68" s="325"/>
      <c r="D68" s="323" t="s">
        <v>1543</v>
      </c>
      <c r="E68" s="323"/>
      <c r="F68" s="323"/>
      <c r="G68" s="323"/>
      <c r="H68" s="323"/>
      <c r="I68" s="323"/>
      <c r="J68" s="323"/>
      <c r="K68" s="321"/>
    </row>
    <row r="69" s="1" customFormat="1" ht="15" customHeight="1">
      <c r="B69" s="319"/>
      <c r="C69" s="325"/>
      <c r="D69" s="323" t="s">
        <v>1544</v>
      </c>
      <c r="E69" s="323"/>
      <c r="F69" s="323"/>
      <c r="G69" s="323"/>
      <c r="H69" s="323"/>
      <c r="I69" s="323"/>
      <c r="J69" s="323"/>
      <c r="K69" s="321"/>
    </row>
    <row r="70" s="1" customFormat="1" ht="15" customHeight="1">
      <c r="B70" s="319"/>
      <c r="C70" s="325"/>
      <c r="D70" s="323" t="s">
        <v>1545</v>
      </c>
      <c r="E70" s="323"/>
      <c r="F70" s="323"/>
      <c r="G70" s="323"/>
      <c r="H70" s="323"/>
      <c r="I70" s="323"/>
      <c r="J70" s="323"/>
      <c r="K70" s="321"/>
    </row>
    <row r="71" s="1" customFormat="1" ht="12.75" customHeight="1">
      <c r="B71" s="330"/>
      <c r="C71" s="331"/>
      <c r="D71" s="331"/>
      <c r="E71" s="331"/>
      <c r="F71" s="331"/>
      <c r="G71" s="331"/>
      <c r="H71" s="331"/>
      <c r="I71" s="331"/>
      <c r="J71" s="331"/>
      <c r="K71" s="332"/>
    </row>
    <row r="72" s="1" customFormat="1" ht="18.75" customHeight="1">
      <c r="B72" s="333"/>
      <c r="C72" s="333"/>
      <c r="D72" s="333"/>
      <c r="E72" s="333"/>
      <c r="F72" s="333"/>
      <c r="G72" s="333"/>
      <c r="H72" s="333"/>
      <c r="I72" s="333"/>
      <c r="J72" s="333"/>
      <c r="K72" s="334"/>
    </row>
    <row r="73" s="1" customFormat="1" ht="18.75" customHeight="1">
      <c r="B73" s="334"/>
      <c r="C73" s="334"/>
      <c r="D73" s="334"/>
      <c r="E73" s="334"/>
      <c r="F73" s="334"/>
      <c r="G73" s="334"/>
      <c r="H73" s="334"/>
      <c r="I73" s="334"/>
      <c r="J73" s="334"/>
      <c r="K73" s="334"/>
    </row>
    <row r="74" s="1" customFormat="1" ht="7.5" customHeight="1">
      <c r="B74" s="335"/>
      <c r="C74" s="336"/>
      <c r="D74" s="336"/>
      <c r="E74" s="336"/>
      <c r="F74" s="336"/>
      <c r="G74" s="336"/>
      <c r="H74" s="336"/>
      <c r="I74" s="336"/>
      <c r="J74" s="336"/>
      <c r="K74" s="337"/>
    </row>
    <row r="75" s="1" customFormat="1" ht="45" customHeight="1">
      <c r="B75" s="338"/>
      <c r="C75" s="339" t="s">
        <v>1546</v>
      </c>
      <c r="D75" s="339"/>
      <c r="E75" s="339"/>
      <c r="F75" s="339"/>
      <c r="G75" s="339"/>
      <c r="H75" s="339"/>
      <c r="I75" s="339"/>
      <c r="J75" s="339"/>
      <c r="K75" s="340"/>
    </row>
    <row r="76" s="1" customFormat="1" ht="17.25" customHeight="1">
      <c r="B76" s="338"/>
      <c r="C76" s="341" t="s">
        <v>1547</v>
      </c>
      <c r="D76" s="341"/>
      <c r="E76" s="341"/>
      <c r="F76" s="341" t="s">
        <v>1548</v>
      </c>
      <c r="G76" s="342"/>
      <c r="H76" s="341" t="s">
        <v>62</v>
      </c>
      <c r="I76" s="341" t="s">
        <v>65</v>
      </c>
      <c r="J76" s="341" t="s">
        <v>1549</v>
      </c>
      <c r="K76" s="340"/>
    </row>
    <row r="77" s="1" customFormat="1" ht="17.25" customHeight="1">
      <c r="B77" s="338"/>
      <c r="C77" s="343" t="s">
        <v>1550</v>
      </c>
      <c r="D77" s="343"/>
      <c r="E77" s="343"/>
      <c r="F77" s="344" t="s">
        <v>1551</v>
      </c>
      <c r="G77" s="345"/>
      <c r="H77" s="343"/>
      <c r="I77" s="343"/>
      <c r="J77" s="343" t="s">
        <v>1552</v>
      </c>
      <c r="K77" s="340"/>
    </row>
    <row r="78" s="1" customFormat="1" ht="5.25" customHeight="1">
      <c r="B78" s="338"/>
      <c r="C78" s="346"/>
      <c r="D78" s="346"/>
      <c r="E78" s="346"/>
      <c r="F78" s="346"/>
      <c r="G78" s="347"/>
      <c r="H78" s="346"/>
      <c r="I78" s="346"/>
      <c r="J78" s="346"/>
      <c r="K78" s="340"/>
    </row>
    <row r="79" s="1" customFormat="1" ht="15" customHeight="1">
      <c r="B79" s="338"/>
      <c r="C79" s="326" t="s">
        <v>61</v>
      </c>
      <c r="D79" s="348"/>
      <c r="E79" s="348"/>
      <c r="F79" s="349" t="s">
        <v>1553</v>
      </c>
      <c r="G79" s="350"/>
      <c r="H79" s="326" t="s">
        <v>1554</v>
      </c>
      <c r="I79" s="326" t="s">
        <v>1555</v>
      </c>
      <c r="J79" s="326">
        <v>20</v>
      </c>
      <c r="K79" s="340"/>
    </row>
    <row r="80" s="1" customFormat="1" ht="15" customHeight="1">
      <c r="B80" s="338"/>
      <c r="C80" s="326" t="s">
        <v>1556</v>
      </c>
      <c r="D80" s="326"/>
      <c r="E80" s="326"/>
      <c r="F80" s="349" t="s">
        <v>1553</v>
      </c>
      <c r="G80" s="350"/>
      <c r="H80" s="326" t="s">
        <v>1557</v>
      </c>
      <c r="I80" s="326" t="s">
        <v>1555</v>
      </c>
      <c r="J80" s="326">
        <v>120</v>
      </c>
      <c r="K80" s="340"/>
    </row>
    <row r="81" s="1" customFormat="1" ht="15" customHeight="1">
      <c r="B81" s="351"/>
      <c r="C81" s="326" t="s">
        <v>1558</v>
      </c>
      <c r="D81" s="326"/>
      <c r="E81" s="326"/>
      <c r="F81" s="349" t="s">
        <v>1559</v>
      </c>
      <c r="G81" s="350"/>
      <c r="H81" s="326" t="s">
        <v>1560</v>
      </c>
      <c r="I81" s="326" t="s">
        <v>1555</v>
      </c>
      <c r="J81" s="326">
        <v>50</v>
      </c>
      <c r="K81" s="340"/>
    </row>
    <row r="82" s="1" customFormat="1" ht="15" customHeight="1">
      <c r="B82" s="351"/>
      <c r="C82" s="326" t="s">
        <v>1561</v>
      </c>
      <c r="D82" s="326"/>
      <c r="E82" s="326"/>
      <c r="F82" s="349" t="s">
        <v>1553</v>
      </c>
      <c r="G82" s="350"/>
      <c r="H82" s="326" t="s">
        <v>1562</v>
      </c>
      <c r="I82" s="326" t="s">
        <v>1563</v>
      </c>
      <c r="J82" s="326"/>
      <c r="K82" s="340"/>
    </row>
    <row r="83" s="1" customFormat="1" ht="15" customHeight="1">
      <c r="B83" s="351"/>
      <c r="C83" s="352" t="s">
        <v>1564</v>
      </c>
      <c r="D83" s="352"/>
      <c r="E83" s="352"/>
      <c r="F83" s="353" t="s">
        <v>1559</v>
      </c>
      <c r="G83" s="352"/>
      <c r="H83" s="352" t="s">
        <v>1565</v>
      </c>
      <c r="I83" s="352" t="s">
        <v>1555</v>
      </c>
      <c r="J83" s="352">
        <v>15</v>
      </c>
      <c r="K83" s="340"/>
    </row>
    <row r="84" s="1" customFormat="1" ht="15" customHeight="1">
      <c r="B84" s="351"/>
      <c r="C84" s="352" t="s">
        <v>1566</v>
      </c>
      <c r="D84" s="352"/>
      <c r="E84" s="352"/>
      <c r="F84" s="353" t="s">
        <v>1559</v>
      </c>
      <c r="G84" s="352"/>
      <c r="H84" s="352" t="s">
        <v>1567</v>
      </c>
      <c r="I84" s="352" t="s">
        <v>1555</v>
      </c>
      <c r="J84" s="352">
        <v>15</v>
      </c>
      <c r="K84" s="340"/>
    </row>
    <row r="85" s="1" customFormat="1" ht="15" customHeight="1">
      <c r="B85" s="351"/>
      <c r="C85" s="352" t="s">
        <v>1568</v>
      </c>
      <c r="D85" s="352"/>
      <c r="E85" s="352"/>
      <c r="F85" s="353" t="s">
        <v>1559</v>
      </c>
      <c r="G85" s="352"/>
      <c r="H85" s="352" t="s">
        <v>1569</v>
      </c>
      <c r="I85" s="352" t="s">
        <v>1555</v>
      </c>
      <c r="J85" s="352">
        <v>20</v>
      </c>
      <c r="K85" s="340"/>
    </row>
    <row r="86" s="1" customFormat="1" ht="15" customHeight="1">
      <c r="B86" s="351"/>
      <c r="C86" s="352" t="s">
        <v>1570</v>
      </c>
      <c r="D86" s="352"/>
      <c r="E86" s="352"/>
      <c r="F86" s="353" t="s">
        <v>1559</v>
      </c>
      <c r="G86" s="352"/>
      <c r="H86" s="352" t="s">
        <v>1571</v>
      </c>
      <c r="I86" s="352" t="s">
        <v>1555</v>
      </c>
      <c r="J86" s="352">
        <v>20</v>
      </c>
      <c r="K86" s="340"/>
    </row>
    <row r="87" s="1" customFormat="1" ht="15" customHeight="1">
      <c r="B87" s="351"/>
      <c r="C87" s="326" t="s">
        <v>1572</v>
      </c>
      <c r="D87" s="326"/>
      <c r="E87" s="326"/>
      <c r="F87" s="349" t="s">
        <v>1559</v>
      </c>
      <c r="G87" s="350"/>
      <c r="H87" s="326" t="s">
        <v>1573</v>
      </c>
      <c r="I87" s="326" t="s">
        <v>1555</v>
      </c>
      <c r="J87" s="326">
        <v>50</v>
      </c>
      <c r="K87" s="340"/>
    </row>
    <row r="88" s="1" customFormat="1" ht="15" customHeight="1">
      <c r="B88" s="351"/>
      <c r="C88" s="326" t="s">
        <v>1574</v>
      </c>
      <c r="D88" s="326"/>
      <c r="E88" s="326"/>
      <c r="F88" s="349" t="s">
        <v>1559</v>
      </c>
      <c r="G88" s="350"/>
      <c r="H88" s="326" t="s">
        <v>1575</v>
      </c>
      <c r="I88" s="326" t="s">
        <v>1555</v>
      </c>
      <c r="J88" s="326">
        <v>20</v>
      </c>
      <c r="K88" s="340"/>
    </row>
    <row r="89" s="1" customFormat="1" ht="15" customHeight="1">
      <c r="B89" s="351"/>
      <c r="C89" s="326" t="s">
        <v>1576</v>
      </c>
      <c r="D89" s="326"/>
      <c r="E89" s="326"/>
      <c r="F89" s="349" t="s">
        <v>1559</v>
      </c>
      <c r="G89" s="350"/>
      <c r="H89" s="326" t="s">
        <v>1577</v>
      </c>
      <c r="I89" s="326" t="s">
        <v>1555</v>
      </c>
      <c r="J89" s="326">
        <v>20</v>
      </c>
      <c r="K89" s="340"/>
    </row>
    <row r="90" s="1" customFormat="1" ht="15" customHeight="1">
      <c r="B90" s="351"/>
      <c r="C90" s="326" t="s">
        <v>1578</v>
      </c>
      <c r="D90" s="326"/>
      <c r="E90" s="326"/>
      <c r="F90" s="349" t="s">
        <v>1559</v>
      </c>
      <c r="G90" s="350"/>
      <c r="H90" s="326" t="s">
        <v>1579</v>
      </c>
      <c r="I90" s="326" t="s">
        <v>1555</v>
      </c>
      <c r="J90" s="326">
        <v>50</v>
      </c>
      <c r="K90" s="340"/>
    </row>
    <row r="91" s="1" customFormat="1" ht="15" customHeight="1">
      <c r="B91" s="351"/>
      <c r="C91" s="326" t="s">
        <v>1580</v>
      </c>
      <c r="D91" s="326"/>
      <c r="E91" s="326"/>
      <c r="F91" s="349" t="s">
        <v>1559</v>
      </c>
      <c r="G91" s="350"/>
      <c r="H91" s="326" t="s">
        <v>1580</v>
      </c>
      <c r="I91" s="326" t="s">
        <v>1555</v>
      </c>
      <c r="J91" s="326">
        <v>50</v>
      </c>
      <c r="K91" s="340"/>
    </row>
    <row r="92" s="1" customFormat="1" ht="15" customHeight="1">
      <c r="B92" s="351"/>
      <c r="C92" s="326" t="s">
        <v>1581</v>
      </c>
      <c r="D92" s="326"/>
      <c r="E92" s="326"/>
      <c r="F92" s="349" t="s">
        <v>1559</v>
      </c>
      <c r="G92" s="350"/>
      <c r="H92" s="326" t="s">
        <v>1582</v>
      </c>
      <c r="I92" s="326" t="s">
        <v>1555</v>
      </c>
      <c r="J92" s="326">
        <v>255</v>
      </c>
      <c r="K92" s="340"/>
    </row>
    <row r="93" s="1" customFormat="1" ht="15" customHeight="1">
      <c r="B93" s="351"/>
      <c r="C93" s="326" t="s">
        <v>1583</v>
      </c>
      <c r="D93" s="326"/>
      <c r="E93" s="326"/>
      <c r="F93" s="349" t="s">
        <v>1553</v>
      </c>
      <c r="G93" s="350"/>
      <c r="H93" s="326" t="s">
        <v>1584</v>
      </c>
      <c r="I93" s="326" t="s">
        <v>1585</v>
      </c>
      <c r="J93" s="326"/>
      <c r="K93" s="340"/>
    </row>
    <row r="94" s="1" customFormat="1" ht="15" customHeight="1">
      <c r="B94" s="351"/>
      <c r="C94" s="326" t="s">
        <v>1586</v>
      </c>
      <c r="D94" s="326"/>
      <c r="E94" s="326"/>
      <c r="F94" s="349" t="s">
        <v>1553</v>
      </c>
      <c r="G94" s="350"/>
      <c r="H94" s="326" t="s">
        <v>1587</v>
      </c>
      <c r="I94" s="326" t="s">
        <v>1588</v>
      </c>
      <c r="J94" s="326"/>
      <c r="K94" s="340"/>
    </row>
    <row r="95" s="1" customFormat="1" ht="15" customHeight="1">
      <c r="B95" s="351"/>
      <c r="C95" s="326" t="s">
        <v>1589</v>
      </c>
      <c r="D95" s="326"/>
      <c r="E95" s="326"/>
      <c r="F95" s="349" t="s">
        <v>1553</v>
      </c>
      <c r="G95" s="350"/>
      <c r="H95" s="326" t="s">
        <v>1589</v>
      </c>
      <c r="I95" s="326" t="s">
        <v>1588</v>
      </c>
      <c r="J95" s="326"/>
      <c r="K95" s="340"/>
    </row>
    <row r="96" s="1" customFormat="1" ht="15" customHeight="1">
      <c r="B96" s="351"/>
      <c r="C96" s="326" t="s">
        <v>46</v>
      </c>
      <c r="D96" s="326"/>
      <c r="E96" s="326"/>
      <c r="F96" s="349" t="s">
        <v>1553</v>
      </c>
      <c r="G96" s="350"/>
      <c r="H96" s="326" t="s">
        <v>1590</v>
      </c>
      <c r="I96" s="326" t="s">
        <v>1588</v>
      </c>
      <c r="J96" s="326"/>
      <c r="K96" s="340"/>
    </row>
    <row r="97" s="1" customFormat="1" ht="15" customHeight="1">
      <c r="B97" s="351"/>
      <c r="C97" s="326" t="s">
        <v>56</v>
      </c>
      <c r="D97" s="326"/>
      <c r="E97" s="326"/>
      <c r="F97" s="349" t="s">
        <v>1553</v>
      </c>
      <c r="G97" s="350"/>
      <c r="H97" s="326" t="s">
        <v>1591</v>
      </c>
      <c r="I97" s="326" t="s">
        <v>1588</v>
      </c>
      <c r="J97" s="326"/>
      <c r="K97" s="340"/>
    </row>
    <row r="98" s="1" customFormat="1" ht="15" customHeight="1">
      <c r="B98" s="354"/>
      <c r="C98" s="355"/>
      <c r="D98" s="355"/>
      <c r="E98" s="355"/>
      <c r="F98" s="355"/>
      <c r="G98" s="355"/>
      <c r="H98" s="355"/>
      <c r="I98" s="355"/>
      <c r="J98" s="355"/>
      <c r="K98" s="356"/>
    </row>
    <row r="99" s="1" customFormat="1" ht="18.75" customHeight="1">
      <c r="B99" s="357"/>
      <c r="C99" s="358"/>
      <c r="D99" s="358"/>
      <c r="E99" s="358"/>
      <c r="F99" s="358"/>
      <c r="G99" s="358"/>
      <c r="H99" s="358"/>
      <c r="I99" s="358"/>
      <c r="J99" s="358"/>
      <c r="K99" s="357"/>
    </row>
    <row r="100" s="1" customFormat="1" ht="18.75" customHeight="1">
      <c r="B100" s="334"/>
      <c r="C100" s="334"/>
      <c r="D100" s="334"/>
      <c r="E100" s="334"/>
      <c r="F100" s="334"/>
      <c r="G100" s="334"/>
      <c r="H100" s="334"/>
      <c r="I100" s="334"/>
      <c r="J100" s="334"/>
      <c r="K100" s="334"/>
    </row>
    <row r="101" s="1" customFormat="1" ht="7.5" customHeight="1">
      <c r="B101" s="335"/>
      <c r="C101" s="336"/>
      <c r="D101" s="336"/>
      <c r="E101" s="336"/>
      <c r="F101" s="336"/>
      <c r="G101" s="336"/>
      <c r="H101" s="336"/>
      <c r="I101" s="336"/>
      <c r="J101" s="336"/>
      <c r="K101" s="337"/>
    </row>
    <row r="102" s="1" customFormat="1" ht="45" customHeight="1">
      <c r="B102" s="338"/>
      <c r="C102" s="339" t="s">
        <v>1592</v>
      </c>
      <c r="D102" s="339"/>
      <c r="E102" s="339"/>
      <c r="F102" s="339"/>
      <c r="G102" s="339"/>
      <c r="H102" s="339"/>
      <c r="I102" s="339"/>
      <c r="J102" s="339"/>
      <c r="K102" s="340"/>
    </row>
    <row r="103" s="1" customFormat="1" ht="17.25" customHeight="1">
      <c r="B103" s="338"/>
      <c r="C103" s="341" t="s">
        <v>1547</v>
      </c>
      <c r="D103" s="341"/>
      <c r="E103" s="341"/>
      <c r="F103" s="341" t="s">
        <v>1548</v>
      </c>
      <c r="G103" s="342"/>
      <c r="H103" s="341" t="s">
        <v>62</v>
      </c>
      <c r="I103" s="341" t="s">
        <v>65</v>
      </c>
      <c r="J103" s="341" t="s">
        <v>1549</v>
      </c>
      <c r="K103" s="340"/>
    </row>
    <row r="104" s="1" customFormat="1" ht="17.25" customHeight="1">
      <c r="B104" s="338"/>
      <c r="C104" s="343" t="s">
        <v>1550</v>
      </c>
      <c r="D104" s="343"/>
      <c r="E104" s="343"/>
      <c r="F104" s="344" t="s">
        <v>1551</v>
      </c>
      <c r="G104" s="345"/>
      <c r="H104" s="343"/>
      <c r="I104" s="343"/>
      <c r="J104" s="343" t="s">
        <v>1552</v>
      </c>
      <c r="K104" s="340"/>
    </row>
    <row r="105" s="1" customFormat="1" ht="5.25" customHeight="1">
      <c r="B105" s="338"/>
      <c r="C105" s="341"/>
      <c r="D105" s="341"/>
      <c r="E105" s="341"/>
      <c r="F105" s="341"/>
      <c r="G105" s="359"/>
      <c r="H105" s="341"/>
      <c r="I105" s="341"/>
      <c r="J105" s="341"/>
      <c r="K105" s="340"/>
    </row>
    <row r="106" s="1" customFormat="1" ht="15" customHeight="1">
      <c r="B106" s="338"/>
      <c r="C106" s="326" t="s">
        <v>61</v>
      </c>
      <c r="D106" s="348"/>
      <c r="E106" s="348"/>
      <c r="F106" s="349" t="s">
        <v>1553</v>
      </c>
      <c r="G106" s="326"/>
      <c r="H106" s="326" t="s">
        <v>1593</v>
      </c>
      <c r="I106" s="326" t="s">
        <v>1555</v>
      </c>
      <c r="J106" s="326">
        <v>20</v>
      </c>
      <c r="K106" s="340"/>
    </row>
    <row r="107" s="1" customFormat="1" ht="15" customHeight="1">
      <c r="B107" s="338"/>
      <c r="C107" s="326" t="s">
        <v>1556</v>
      </c>
      <c r="D107" s="326"/>
      <c r="E107" s="326"/>
      <c r="F107" s="349" t="s">
        <v>1553</v>
      </c>
      <c r="G107" s="326"/>
      <c r="H107" s="326" t="s">
        <v>1593</v>
      </c>
      <c r="I107" s="326" t="s">
        <v>1555</v>
      </c>
      <c r="J107" s="326">
        <v>120</v>
      </c>
      <c r="K107" s="340"/>
    </row>
    <row r="108" s="1" customFormat="1" ht="15" customHeight="1">
      <c r="B108" s="351"/>
      <c r="C108" s="326" t="s">
        <v>1558</v>
      </c>
      <c r="D108" s="326"/>
      <c r="E108" s="326"/>
      <c r="F108" s="349" t="s">
        <v>1559</v>
      </c>
      <c r="G108" s="326"/>
      <c r="H108" s="326" t="s">
        <v>1593</v>
      </c>
      <c r="I108" s="326" t="s">
        <v>1555</v>
      </c>
      <c r="J108" s="326">
        <v>50</v>
      </c>
      <c r="K108" s="340"/>
    </row>
    <row r="109" s="1" customFormat="1" ht="15" customHeight="1">
      <c r="B109" s="351"/>
      <c r="C109" s="326" t="s">
        <v>1561</v>
      </c>
      <c r="D109" s="326"/>
      <c r="E109" s="326"/>
      <c r="F109" s="349" t="s">
        <v>1553</v>
      </c>
      <c r="G109" s="326"/>
      <c r="H109" s="326" t="s">
        <v>1593</v>
      </c>
      <c r="I109" s="326" t="s">
        <v>1563</v>
      </c>
      <c r="J109" s="326"/>
      <c r="K109" s="340"/>
    </row>
    <row r="110" s="1" customFormat="1" ht="15" customHeight="1">
      <c r="B110" s="351"/>
      <c r="C110" s="326" t="s">
        <v>1572</v>
      </c>
      <c r="D110" s="326"/>
      <c r="E110" s="326"/>
      <c r="F110" s="349" t="s">
        <v>1559</v>
      </c>
      <c r="G110" s="326"/>
      <c r="H110" s="326" t="s">
        <v>1593</v>
      </c>
      <c r="I110" s="326" t="s">
        <v>1555</v>
      </c>
      <c r="J110" s="326">
        <v>50</v>
      </c>
      <c r="K110" s="340"/>
    </row>
    <row r="111" s="1" customFormat="1" ht="15" customHeight="1">
      <c r="B111" s="351"/>
      <c r="C111" s="326" t="s">
        <v>1580</v>
      </c>
      <c r="D111" s="326"/>
      <c r="E111" s="326"/>
      <c r="F111" s="349" t="s">
        <v>1559</v>
      </c>
      <c r="G111" s="326"/>
      <c r="H111" s="326" t="s">
        <v>1593</v>
      </c>
      <c r="I111" s="326" t="s">
        <v>1555</v>
      </c>
      <c r="J111" s="326">
        <v>50</v>
      </c>
      <c r="K111" s="340"/>
    </row>
    <row r="112" s="1" customFormat="1" ht="15" customHeight="1">
      <c r="B112" s="351"/>
      <c r="C112" s="326" t="s">
        <v>1578</v>
      </c>
      <c r="D112" s="326"/>
      <c r="E112" s="326"/>
      <c r="F112" s="349" t="s">
        <v>1559</v>
      </c>
      <c r="G112" s="326"/>
      <c r="H112" s="326" t="s">
        <v>1593</v>
      </c>
      <c r="I112" s="326" t="s">
        <v>1555</v>
      </c>
      <c r="J112" s="326">
        <v>50</v>
      </c>
      <c r="K112" s="340"/>
    </row>
    <row r="113" s="1" customFormat="1" ht="15" customHeight="1">
      <c r="B113" s="351"/>
      <c r="C113" s="326" t="s">
        <v>61</v>
      </c>
      <c r="D113" s="326"/>
      <c r="E113" s="326"/>
      <c r="F113" s="349" t="s">
        <v>1553</v>
      </c>
      <c r="G113" s="326"/>
      <c r="H113" s="326" t="s">
        <v>1594</v>
      </c>
      <c r="I113" s="326" t="s">
        <v>1555</v>
      </c>
      <c r="J113" s="326">
        <v>20</v>
      </c>
      <c r="K113" s="340"/>
    </row>
    <row r="114" s="1" customFormat="1" ht="15" customHeight="1">
      <c r="B114" s="351"/>
      <c r="C114" s="326" t="s">
        <v>1595</v>
      </c>
      <c r="D114" s="326"/>
      <c r="E114" s="326"/>
      <c r="F114" s="349" t="s">
        <v>1553</v>
      </c>
      <c r="G114" s="326"/>
      <c r="H114" s="326" t="s">
        <v>1596</v>
      </c>
      <c r="I114" s="326" t="s">
        <v>1555</v>
      </c>
      <c r="J114" s="326">
        <v>120</v>
      </c>
      <c r="K114" s="340"/>
    </row>
    <row r="115" s="1" customFormat="1" ht="15" customHeight="1">
      <c r="B115" s="351"/>
      <c r="C115" s="326" t="s">
        <v>46</v>
      </c>
      <c r="D115" s="326"/>
      <c r="E115" s="326"/>
      <c r="F115" s="349" t="s">
        <v>1553</v>
      </c>
      <c r="G115" s="326"/>
      <c r="H115" s="326" t="s">
        <v>1597</v>
      </c>
      <c r="I115" s="326" t="s">
        <v>1588</v>
      </c>
      <c r="J115" s="326"/>
      <c r="K115" s="340"/>
    </row>
    <row r="116" s="1" customFormat="1" ht="15" customHeight="1">
      <c r="B116" s="351"/>
      <c r="C116" s="326" t="s">
        <v>56</v>
      </c>
      <c r="D116" s="326"/>
      <c r="E116" s="326"/>
      <c r="F116" s="349" t="s">
        <v>1553</v>
      </c>
      <c r="G116" s="326"/>
      <c r="H116" s="326" t="s">
        <v>1598</v>
      </c>
      <c r="I116" s="326" t="s">
        <v>1588</v>
      </c>
      <c r="J116" s="326"/>
      <c r="K116" s="340"/>
    </row>
    <row r="117" s="1" customFormat="1" ht="15" customHeight="1">
      <c r="B117" s="351"/>
      <c r="C117" s="326" t="s">
        <v>65</v>
      </c>
      <c r="D117" s="326"/>
      <c r="E117" s="326"/>
      <c r="F117" s="349" t="s">
        <v>1553</v>
      </c>
      <c r="G117" s="326"/>
      <c r="H117" s="326" t="s">
        <v>1599</v>
      </c>
      <c r="I117" s="326" t="s">
        <v>1600</v>
      </c>
      <c r="J117" s="326"/>
      <c r="K117" s="340"/>
    </row>
    <row r="118" s="1" customFormat="1" ht="15" customHeight="1">
      <c r="B118" s="354"/>
      <c r="C118" s="360"/>
      <c r="D118" s="360"/>
      <c r="E118" s="360"/>
      <c r="F118" s="360"/>
      <c r="G118" s="360"/>
      <c r="H118" s="360"/>
      <c r="I118" s="360"/>
      <c r="J118" s="360"/>
      <c r="K118" s="356"/>
    </row>
    <row r="119" s="1" customFormat="1" ht="18.75" customHeight="1">
      <c r="B119" s="361"/>
      <c r="C119" s="362"/>
      <c r="D119" s="362"/>
      <c r="E119" s="362"/>
      <c r="F119" s="363"/>
      <c r="G119" s="362"/>
      <c r="H119" s="362"/>
      <c r="I119" s="362"/>
      <c r="J119" s="362"/>
      <c r="K119" s="361"/>
    </row>
    <row r="120" s="1" customFormat="1" ht="18.75" customHeight="1">
      <c r="B120" s="334"/>
      <c r="C120" s="334"/>
      <c r="D120" s="334"/>
      <c r="E120" s="334"/>
      <c r="F120" s="334"/>
      <c r="G120" s="334"/>
      <c r="H120" s="334"/>
      <c r="I120" s="334"/>
      <c r="J120" s="334"/>
      <c r="K120" s="334"/>
    </row>
    <row r="121" s="1" customFormat="1" ht="7.5" customHeight="1">
      <c r="B121" s="364"/>
      <c r="C121" s="365"/>
      <c r="D121" s="365"/>
      <c r="E121" s="365"/>
      <c r="F121" s="365"/>
      <c r="G121" s="365"/>
      <c r="H121" s="365"/>
      <c r="I121" s="365"/>
      <c r="J121" s="365"/>
      <c r="K121" s="366"/>
    </row>
    <row r="122" s="1" customFormat="1" ht="45" customHeight="1">
      <c r="B122" s="367"/>
      <c r="C122" s="317" t="s">
        <v>1601</v>
      </c>
      <c r="D122" s="317"/>
      <c r="E122" s="317"/>
      <c r="F122" s="317"/>
      <c r="G122" s="317"/>
      <c r="H122" s="317"/>
      <c r="I122" s="317"/>
      <c r="J122" s="317"/>
      <c r="K122" s="368"/>
    </row>
    <row r="123" s="1" customFormat="1" ht="17.25" customHeight="1">
      <c r="B123" s="369"/>
      <c r="C123" s="341" t="s">
        <v>1547</v>
      </c>
      <c r="D123" s="341"/>
      <c r="E123" s="341"/>
      <c r="F123" s="341" t="s">
        <v>1548</v>
      </c>
      <c r="G123" s="342"/>
      <c r="H123" s="341" t="s">
        <v>62</v>
      </c>
      <c r="I123" s="341" t="s">
        <v>65</v>
      </c>
      <c r="J123" s="341" t="s">
        <v>1549</v>
      </c>
      <c r="K123" s="370"/>
    </row>
    <row r="124" s="1" customFormat="1" ht="17.25" customHeight="1">
      <c r="B124" s="369"/>
      <c r="C124" s="343" t="s">
        <v>1550</v>
      </c>
      <c r="D124" s="343"/>
      <c r="E124" s="343"/>
      <c r="F124" s="344" t="s">
        <v>1551</v>
      </c>
      <c r="G124" s="345"/>
      <c r="H124" s="343"/>
      <c r="I124" s="343"/>
      <c r="J124" s="343" t="s">
        <v>1552</v>
      </c>
      <c r="K124" s="370"/>
    </row>
    <row r="125" s="1" customFormat="1" ht="5.25" customHeight="1">
      <c r="B125" s="371"/>
      <c r="C125" s="346"/>
      <c r="D125" s="346"/>
      <c r="E125" s="346"/>
      <c r="F125" s="346"/>
      <c r="G125" s="372"/>
      <c r="H125" s="346"/>
      <c r="I125" s="346"/>
      <c r="J125" s="346"/>
      <c r="K125" s="373"/>
    </row>
    <row r="126" s="1" customFormat="1" ht="15" customHeight="1">
      <c r="B126" s="371"/>
      <c r="C126" s="326" t="s">
        <v>1556</v>
      </c>
      <c r="D126" s="348"/>
      <c r="E126" s="348"/>
      <c r="F126" s="349" t="s">
        <v>1553</v>
      </c>
      <c r="G126" s="326"/>
      <c r="H126" s="326" t="s">
        <v>1593</v>
      </c>
      <c r="I126" s="326" t="s">
        <v>1555</v>
      </c>
      <c r="J126" s="326">
        <v>120</v>
      </c>
      <c r="K126" s="374"/>
    </row>
    <row r="127" s="1" customFormat="1" ht="15" customHeight="1">
      <c r="B127" s="371"/>
      <c r="C127" s="326" t="s">
        <v>1602</v>
      </c>
      <c r="D127" s="326"/>
      <c r="E127" s="326"/>
      <c r="F127" s="349" t="s">
        <v>1553</v>
      </c>
      <c r="G127" s="326"/>
      <c r="H127" s="326" t="s">
        <v>1603</v>
      </c>
      <c r="I127" s="326" t="s">
        <v>1555</v>
      </c>
      <c r="J127" s="326" t="s">
        <v>1604</v>
      </c>
      <c r="K127" s="374"/>
    </row>
    <row r="128" s="1" customFormat="1" ht="15" customHeight="1">
      <c r="B128" s="371"/>
      <c r="C128" s="326" t="s">
        <v>94</v>
      </c>
      <c r="D128" s="326"/>
      <c r="E128" s="326"/>
      <c r="F128" s="349" t="s">
        <v>1553</v>
      </c>
      <c r="G128" s="326"/>
      <c r="H128" s="326" t="s">
        <v>1605</v>
      </c>
      <c r="I128" s="326" t="s">
        <v>1555</v>
      </c>
      <c r="J128" s="326" t="s">
        <v>1604</v>
      </c>
      <c r="K128" s="374"/>
    </row>
    <row r="129" s="1" customFormat="1" ht="15" customHeight="1">
      <c r="B129" s="371"/>
      <c r="C129" s="326" t="s">
        <v>1564</v>
      </c>
      <c r="D129" s="326"/>
      <c r="E129" s="326"/>
      <c r="F129" s="349" t="s">
        <v>1559</v>
      </c>
      <c r="G129" s="326"/>
      <c r="H129" s="326" t="s">
        <v>1565</v>
      </c>
      <c r="I129" s="326" t="s">
        <v>1555</v>
      </c>
      <c r="J129" s="326">
        <v>15</v>
      </c>
      <c r="K129" s="374"/>
    </row>
    <row r="130" s="1" customFormat="1" ht="15" customHeight="1">
      <c r="B130" s="371"/>
      <c r="C130" s="352" t="s">
        <v>1566</v>
      </c>
      <c r="D130" s="352"/>
      <c r="E130" s="352"/>
      <c r="F130" s="353" t="s">
        <v>1559</v>
      </c>
      <c r="G130" s="352"/>
      <c r="H130" s="352" t="s">
        <v>1567</v>
      </c>
      <c r="I130" s="352" t="s">
        <v>1555</v>
      </c>
      <c r="J130" s="352">
        <v>15</v>
      </c>
      <c r="K130" s="374"/>
    </row>
    <row r="131" s="1" customFormat="1" ht="15" customHeight="1">
      <c r="B131" s="371"/>
      <c r="C131" s="352" t="s">
        <v>1568</v>
      </c>
      <c r="D131" s="352"/>
      <c r="E131" s="352"/>
      <c r="F131" s="353" t="s">
        <v>1559</v>
      </c>
      <c r="G131" s="352"/>
      <c r="H131" s="352" t="s">
        <v>1569</v>
      </c>
      <c r="I131" s="352" t="s">
        <v>1555</v>
      </c>
      <c r="J131" s="352">
        <v>20</v>
      </c>
      <c r="K131" s="374"/>
    </row>
    <row r="132" s="1" customFormat="1" ht="15" customHeight="1">
      <c r="B132" s="371"/>
      <c r="C132" s="352" t="s">
        <v>1570</v>
      </c>
      <c r="D132" s="352"/>
      <c r="E132" s="352"/>
      <c r="F132" s="353" t="s">
        <v>1559</v>
      </c>
      <c r="G132" s="352"/>
      <c r="H132" s="352" t="s">
        <v>1571</v>
      </c>
      <c r="I132" s="352" t="s">
        <v>1555</v>
      </c>
      <c r="J132" s="352">
        <v>20</v>
      </c>
      <c r="K132" s="374"/>
    </row>
    <row r="133" s="1" customFormat="1" ht="15" customHeight="1">
      <c r="B133" s="371"/>
      <c r="C133" s="326" t="s">
        <v>1558</v>
      </c>
      <c r="D133" s="326"/>
      <c r="E133" s="326"/>
      <c r="F133" s="349" t="s">
        <v>1559</v>
      </c>
      <c r="G133" s="326"/>
      <c r="H133" s="326" t="s">
        <v>1593</v>
      </c>
      <c r="I133" s="326" t="s">
        <v>1555</v>
      </c>
      <c r="J133" s="326">
        <v>50</v>
      </c>
      <c r="K133" s="374"/>
    </row>
    <row r="134" s="1" customFormat="1" ht="15" customHeight="1">
      <c r="B134" s="371"/>
      <c r="C134" s="326" t="s">
        <v>1572</v>
      </c>
      <c r="D134" s="326"/>
      <c r="E134" s="326"/>
      <c r="F134" s="349" t="s">
        <v>1559</v>
      </c>
      <c r="G134" s="326"/>
      <c r="H134" s="326" t="s">
        <v>1593</v>
      </c>
      <c r="I134" s="326" t="s">
        <v>1555</v>
      </c>
      <c r="J134" s="326">
        <v>50</v>
      </c>
      <c r="K134" s="374"/>
    </row>
    <row r="135" s="1" customFormat="1" ht="15" customHeight="1">
      <c r="B135" s="371"/>
      <c r="C135" s="326" t="s">
        <v>1578</v>
      </c>
      <c r="D135" s="326"/>
      <c r="E135" s="326"/>
      <c r="F135" s="349" t="s">
        <v>1559</v>
      </c>
      <c r="G135" s="326"/>
      <c r="H135" s="326" t="s">
        <v>1593</v>
      </c>
      <c r="I135" s="326" t="s">
        <v>1555</v>
      </c>
      <c r="J135" s="326">
        <v>50</v>
      </c>
      <c r="K135" s="374"/>
    </row>
    <row r="136" s="1" customFormat="1" ht="15" customHeight="1">
      <c r="B136" s="371"/>
      <c r="C136" s="326" t="s">
        <v>1580</v>
      </c>
      <c r="D136" s="326"/>
      <c r="E136" s="326"/>
      <c r="F136" s="349" t="s">
        <v>1559</v>
      </c>
      <c r="G136" s="326"/>
      <c r="H136" s="326" t="s">
        <v>1593</v>
      </c>
      <c r="I136" s="326" t="s">
        <v>1555</v>
      </c>
      <c r="J136" s="326">
        <v>50</v>
      </c>
      <c r="K136" s="374"/>
    </row>
    <row r="137" s="1" customFormat="1" ht="15" customHeight="1">
      <c r="B137" s="371"/>
      <c r="C137" s="326" t="s">
        <v>1581</v>
      </c>
      <c r="D137" s="326"/>
      <c r="E137" s="326"/>
      <c r="F137" s="349" t="s">
        <v>1559</v>
      </c>
      <c r="G137" s="326"/>
      <c r="H137" s="326" t="s">
        <v>1606</v>
      </c>
      <c r="I137" s="326" t="s">
        <v>1555</v>
      </c>
      <c r="J137" s="326">
        <v>255</v>
      </c>
      <c r="K137" s="374"/>
    </row>
    <row r="138" s="1" customFormat="1" ht="15" customHeight="1">
      <c r="B138" s="371"/>
      <c r="C138" s="326" t="s">
        <v>1583</v>
      </c>
      <c r="D138" s="326"/>
      <c r="E138" s="326"/>
      <c r="F138" s="349" t="s">
        <v>1553</v>
      </c>
      <c r="G138" s="326"/>
      <c r="H138" s="326" t="s">
        <v>1607</v>
      </c>
      <c r="I138" s="326" t="s">
        <v>1585</v>
      </c>
      <c r="J138" s="326"/>
      <c r="K138" s="374"/>
    </row>
    <row r="139" s="1" customFormat="1" ht="15" customHeight="1">
      <c r="B139" s="371"/>
      <c r="C139" s="326" t="s">
        <v>1586</v>
      </c>
      <c r="D139" s="326"/>
      <c r="E139" s="326"/>
      <c r="F139" s="349" t="s">
        <v>1553</v>
      </c>
      <c r="G139" s="326"/>
      <c r="H139" s="326" t="s">
        <v>1608</v>
      </c>
      <c r="I139" s="326" t="s">
        <v>1588</v>
      </c>
      <c r="J139" s="326"/>
      <c r="K139" s="374"/>
    </row>
    <row r="140" s="1" customFormat="1" ht="15" customHeight="1">
      <c r="B140" s="371"/>
      <c r="C140" s="326" t="s">
        <v>1589</v>
      </c>
      <c r="D140" s="326"/>
      <c r="E140" s="326"/>
      <c r="F140" s="349" t="s">
        <v>1553</v>
      </c>
      <c r="G140" s="326"/>
      <c r="H140" s="326" t="s">
        <v>1589</v>
      </c>
      <c r="I140" s="326" t="s">
        <v>1588</v>
      </c>
      <c r="J140" s="326"/>
      <c r="K140" s="374"/>
    </row>
    <row r="141" s="1" customFormat="1" ht="15" customHeight="1">
      <c r="B141" s="371"/>
      <c r="C141" s="326" t="s">
        <v>46</v>
      </c>
      <c r="D141" s="326"/>
      <c r="E141" s="326"/>
      <c r="F141" s="349" t="s">
        <v>1553</v>
      </c>
      <c r="G141" s="326"/>
      <c r="H141" s="326" t="s">
        <v>1609</v>
      </c>
      <c r="I141" s="326" t="s">
        <v>1588</v>
      </c>
      <c r="J141" s="326"/>
      <c r="K141" s="374"/>
    </row>
    <row r="142" s="1" customFormat="1" ht="15" customHeight="1">
      <c r="B142" s="371"/>
      <c r="C142" s="326" t="s">
        <v>1610</v>
      </c>
      <c r="D142" s="326"/>
      <c r="E142" s="326"/>
      <c r="F142" s="349" t="s">
        <v>1553</v>
      </c>
      <c r="G142" s="326"/>
      <c r="H142" s="326" t="s">
        <v>1611</v>
      </c>
      <c r="I142" s="326" t="s">
        <v>1588</v>
      </c>
      <c r="J142" s="326"/>
      <c r="K142" s="374"/>
    </row>
    <row r="143" s="1" customFormat="1" ht="15" customHeight="1">
      <c r="B143" s="375"/>
      <c r="C143" s="376"/>
      <c r="D143" s="376"/>
      <c r="E143" s="376"/>
      <c r="F143" s="376"/>
      <c r="G143" s="376"/>
      <c r="H143" s="376"/>
      <c r="I143" s="376"/>
      <c r="J143" s="376"/>
      <c r="K143" s="377"/>
    </row>
    <row r="144" s="1" customFormat="1" ht="18.75" customHeight="1">
      <c r="B144" s="362"/>
      <c r="C144" s="362"/>
      <c r="D144" s="362"/>
      <c r="E144" s="362"/>
      <c r="F144" s="363"/>
      <c r="G144" s="362"/>
      <c r="H144" s="362"/>
      <c r="I144" s="362"/>
      <c r="J144" s="362"/>
      <c r="K144" s="362"/>
    </row>
    <row r="145" s="1" customFormat="1" ht="18.75" customHeight="1">
      <c r="B145" s="334"/>
      <c r="C145" s="334"/>
      <c r="D145" s="334"/>
      <c r="E145" s="334"/>
      <c r="F145" s="334"/>
      <c r="G145" s="334"/>
      <c r="H145" s="334"/>
      <c r="I145" s="334"/>
      <c r="J145" s="334"/>
      <c r="K145" s="334"/>
    </row>
    <row r="146" s="1" customFormat="1" ht="7.5" customHeight="1">
      <c r="B146" s="335"/>
      <c r="C146" s="336"/>
      <c r="D146" s="336"/>
      <c r="E146" s="336"/>
      <c r="F146" s="336"/>
      <c r="G146" s="336"/>
      <c r="H146" s="336"/>
      <c r="I146" s="336"/>
      <c r="J146" s="336"/>
      <c r="K146" s="337"/>
    </row>
    <row r="147" s="1" customFormat="1" ht="45" customHeight="1">
      <c r="B147" s="338"/>
      <c r="C147" s="339" t="s">
        <v>1612</v>
      </c>
      <c r="D147" s="339"/>
      <c r="E147" s="339"/>
      <c r="F147" s="339"/>
      <c r="G147" s="339"/>
      <c r="H147" s="339"/>
      <c r="I147" s="339"/>
      <c r="J147" s="339"/>
      <c r="K147" s="340"/>
    </row>
    <row r="148" s="1" customFormat="1" ht="17.25" customHeight="1">
      <c r="B148" s="338"/>
      <c r="C148" s="341" t="s">
        <v>1547</v>
      </c>
      <c r="D148" s="341"/>
      <c r="E148" s="341"/>
      <c r="F148" s="341" t="s">
        <v>1548</v>
      </c>
      <c r="G148" s="342"/>
      <c r="H148" s="341" t="s">
        <v>62</v>
      </c>
      <c r="I148" s="341" t="s">
        <v>65</v>
      </c>
      <c r="J148" s="341" t="s">
        <v>1549</v>
      </c>
      <c r="K148" s="340"/>
    </row>
    <row r="149" s="1" customFormat="1" ht="17.25" customHeight="1">
      <c r="B149" s="338"/>
      <c r="C149" s="343" t="s">
        <v>1550</v>
      </c>
      <c r="D149" s="343"/>
      <c r="E149" s="343"/>
      <c r="F149" s="344" t="s">
        <v>1551</v>
      </c>
      <c r="G149" s="345"/>
      <c r="H149" s="343"/>
      <c r="I149" s="343"/>
      <c r="J149" s="343" t="s">
        <v>1552</v>
      </c>
      <c r="K149" s="340"/>
    </row>
    <row r="150" s="1" customFormat="1" ht="5.25" customHeight="1">
      <c r="B150" s="351"/>
      <c r="C150" s="346"/>
      <c r="D150" s="346"/>
      <c r="E150" s="346"/>
      <c r="F150" s="346"/>
      <c r="G150" s="347"/>
      <c r="H150" s="346"/>
      <c r="I150" s="346"/>
      <c r="J150" s="346"/>
      <c r="K150" s="374"/>
    </row>
    <row r="151" s="1" customFormat="1" ht="15" customHeight="1">
      <c r="B151" s="351"/>
      <c r="C151" s="378" t="s">
        <v>1556</v>
      </c>
      <c r="D151" s="326"/>
      <c r="E151" s="326"/>
      <c r="F151" s="379" t="s">
        <v>1553</v>
      </c>
      <c r="G151" s="326"/>
      <c r="H151" s="378" t="s">
        <v>1593</v>
      </c>
      <c r="I151" s="378" t="s">
        <v>1555</v>
      </c>
      <c r="J151" s="378">
        <v>120</v>
      </c>
      <c r="K151" s="374"/>
    </row>
    <row r="152" s="1" customFormat="1" ht="15" customHeight="1">
      <c r="B152" s="351"/>
      <c r="C152" s="378" t="s">
        <v>1602</v>
      </c>
      <c r="D152" s="326"/>
      <c r="E152" s="326"/>
      <c r="F152" s="379" t="s">
        <v>1553</v>
      </c>
      <c r="G152" s="326"/>
      <c r="H152" s="378" t="s">
        <v>1613</v>
      </c>
      <c r="I152" s="378" t="s">
        <v>1555</v>
      </c>
      <c r="J152" s="378" t="s">
        <v>1604</v>
      </c>
      <c r="K152" s="374"/>
    </row>
    <row r="153" s="1" customFormat="1" ht="15" customHeight="1">
      <c r="B153" s="351"/>
      <c r="C153" s="378" t="s">
        <v>94</v>
      </c>
      <c r="D153" s="326"/>
      <c r="E153" s="326"/>
      <c r="F153" s="379" t="s">
        <v>1553</v>
      </c>
      <c r="G153" s="326"/>
      <c r="H153" s="378" t="s">
        <v>1614</v>
      </c>
      <c r="I153" s="378" t="s">
        <v>1555</v>
      </c>
      <c r="J153" s="378" t="s">
        <v>1604</v>
      </c>
      <c r="K153" s="374"/>
    </row>
    <row r="154" s="1" customFormat="1" ht="15" customHeight="1">
      <c r="B154" s="351"/>
      <c r="C154" s="378" t="s">
        <v>1558</v>
      </c>
      <c r="D154" s="326"/>
      <c r="E154" s="326"/>
      <c r="F154" s="379" t="s">
        <v>1559</v>
      </c>
      <c r="G154" s="326"/>
      <c r="H154" s="378" t="s">
        <v>1593</v>
      </c>
      <c r="I154" s="378" t="s">
        <v>1555</v>
      </c>
      <c r="J154" s="378">
        <v>50</v>
      </c>
      <c r="K154" s="374"/>
    </row>
    <row r="155" s="1" customFormat="1" ht="15" customHeight="1">
      <c r="B155" s="351"/>
      <c r="C155" s="378" t="s">
        <v>1561</v>
      </c>
      <c r="D155" s="326"/>
      <c r="E155" s="326"/>
      <c r="F155" s="379" t="s">
        <v>1553</v>
      </c>
      <c r="G155" s="326"/>
      <c r="H155" s="378" t="s">
        <v>1593</v>
      </c>
      <c r="I155" s="378" t="s">
        <v>1563</v>
      </c>
      <c r="J155" s="378"/>
      <c r="K155" s="374"/>
    </row>
    <row r="156" s="1" customFormat="1" ht="15" customHeight="1">
      <c r="B156" s="351"/>
      <c r="C156" s="378" t="s">
        <v>1572</v>
      </c>
      <c r="D156" s="326"/>
      <c r="E156" s="326"/>
      <c r="F156" s="379" t="s">
        <v>1559</v>
      </c>
      <c r="G156" s="326"/>
      <c r="H156" s="378" t="s">
        <v>1593</v>
      </c>
      <c r="I156" s="378" t="s">
        <v>1555</v>
      </c>
      <c r="J156" s="378">
        <v>50</v>
      </c>
      <c r="K156" s="374"/>
    </row>
    <row r="157" s="1" customFormat="1" ht="15" customHeight="1">
      <c r="B157" s="351"/>
      <c r="C157" s="378" t="s">
        <v>1580</v>
      </c>
      <c r="D157" s="326"/>
      <c r="E157" s="326"/>
      <c r="F157" s="379" t="s">
        <v>1559</v>
      </c>
      <c r="G157" s="326"/>
      <c r="H157" s="378" t="s">
        <v>1593</v>
      </c>
      <c r="I157" s="378" t="s">
        <v>1555</v>
      </c>
      <c r="J157" s="378">
        <v>50</v>
      </c>
      <c r="K157" s="374"/>
    </row>
    <row r="158" s="1" customFormat="1" ht="15" customHeight="1">
      <c r="B158" s="351"/>
      <c r="C158" s="378" t="s">
        <v>1578</v>
      </c>
      <c r="D158" s="326"/>
      <c r="E158" s="326"/>
      <c r="F158" s="379" t="s">
        <v>1559</v>
      </c>
      <c r="G158" s="326"/>
      <c r="H158" s="378" t="s">
        <v>1593</v>
      </c>
      <c r="I158" s="378" t="s">
        <v>1555</v>
      </c>
      <c r="J158" s="378">
        <v>50</v>
      </c>
      <c r="K158" s="374"/>
    </row>
    <row r="159" s="1" customFormat="1" ht="15" customHeight="1">
      <c r="B159" s="351"/>
      <c r="C159" s="378" t="s">
        <v>204</v>
      </c>
      <c r="D159" s="326"/>
      <c r="E159" s="326"/>
      <c r="F159" s="379" t="s">
        <v>1553</v>
      </c>
      <c r="G159" s="326"/>
      <c r="H159" s="378" t="s">
        <v>1615</v>
      </c>
      <c r="I159" s="378" t="s">
        <v>1555</v>
      </c>
      <c r="J159" s="378" t="s">
        <v>1616</v>
      </c>
      <c r="K159" s="374"/>
    </row>
    <row r="160" s="1" customFormat="1" ht="15" customHeight="1">
      <c r="B160" s="351"/>
      <c r="C160" s="378" t="s">
        <v>1617</v>
      </c>
      <c r="D160" s="326"/>
      <c r="E160" s="326"/>
      <c r="F160" s="379" t="s">
        <v>1553</v>
      </c>
      <c r="G160" s="326"/>
      <c r="H160" s="378" t="s">
        <v>1618</v>
      </c>
      <c r="I160" s="378" t="s">
        <v>1588</v>
      </c>
      <c r="J160" s="378"/>
      <c r="K160" s="374"/>
    </row>
    <row r="161" s="1" customFormat="1" ht="15" customHeight="1">
      <c r="B161" s="380"/>
      <c r="C161" s="360"/>
      <c r="D161" s="360"/>
      <c r="E161" s="360"/>
      <c r="F161" s="360"/>
      <c r="G161" s="360"/>
      <c r="H161" s="360"/>
      <c r="I161" s="360"/>
      <c r="J161" s="360"/>
      <c r="K161" s="381"/>
    </row>
    <row r="162" s="1" customFormat="1" ht="18.75" customHeight="1">
      <c r="B162" s="362"/>
      <c r="C162" s="372"/>
      <c r="D162" s="372"/>
      <c r="E162" s="372"/>
      <c r="F162" s="382"/>
      <c r="G162" s="372"/>
      <c r="H162" s="372"/>
      <c r="I162" s="372"/>
      <c r="J162" s="372"/>
      <c r="K162" s="362"/>
    </row>
    <row r="163" s="1" customFormat="1" ht="18.75" customHeight="1">
      <c r="B163" s="334"/>
      <c r="C163" s="334"/>
      <c r="D163" s="334"/>
      <c r="E163" s="334"/>
      <c r="F163" s="334"/>
      <c r="G163" s="334"/>
      <c r="H163" s="334"/>
      <c r="I163" s="334"/>
      <c r="J163" s="334"/>
      <c r="K163" s="334"/>
    </row>
    <row r="164" s="1" customFormat="1" ht="7.5" customHeight="1">
      <c r="B164" s="313"/>
      <c r="C164" s="314"/>
      <c r="D164" s="314"/>
      <c r="E164" s="314"/>
      <c r="F164" s="314"/>
      <c r="G164" s="314"/>
      <c r="H164" s="314"/>
      <c r="I164" s="314"/>
      <c r="J164" s="314"/>
      <c r="K164" s="315"/>
    </row>
    <row r="165" s="1" customFormat="1" ht="45" customHeight="1">
      <c r="B165" s="316"/>
      <c r="C165" s="317" t="s">
        <v>1619</v>
      </c>
      <c r="D165" s="317"/>
      <c r="E165" s="317"/>
      <c r="F165" s="317"/>
      <c r="G165" s="317"/>
      <c r="H165" s="317"/>
      <c r="I165" s="317"/>
      <c r="J165" s="317"/>
      <c r="K165" s="318"/>
    </row>
    <row r="166" s="1" customFormat="1" ht="17.25" customHeight="1">
      <c r="B166" s="316"/>
      <c r="C166" s="341" t="s">
        <v>1547</v>
      </c>
      <c r="D166" s="341"/>
      <c r="E166" s="341"/>
      <c r="F166" s="341" t="s">
        <v>1548</v>
      </c>
      <c r="G166" s="383"/>
      <c r="H166" s="384" t="s">
        <v>62</v>
      </c>
      <c r="I166" s="384" t="s">
        <v>65</v>
      </c>
      <c r="J166" s="341" t="s">
        <v>1549</v>
      </c>
      <c r="K166" s="318"/>
    </row>
    <row r="167" s="1" customFormat="1" ht="17.25" customHeight="1">
      <c r="B167" s="319"/>
      <c r="C167" s="343" t="s">
        <v>1550</v>
      </c>
      <c r="D167" s="343"/>
      <c r="E167" s="343"/>
      <c r="F167" s="344" t="s">
        <v>1551</v>
      </c>
      <c r="G167" s="385"/>
      <c r="H167" s="386"/>
      <c r="I167" s="386"/>
      <c r="J167" s="343" t="s">
        <v>1552</v>
      </c>
      <c r="K167" s="321"/>
    </row>
    <row r="168" s="1" customFormat="1" ht="5.25" customHeight="1">
      <c r="B168" s="351"/>
      <c r="C168" s="346"/>
      <c r="D168" s="346"/>
      <c r="E168" s="346"/>
      <c r="F168" s="346"/>
      <c r="G168" s="347"/>
      <c r="H168" s="346"/>
      <c r="I168" s="346"/>
      <c r="J168" s="346"/>
      <c r="K168" s="374"/>
    </row>
    <row r="169" s="1" customFormat="1" ht="15" customHeight="1">
      <c r="B169" s="351"/>
      <c r="C169" s="326" t="s">
        <v>1556</v>
      </c>
      <c r="D169" s="326"/>
      <c r="E169" s="326"/>
      <c r="F169" s="349" t="s">
        <v>1553</v>
      </c>
      <c r="G169" s="326"/>
      <c r="H169" s="326" t="s">
        <v>1593</v>
      </c>
      <c r="I169" s="326" t="s">
        <v>1555</v>
      </c>
      <c r="J169" s="326">
        <v>120</v>
      </c>
      <c r="K169" s="374"/>
    </row>
    <row r="170" s="1" customFormat="1" ht="15" customHeight="1">
      <c r="B170" s="351"/>
      <c r="C170" s="326" t="s">
        <v>1602</v>
      </c>
      <c r="D170" s="326"/>
      <c r="E170" s="326"/>
      <c r="F170" s="349" t="s">
        <v>1553</v>
      </c>
      <c r="G170" s="326"/>
      <c r="H170" s="326" t="s">
        <v>1603</v>
      </c>
      <c r="I170" s="326" t="s">
        <v>1555</v>
      </c>
      <c r="J170" s="326" t="s">
        <v>1604</v>
      </c>
      <c r="K170" s="374"/>
    </row>
    <row r="171" s="1" customFormat="1" ht="15" customHeight="1">
      <c r="B171" s="351"/>
      <c r="C171" s="326" t="s">
        <v>94</v>
      </c>
      <c r="D171" s="326"/>
      <c r="E171" s="326"/>
      <c r="F171" s="349" t="s">
        <v>1553</v>
      </c>
      <c r="G171" s="326"/>
      <c r="H171" s="326" t="s">
        <v>1620</v>
      </c>
      <c r="I171" s="326" t="s">
        <v>1555</v>
      </c>
      <c r="J171" s="326" t="s">
        <v>1604</v>
      </c>
      <c r="K171" s="374"/>
    </row>
    <row r="172" s="1" customFormat="1" ht="15" customHeight="1">
      <c r="B172" s="351"/>
      <c r="C172" s="326" t="s">
        <v>1558</v>
      </c>
      <c r="D172" s="326"/>
      <c r="E172" s="326"/>
      <c r="F172" s="349" t="s">
        <v>1559</v>
      </c>
      <c r="G172" s="326"/>
      <c r="H172" s="326" t="s">
        <v>1620</v>
      </c>
      <c r="I172" s="326" t="s">
        <v>1555</v>
      </c>
      <c r="J172" s="326">
        <v>50</v>
      </c>
      <c r="K172" s="374"/>
    </row>
    <row r="173" s="1" customFormat="1" ht="15" customHeight="1">
      <c r="B173" s="351"/>
      <c r="C173" s="326" t="s">
        <v>1561</v>
      </c>
      <c r="D173" s="326"/>
      <c r="E173" s="326"/>
      <c r="F173" s="349" t="s">
        <v>1553</v>
      </c>
      <c r="G173" s="326"/>
      <c r="H173" s="326" t="s">
        <v>1620</v>
      </c>
      <c r="I173" s="326" t="s">
        <v>1563</v>
      </c>
      <c r="J173" s="326"/>
      <c r="K173" s="374"/>
    </row>
    <row r="174" s="1" customFormat="1" ht="15" customHeight="1">
      <c r="B174" s="351"/>
      <c r="C174" s="326" t="s">
        <v>1572</v>
      </c>
      <c r="D174" s="326"/>
      <c r="E174" s="326"/>
      <c r="F174" s="349" t="s">
        <v>1559</v>
      </c>
      <c r="G174" s="326"/>
      <c r="H174" s="326" t="s">
        <v>1620</v>
      </c>
      <c r="I174" s="326" t="s">
        <v>1555</v>
      </c>
      <c r="J174" s="326">
        <v>50</v>
      </c>
      <c r="K174" s="374"/>
    </row>
    <row r="175" s="1" customFormat="1" ht="15" customHeight="1">
      <c r="B175" s="351"/>
      <c r="C175" s="326" t="s">
        <v>1580</v>
      </c>
      <c r="D175" s="326"/>
      <c r="E175" s="326"/>
      <c r="F175" s="349" t="s">
        <v>1559</v>
      </c>
      <c r="G175" s="326"/>
      <c r="H175" s="326" t="s">
        <v>1620</v>
      </c>
      <c r="I175" s="326" t="s">
        <v>1555</v>
      </c>
      <c r="J175" s="326">
        <v>50</v>
      </c>
      <c r="K175" s="374"/>
    </row>
    <row r="176" s="1" customFormat="1" ht="15" customHeight="1">
      <c r="B176" s="351"/>
      <c r="C176" s="326" t="s">
        <v>1578</v>
      </c>
      <c r="D176" s="326"/>
      <c r="E176" s="326"/>
      <c r="F176" s="349" t="s">
        <v>1559</v>
      </c>
      <c r="G176" s="326"/>
      <c r="H176" s="326" t="s">
        <v>1620</v>
      </c>
      <c r="I176" s="326" t="s">
        <v>1555</v>
      </c>
      <c r="J176" s="326">
        <v>50</v>
      </c>
      <c r="K176" s="374"/>
    </row>
    <row r="177" s="1" customFormat="1" ht="15" customHeight="1">
      <c r="B177" s="351"/>
      <c r="C177" s="326" t="s">
        <v>211</v>
      </c>
      <c r="D177" s="326"/>
      <c r="E177" s="326"/>
      <c r="F177" s="349" t="s">
        <v>1553</v>
      </c>
      <c r="G177" s="326"/>
      <c r="H177" s="326" t="s">
        <v>1621</v>
      </c>
      <c r="I177" s="326" t="s">
        <v>1622</v>
      </c>
      <c r="J177" s="326"/>
      <c r="K177" s="374"/>
    </row>
    <row r="178" s="1" customFormat="1" ht="15" customHeight="1">
      <c r="B178" s="351"/>
      <c r="C178" s="326" t="s">
        <v>65</v>
      </c>
      <c r="D178" s="326"/>
      <c r="E178" s="326"/>
      <c r="F178" s="349" t="s">
        <v>1553</v>
      </c>
      <c r="G178" s="326"/>
      <c r="H178" s="326" t="s">
        <v>1623</v>
      </c>
      <c r="I178" s="326" t="s">
        <v>1624</v>
      </c>
      <c r="J178" s="326">
        <v>1</v>
      </c>
      <c r="K178" s="374"/>
    </row>
    <row r="179" s="1" customFormat="1" ht="15" customHeight="1">
      <c r="B179" s="351"/>
      <c r="C179" s="326" t="s">
        <v>61</v>
      </c>
      <c r="D179" s="326"/>
      <c r="E179" s="326"/>
      <c r="F179" s="349" t="s">
        <v>1553</v>
      </c>
      <c r="G179" s="326"/>
      <c r="H179" s="326" t="s">
        <v>1625</v>
      </c>
      <c r="I179" s="326" t="s">
        <v>1555</v>
      </c>
      <c r="J179" s="326">
        <v>20</v>
      </c>
      <c r="K179" s="374"/>
    </row>
    <row r="180" s="1" customFormat="1" ht="15" customHeight="1">
      <c r="B180" s="351"/>
      <c r="C180" s="326" t="s">
        <v>62</v>
      </c>
      <c r="D180" s="326"/>
      <c r="E180" s="326"/>
      <c r="F180" s="349" t="s">
        <v>1553</v>
      </c>
      <c r="G180" s="326"/>
      <c r="H180" s="326" t="s">
        <v>1626</v>
      </c>
      <c r="I180" s="326" t="s">
        <v>1555</v>
      </c>
      <c r="J180" s="326">
        <v>255</v>
      </c>
      <c r="K180" s="374"/>
    </row>
    <row r="181" s="1" customFormat="1" ht="15" customHeight="1">
      <c r="B181" s="351"/>
      <c r="C181" s="326" t="s">
        <v>212</v>
      </c>
      <c r="D181" s="326"/>
      <c r="E181" s="326"/>
      <c r="F181" s="349" t="s">
        <v>1553</v>
      </c>
      <c r="G181" s="326"/>
      <c r="H181" s="326" t="s">
        <v>1517</v>
      </c>
      <c r="I181" s="326" t="s">
        <v>1555</v>
      </c>
      <c r="J181" s="326">
        <v>10</v>
      </c>
      <c r="K181" s="374"/>
    </row>
    <row r="182" s="1" customFormat="1" ht="15" customHeight="1">
      <c r="B182" s="351"/>
      <c r="C182" s="326" t="s">
        <v>213</v>
      </c>
      <c r="D182" s="326"/>
      <c r="E182" s="326"/>
      <c r="F182" s="349" t="s">
        <v>1553</v>
      </c>
      <c r="G182" s="326"/>
      <c r="H182" s="326" t="s">
        <v>1627</v>
      </c>
      <c r="I182" s="326" t="s">
        <v>1588</v>
      </c>
      <c r="J182" s="326"/>
      <c r="K182" s="374"/>
    </row>
    <row r="183" s="1" customFormat="1" ht="15" customHeight="1">
      <c r="B183" s="351"/>
      <c r="C183" s="326" t="s">
        <v>1628</v>
      </c>
      <c r="D183" s="326"/>
      <c r="E183" s="326"/>
      <c r="F183" s="349" t="s">
        <v>1553</v>
      </c>
      <c r="G183" s="326"/>
      <c r="H183" s="326" t="s">
        <v>1629</v>
      </c>
      <c r="I183" s="326" t="s">
        <v>1588</v>
      </c>
      <c r="J183" s="326"/>
      <c r="K183" s="374"/>
    </row>
    <row r="184" s="1" customFormat="1" ht="15" customHeight="1">
      <c r="B184" s="351"/>
      <c r="C184" s="326" t="s">
        <v>1617</v>
      </c>
      <c r="D184" s="326"/>
      <c r="E184" s="326"/>
      <c r="F184" s="349" t="s">
        <v>1553</v>
      </c>
      <c r="G184" s="326"/>
      <c r="H184" s="326" t="s">
        <v>1630</v>
      </c>
      <c r="I184" s="326" t="s">
        <v>1588</v>
      </c>
      <c r="J184" s="326"/>
      <c r="K184" s="374"/>
    </row>
    <row r="185" s="1" customFormat="1" ht="15" customHeight="1">
      <c r="B185" s="351"/>
      <c r="C185" s="326" t="s">
        <v>215</v>
      </c>
      <c r="D185" s="326"/>
      <c r="E185" s="326"/>
      <c r="F185" s="349" t="s">
        <v>1559</v>
      </c>
      <c r="G185" s="326"/>
      <c r="H185" s="326" t="s">
        <v>1631</v>
      </c>
      <c r="I185" s="326" t="s">
        <v>1555</v>
      </c>
      <c r="J185" s="326">
        <v>50</v>
      </c>
      <c r="K185" s="374"/>
    </row>
    <row r="186" s="1" customFormat="1" ht="15" customHeight="1">
      <c r="B186" s="351"/>
      <c r="C186" s="326" t="s">
        <v>1632</v>
      </c>
      <c r="D186" s="326"/>
      <c r="E186" s="326"/>
      <c r="F186" s="349" t="s">
        <v>1559</v>
      </c>
      <c r="G186" s="326"/>
      <c r="H186" s="326" t="s">
        <v>1633</v>
      </c>
      <c r="I186" s="326" t="s">
        <v>1634</v>
      </c>
      <c r="J186" s="326"/>
      <c r="K186" s="374"/>
    </row>
    <row r="187" s="1" customFormat="1" ht="15" customHeight="1">
      <c r="B187" s="351"/>
      <c r="C187" s="326" t="s">
        <v>1635</v>
      </c>
      <c r="D187" s="326"/>
      <c r="E187" s="326"/>
      <c r="F187" s="349" t="s">
        <v>1559</v>
      </c>
      <c r="G187" s="326"/>
      <c r="H187" s="326" t="s">
        <v>1636</v>
      </c>
      <c r="I187" s="326" t="s">
        <v>1634</v>
      </c>
      <c r="J187" s="326"/>
      <c r="K187" s="374"/>
    </row>
    <row r="188" s="1" customFormat="1" ht="15" customHeight="1">
      <c r="B188" s="351"/>
      <c r="C188" s="326" t="s">
        <v>1637</v>
      </c>
      <c r="D188" s="326"/>
      <c r="E188" s="326"/>
      <c r="F188" s="349" t="s">
        <v>1559</v>
      </c>
      <c r="G188" s="326"/>
      <c r="H188" s="326" t="s">
        <v>1638</v>
      </c>
      <c r="I188" s="326" t="s">
        <v>1634</v>
      </c>
      <c r="J188" s="326"/>
      <c r="K188" s="374"/>
    </row>
    <row r="189" s="1" customFormat="1" ht="15" customHeight="1">
      <c r="B189" s="351"/>
      <c r="C189" s="387" t="s">
        <v>1639</v>
      </c>
      <c r="D189" s="326"/>
      <c r="E189" s="326"/>
      <c r="F189" s="349" t="s">
        <v>1559</v>
      </c>
      <c r="G189" s="326"/>
      <c r="H189" s="326" t="s">
        <v>1640</v>
      </c>
      <c r="I189" s="326" t="s">
        <v>1641</v>
      </c>
      <c r="J189" s="388" t="s">
        <v>1642</v>
      </c>
      <c r="K189" s="374"/>
    </row>
    <row r="190" s="18" customFormat="1" ht="15" customHeight="1">
      <c r="B190" s="389"/>
      <c r="C190" s="390" t="s">
        <v>1643</v>
      </c>
      <c r="D190" s="391"/>
      <c r="E190" s="391"/>
      <c r="F190" s="392" t="s">
        <v>1559</v>
      </c>
      <c r="G190" s="391"/>
      <c r="H190" s="391" t="s">
        <v>1644</v>
      </c>
      <c r="I190" s="391" t="s">
        <v>1641</v>
      </c>
      <c r="J190" s="393" t="s">
        <v>1642</v>
      </c>
      <c r="K190" s="394"/>
    </row>
    <row r="191" s="1" customFormat="1" ht="15" customHeight="1">
      <c r="B191" s="351"/>
      <c r="C191" s="387" t="s">
        <v>50</v>
      </c>
      <c r="D191" s="326"/>
      <c r="E191" s="326"/>
      <c r="F191" s="349" t="s">
        <v>1553</v>
      </c>
      <c r="G191" s="326"/>
      <c r="H191" s="323" t="s">
        <v>1645</v>
      </c>
      <c r="I191" s="326" t="s">
        <v>1646</v>
      </c>
      <c r="J191" s="326"/>
      <c r="K191" s="374"/>
    </row>
    <row r="192" s="1" customFormat="1" ht="15" customHeight="1">
      <c r="B192" s="351"/>
      <c r="C192" s="387" t="s">
        <v>1647</v>
      </c>
      <c r="D192" s="326"/>
      <c r="E192" s="326"/>
      <c r="F192" s="349" t="s">
        <v>1553</v>
      </c>
      <c r="G192" s="326"/>
      <c r="H192" s="326" t="s">
        <v>1648</v>
      </c>
      <c r="I192" s="326" t="s">
        <v>1588</v>
      </c>
      <c r="J192" s="326"/>
      <c r="K192" s="374"/>
    </row>
    <row r="193" s="1" customFormat="1" ht="15" customHeight="1">
      <c r="B193" s="351"/>
      <c r="C193" s="387" t="s">
        <v>1649</v>
      </c>
      <c r="D193" s="326"/>
      <c r="E193" s="326"/>
      <c r="F193" s="349" t="s">
        <v>1553</v>
      </c>
      <c r="G193" s="326"/>
      <c r="H193" s="326" t="s">
        <v>1650</v>
      </c>
      <c r="I193" s="326" t="s">
        <v>1588</v>
      </c>
      <c r="J193" s="326"/>
      <c r="K193" s="374"/>
    </row>
    <row r="194" s="1" customFormat="1" ht="15" customHeight="1">
      <c r="B194" s="351"/>
      <c r="C194" s="387" t="s">
        <v>1651</v>
      </c>
      <c r="D194" s="326"/>
      <c r="E194" s="326"/>
      <c r="F194" s="349" t="s">
        <v>1559</v>
      </c>
      <c r="G194" s="326"/>
      <c r="H194" s="326" t="s">
        <v>1652</v>
      </c>
      <c r="I194" s="326" t="s">
        <v>1588</v>
      </c>
      <c r="J194" s="326"/>
      <c r="K194" s="374"/>
    </row>
    <row r="195" s="1" customFormat="1" ht="15" customHeight="1">
      <c r="B195" s="380"/>
      <c r="C195" s="395"/>
      <c r="D195" s="360"/>
      <c r="E195" s="360"/>
      <c r="F195" s="360"/>
      <c r="G195" s="360"/>
      <c r="H195" s="360"/>
      <c r="I195" s="360"/>
      <c r="J195" s="360"/>
      <c r="K195" s="381"/>
    </row>
    <row r="196" s="1" customFormat="1" ht="18.75" customHeight="1">
      <c r="B196" s="362"/>
      <c r="C196" s="372"/>
      <c r="D196" s="372"/>
      <c r="E196" s="372"/>
      <c r="F196" s="382"/>
      <c r="G196" s="372"/>
      <c r="H196" s="372"/>
      <c r="I196" s="372"/>
      <c r="J196" s="372"/>
      <c r="K196" s="362"/>
    </row>
    <row r="197" s="1" customFormat="1" ht="18.75" customHeight="1">
      <c r="B197" s="362"/>
      <c r="C197" s="372"/>
      <c r="D197" s="372"/>
      <c r="E197" s="372"/>
      <c r="F197" s="382"/>
      <c r="G197" s="372"/>
      <c r="H197" s="372"/>
      <c r="I197" s="372"/>
      <c r="J197" s="372"/>
      <c r="K197" s="362"/>
    </row>
    <row r="198" s="1" customFormat="1" ht="18.75" customHeight="1">
      <c r="B198" s="334"/>
      <c r="C198" s="334"/>
      <c r="D198" s="334"/>
      <c r="E198" s="334"/>
      <c r="F198" s="334"/>
      <c r="G198" s="334"/>
      <c r="H198" s="334"/>
      <c r="I198" s="334"/>
      <c r="J198" s="334"/>
      <c r="K198" s="334"/>
    </row>
    <row r="199" s="1" customFormat="1" ht="13.5">
      <c r="B199" s="313"/>
      <c r="C199" s="314"/>
      <c r="D199" s="314"/>
      <c r="E199" s="314"/>
      <c r="F199" s="314"/>
      <c r="G199" s="314"/>
      <c r="H199" s="314"/>
      <c r="I199" s="314"/>
      <c r="J199" s="314"/>
      <c r="K199" s="315"/>
    </row>
    <row r="200" s="1" customFormat="1" ht="21">
      <c r="B200" s="316"/>
      <c r="C200" s="317" t="s">
        <v>1653</v>
      </c>
      <c r="D200" s="317"/>
      <c r="E200" s="317"/>
      <c r="F200" s="317"/>
      <c r="G200" s="317"/>
      <c r="H200" s="317"/>
      <c r="I200" s="317"/>
      <c r="J200" s="317"/>
      <c r="K200" s="318"/>
    </row>
    <row r="201" s="1" customFormat="1" ht="25.5" customHeight="1">
      <c r="B201" s="316"/>
      <c r="C201" s="396" t="s">
        <v>1654</v>
      </c>
      <c r="D201" s="396"/>
      <c r="E201" s="396"/>
      <c r="F201" s="396" t="s">
        <v>1655</v>
      </c>
      <c r="G201" s="397"/>
      <c r="H201" s="396" t="s">
        <v>1656</v>
      </c>
      <c r="I201" s="396"/>
      <c r="J201" s="396"/>
      <c r="K201" s="318"/>
    </row>
    <row r="202" s="1" customFormat="1" ht="5.25" customHeight="1">
      <c r="B202" s="351"/>
      <c r="C202" s="346"/>
      <c r="D202" s="346"/>
      <c r="E202" s="346"/>
      <c r="F202" s="346"/>
      <c r="G202" s="372"/>
      <c r="H202" s="346"/>
      <c r="I202" s="346"/>
      <c r="J202" s="346"/>
      <c r="K202" s="374"/>
    </row>
    <row r="203" s="1" customFormat="1" ht="15" customHeight="1">
      <c r="B203" s="351"/>
      <c r="C203" s="326" t="s">
        <v>1646</v>
      </c>
      <c r="D203" s="326"/>
      <c r="E203" s="326"/>
      <c r="F203" s="349" t="s">
        <v>51</v>
      </c>
      <c r="G203" s="326"/>
      <c r="H203" s="326" t="s">
        <v>1657</v>
      </c>
      <c r="I203" s="326"/>
      <c r="J203" s="326"/>
      <c r="K203" s="374"/>
    </row>
    <row r="204" s="1" customFormat="1" ht="15" customHeight="1">
      <c r="B204" s="351"/>
      <c r="C204" s="326"/>
      <c r="D204" s="326"/>
      <c r="E204" s="326"/>
      <c r="F204" s="349" t="s">
        <v>52</v>
      </c>
      <c r="G204" s="326"/>
      <c r="H204" s="326" t="s">
        <v>1658</v>
      </c>
      <c r="I204" s="326"/>
      <c r="J204" s="326"/>
      <c r="K204" s="374"/>
    </row>
    <row r="205" s="1" customFormat="1" ht="15" customHeight="1">
      <c r="B205" s="351"/>
      <c r="C205" s="326"/>
      <c r="D205" s="326"/>
      <c r="E205" s="326"/>
      <c r="F205" s="349" t="s">
        <v>55</v>
      </c>
      <c r="G205" s="326"/>
      <c r="H205" s="326" t="s">
        <v>1659</v>
      </c>
      <c r="I205" s="326"/>
      <c r="J205" s="326"/>
      <c r="K205" s="374"/>
    </row>
    <row r="206" s="1" customFormat="1" ht="15" customHeight="1">
      <c r="B206" s="351"/>
      <c r="C206" s="326"/>
      <c r="D206" s="326"/>
      <c r="E206" s="326"/>
      <c r="F206" s="349" t="s">
        <v>53</v>
      </c>
      <c r="G206" s="326"/>
      <c r="H206" s="326" t="s">
        <v>1660</v>
      </c>
      <c r="I206" s="326"/>
      <c r="J206" s="326"/>
      <c r="K206" s="374"/>
    </row>
    <row r="207" s="1" customFormat="1" ht="15" customHeight="1">
      <c r="B207" s="351"/>
      <c r="C207" s="326"/>
      <c r="D207" s="326"/>
      <c r="E207" s="326"/>
      <c r="F207" s="349" t="s">
        <v>54</v>
      </c>
      <c r="G207" s="326"/>
      <c r="H207" s="326" t="s">
        <v>1661</v>
      </c>
      <c r="I207" s="326"/>
      <c r="J207" s="326"/>
      <c r="K207" s="374"/>
    </row>
    <row r="208" s="1" customFormat="1" ht="15" customHeight="1">
      <c r="B208" s="351"/>
      <c r="C208" s="326"/>
      <c r="D208" s="326"/>
      <c r="E208" s="326"/>
      <c r="F208" s="349"/>
      <c r="G208" s="326"/>
      <c r="H208" s="326"/>
      <c r="I208" s="326"/>
      <c r="J208" s="326"/>
      <c r="K208" s="374"/>
    </row>
    <row r="209" s="1" customFormat="1" ht="15" customHeight="1">
      <c r="B209" s="351"/>
      <c r="C209" s="326" t="s">
        <v>1600</v>
      </c>
      <c r="D209" s="326"/>
      <c r="E209" s="326"/>
      <c r="F209" s="349" t="s">
        <v>86</v>
      </c>
      <c r="G209" s="326"/>
      <c r="H209" s="326" t="s">
        <v>1662</v>
      </c>
      <c r="I209" s="326"/>
      <c r="J209" s="326"/>
      <c r="K209" s="374"/>
    </row>
    <row r="210" s="1" customFormat="1" ht="15" customHeight="1">
      <c r="B210" s="351"/>
      <c r="C210" s="326"/>
      <c r="D210" s="326"/>
      <c r="E210" s="326"/>
      <c r="F210" s="349" t="s">
        <v>1498</v>
      </c>
      <c r="G210" s="326"/>
      <c r="H210" s="326" t="s">
        <v>1499</v>
      </c>
      <c r="I210" s="326"/>
      <c r="J210" s="326"/>
      <c r="K210" s="374"/>
    </row>
    <row r="211" s="1" customFormat="1" ht="15" customHeight="1">
      <c r="B211" s="351"/>
      <c r="C211" s="326"/>
      <c r="D211" s="326"/>
      <c r="E211" s="326"/>
      <c r="F211" s="349" t="s">
        <v>1496</v>
      </c>
      <c r="G211" s="326"/>
      <c r="H211" s="326" t="s">
        <v>1663</v>
      </c>
      <c r="I211" s="326"/>
      <c r="J211" s="326"/>
      <c r="K211" s="374"/>
    </row>
    <row r="212" s="1" customFormat="1" ht="15" customHeight="1">
      <c r="B212" s="398"/>
      <c r="C212" s="326"/>
      <c r="D212" s="326"/>
      <c r="E212" s="326"/>
      <c r="F212" s="349" t="s">
        <v>1500</v>
      </c>
      <c r="G212" s="387"/>
      <c r="H212" s="378" t="s">
        <v>1501</v>
      </c>
      <c r="I212" s="378"/>
      <c r="J212" s="378"/>
      <c r="K212" s="399"/>
    </row>
    <row r="213" s="1" customFormat="1" ht="15" customHeight="1">
      <c r="B213" s="398"/>
      <c r="C213" s="326"/>
      <c r="D213" s="326"/>
      <c r="E213" s="326"/>
      <c r="F213" s="349" t="s">
        <v>328</v>
      </c>
      <c r="G213" s="387"/>
      <c r="H213" s="378" t="s">
        <v>1664</v>
      </c>
      <c r="I213" s="378"/>
      <c r="J213" s="378"/>
      <c r="K213" s="399"/>
    </row>
    <row r="214" s="1" customFormat="1" ht="15" customHeight="1">
      <c r="B214" s="398"/>
      <c r="C214" s="326"/>
      <c r="D214" s="326"/>
      <c r="E214" s="326"/>
      <c r="F214" s="349"/>
      <c r="G214" s="387"/>
      <c r="H214" s="378"/>
      <c r="I214" s="378"/>
      <c r="J214" s="378"/>
      <c r="K214" s="399"/>
    </row>
    <row r="215" s="1" customFormat="1" ht="15" customHeight="1">
      <c r="B215" s="398"/>
      <c r="C215" s="326" t="s">
        <v>1624</v>
      </c>
      <c r="D215" s="326"/>
      <c r="E215" s="326"/>
      <c r="F215" s="349">
        <v>1</v>
      </c>
      <c r="G215" s="387"/>
      <c r="H215" s="378" t="s">
        <v>1665</v>
      </c>
      <c r="I215" s="378"/>
      <c r="J215" s="378"/>
      <c r="K215" s="399"/>
    </row>
    <row r="216" s="1" customFormat="1" ht="15" customHeight="1">
      <c r="B216" s="398"/>
      <c r="C216" s="326"/>
      <c r="D216" s="326"/>
      <c r="E216" s="326"/>
      <c r="F216" s="349">
        <v>2</v>
      </c>
      <c r="G216" s="387"/>
      <c r="H216" s="378" t="s">
        <v>1666</v>
      </c>
      <c r="I216" s="378"/>
      <c r="J216" s="378"/>
      <c r="K216" s="399"/>
    </row>
    <row r="217" s="1" customFormat="1" ht="15" customHeight="1">
      <c r="B217" s="398"/>
      <c r="C217" s="326"/>
      <c r="D217" s="326"/>
      <c r="E217" s="326"/>
      <c r="F217" s="349">
        <v>3</v>
      </c>
      <c r="G217" s="387"/>
      <c r="H217" s="378" t="s">
        <v>1667</v>
      </c>
      <c r="I217" s="378"/>
      <c r="J217" s="378"/>
      <c r="K217" s="399"/>
    </row>
    <row r="218" s="1" customFormat="1" ht="15" customHeight="1">
      <c r="B218" s="398"/>
      <c r="C218" s="326"/>
      <c r="D218" s="326"/>
      <c r="E218" s="326"/>
      <c r="F218" s="349">
        <v>4</v>
      </c>
      <c r="G218" s="387"/>
      <c r="H218" s="378" t="s">
        <v>1668</v>
      </c>
      <c r="I218" s="378"/>
      <c r="J218" s="378"/>
      <c r="K218" s="399"/>
    </row>
    <row r="219" s="1" customFormat="1" ht="12.75" customHeight="1">
      <c r="B219" s="400"/>
      <c r="C219" s="401"/>
      <c r="D219" s="401"/>
      <c r="E219" s="401"/>
      <c r="F219" s="401"/>
      <c r="G219" s="401"/>
      <c r="H219" s="401"/>
      <c r="I219" s="401"/>
      <c r="J219" s="401"/>
      <c r="K219" s="402"/>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c r="AZ2" s="143" t="s">
        <v>373</v>
      </c>
      <c r="BA2" s="143" t="s">
        <v>183</v>
      </c>
      <c r="BB2" s="143" t="s">
        <v>184</v>
      </c>
      <c r="BC2" s="143" t="s">
        <v>374</v>
      </c>
      <c r="BD2" s="143" t="s">
        <v>90</v>
      </c>
    </row>
    <row r="3" s="1" customFormat="1" ht="6.96" customHeight="1">
      <c r="B3" s="144"/>
      <c r="C3" s="145"/>
      <c r="D3" s="145"/>
      <c r="E3" s="145"/>
      <c r="F3" s="145"/>
      <c r="G3" s="145"/>
      <c r="H3" s="145"/>
      <c r="I3" s="145"/>
      <c r="J3" s="145"/>
      <c r="K3" s="145"/>
      <c r="L3" s="23"/>
      <c r="AT3" s="20" t="s">
        <v>90</v>
      </c>
      <c r="AZ3" s="143" t="s">
        <v>375</v>
      </c>
      <c r="BA3" s="143" t="s">
        <v>376</v>
      </c>
      <c r="BB3" s="143" t="s">
        <v>175</v>
      </c>
      <c r="BC3" s="143" t="s">
        <v>90</v>
      </c>
      <c r="BD3" s="143" t="s">
        <v>90</v>
      </c>
    </row>
    <row r="4" s="1" customFormat="1" ht="24.96" customHeight="1">
      <c r="B4" s="23"/>
      <c r="D4" s="146" t="s">
        <v>181</v>
      </c>
      <c r="L4" s="23"/>
      <c r="M4" s="147" t="s">
        <v>10</v>
      </c>
      <c r="AT4" s="20" t="s">
        <v>41</v>
      </c>
      <c r="AZ4" s="143" t="s">
        <v>377</v>
      </c>
      <c r="BA4" s="143" t="s">
        <v>187</v>
      </c>
      <c r="BB4" s="143" t="s">
        <v>188</v>
      </c>
      <c r="BC4" s="143" t="s">
        <v>378</v>
      </c>
      <c r="BD4" s="143" t="s">
        <v>90</v>
      </c>
    </row>
    <row r="5" s="1" customFormat="1" ht="6.96" customHeight="1">
      <c r="B5" s="23"/>
      <c r="L5" s="23"/>
      <c r="AZ5" s="143" t="s">
        <v>379</v>
      </c>
      <c r="BA5" s="143" t="s">
        <v>191</v>
      </c>
      <c r="BB5" s="143" t="s">
        <v>184</v>
      </c>
      <c r="BC5" s="143" t="s">
        <v>380</v>
      </c>
      <c r="BD5" s="143" t="s">
        <v>90</v>
      </c>
    </row>
    <row r="6" s="1" customFormat="1" ht="12" customHeight="1">
      <c r="B6" s="23"/>
      <c r="D6" s="148" t="s">
        <v>16</v>
      </c>
      <c r="L6" s="23"/>
      <c r="AZ6" s="143" t="s">
        <v>381</v>
      </c>
      <c r="BA6" s="143" t="s">
        <v>198</v>
      </c>
      <c r="BB6" s="143" t="s">
        <v>199</v>
      </c>
      <c r="BC6" s="143" t="s">
        <v>286</v>
      </c>
      <c r="BD6" s="143" t="s">
        <v>90</v>
      </c>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382</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ROUND((SUM(BE88:BE156)),  2)</f>
        <v>0</v>
      </c>
      <c r="G35" s="42"/>
      <c r="H35" s="42"/>
      <c r="I35" s="163">
        <v>0.20999999999999999</v>
      </c>
      <c r="J35" s="162">
        <f>ROUND(((SUM(BE88:BE156))*I35),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ROUND((SUM(BF88:BF156)),  2)</f>
        <v>0</v>
      </c>
      <c r="G36" s="42"/>
      <c r="H36" s="42"/>
      <c r="I36" s="163">
        <v>0.12</v>
      </c>
      <c r="J36" s="162">
        <f>ROUND(((SUM(BF88:BF156))*I36),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ROUND((SUM(BG88:BG156)),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ROUND((SUM(BH88:BH156)),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ROUND((SUM(BI88:BI156)),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Č12 - 2.TK Ústí západ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J134</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200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Č12 - 2.TK Ústí západ - Řehlovice</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P89+P134</f>
        <v>0</v>
      </c>
      <c r="Q88" s="101"/>
      <c r="R88" s="199">
        <f>R89+R134</f>
        <v>15.6333416</v>
      </c>
      <c r="S88" s="101"/>
      <c r="T88" s="200">
        <f>T89+T134</f>
        <v>0</v>
      </c>
      <c r="U88" s="42"/>
      <c r="V88" s="42"/>
      <c r="W88" s="42"/>
      <c r="X88" s="42"/>
      <c r="Y88" s="42"/>
      <c r="Z88" s="42"/>
      <c r="AA88" s="42"/>
      <c r="AB88" s="42"/>
      <c r="AC88" s="42"/>
      <c r="AD88" s="42"/>
      <c r="AE88" s="42"/>
      <c r="AT88" s="20" t="s">
        <v>79</v>
      </c>
      <c r="AU88" s="20" t="s">
        <v>206</v>
      </c>
      <c r="BK88" s="201">
        <f>BK89+BK134</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15.6333416</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SUM(P91:P133)</f>
        <v>0</v>
      </c>
      <c r="Q90" s="210"/>
      <c r="R90" s="211">
        <f>SUM(R91:R133)</f>
        <v>15.6333416</v>
      </c>
      <c r="S90" s="210"/>
      <c r="T90" s="212">
        <f>SUM(T91:T133)</f>
        <v>0</v>
      </c>
      <c r="U90" s="12"/>
      <c r="V90" s="12"/>
      <c r="W90" s="12"/>
      <c r="X90" s="12"/>
      <c r="Y90" s="12"/>
      <c r="Z90" s="12"/>
      <c r="AA90" s="12"/>
      <c r="AB90" s="12"/>
      <c r="AC90" s="12"/>
      <c r="AD90" s="12"/>
      <c r="AE90" s="12"/>
      <c r="AR90" s="213" t="s">
        <v>87</v>
      </c>
      <c r="AT90" s="214" t="s">
        <v>79</v>
      </c>
      <c r="AU90" s="214" t="s">
        <v>87</v>
      </c>
      <c r="AY90" s="213" t="s">
        <v>225</v>
      </c>
      <c r="BK90" s="215">
        <f>SUM(BK91:BK133)</f>
        <v>0</v>
      </c>
    </row>
    <row r="91" s="2" customFormat="1" ht="49.05" customHeight="1">
      <c r="A91" s="42"/>
      <c r="B91" s="43"/>
      <c r="C91" s="218" t="s">
        <v>87</v>
      </c>
      <c r="D91" s="218" t="s">
        <v>228</v>
      </c>
      <c r="E91" s="219" t="s">
        <v>383</v>
      </c>
      <c r="F91" s="220" t="s">
        <v>384</v>
      </c>
      <c r="G91" s="221" t="s">
        <v>188</v>
      </c>
      <c r="H91" s="222">
        <v>7.2000000000000002</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385</v>
      </c>
    </row>
    <row r="92" s="2" customFormat="1">
      <c r="A92" s="42"/>
      <c r="B92" s="43"/>
      <c r="C92" s="44"/>
      <c r="D92" s="231" t="s">
        <v>235</v>
      </c>
      <c r="E92" s="44"/>
      <c r="F92" s="232" t="s">
        <v>386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387</v>
      </c>
      <c r="G93" s="237"/>
      <c r="H93" s="240">
        <v>7.2000000000000002</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4" customFormat="1">
      <c r="A94" s="14"/>
      <c r="B94" s="247"/>
      <c r="C94" s="248"/>
      <c r="D94" s="231" t="s">
        <v>237</v>
      </c>
      <c r="E94" s="249" t="s">
        <v>39</v>
      </c>
      <c r="F94" s="250" t="s">
        <v>239</v>
      </c>
      <c r="G94" s="248"/>
      <c r="H94" s="251">
        <v>7.2000000000000002</v>
      </c>
      <c r="I94" s="252"/>
      <c r="J94" s="248"/>
      <c r="K94" s="248"/>
      <c r="L94" s="253"/>
      <c r="M94" s="254"/>
      <c r="N94" s="255"/>
      <c r="O94" s="255"/>
      <c r="P94" s="255"/>
      <c r="Q94" s="255"/>
      <c r="R94" s="255"/>
      <c r="S94" s="255"/>
      <c r="T94" s="256"/>
      <c r="U94" s="14"/>
      <c r="V94" s="14"/>
      <c r="W94" s="14"/>
      <c r="X94" s="14"/>
      <c r="Y94" s="14"/>
      <c r="Z94" s="14"/>
      <c r="AA94" s="14"/>
      <c r="AB94" s="14"/>
      <c r="AC94" s="14"/>
      <c r="AD94" s="14"/>
      <c r="AE94" s="14"/>
      <c r="AT94" s="257" t="s">
        <v>237</v>
      </c>
      <c r="AU94" s="257" t="s">
        <v>90</v>
      </c>
      <c r="AV94" s="14" t="s">
        <v>233</v>
      </c>
      <c r="AW94" s="14" t="s">
        <v>41</v>
      </c>
      <c r="AX94" s="14" t="s">
        <v>87</v>
      </c>
      <c r="AY94" s="257" t="s">
        <v>225</v>
      </c>
    </row>
    <row r="95" s="2" customFormat="1" ht="62.7" customHeight="1">
      <c r="A95" s="42"/>
      <c r="B95" s="43"/>
      <c r="C95" s="218" t="s">
        <v>90</v>
      </c>
      <c r="D95" s="218" t="s">
        <v>228</v>
      </c>
      <c r="E95" s="219" t="s">
        <v>246</v>
      </c>
      <c r="F95" s="220" t="s">
        <v>247</v>
      </c>
      <c r="G95" s="221" t="s">
        <v>188</v>
      </c>
      <c r="H95" s="222">
        <v>307.39999999999998</v>
      </c>
      <c r="I95" s="223"/>
      <c r="J95" s="224">
        <f>ROUND(I95*H95,2)</f>
        <v>0</v>
      </c>
      <c r="K95" s="220" t="s">
        <v>232</v>
      </c>
      <c r="L95" s="48"/>
      <c r="M95" s="225" t="s">
        <v>39</v>
      </c>
      <c r="N95" s="226" t="s">
        <v>53</v>
      </c>
      <c r="O95" s="89"/>
      <c r="P95" s="227">
        <f>O95*H95</f>
        <v>0</v>
      </c>
      <c r="Q95" s="227">
        <v>0</v>
      </c>
      <c r="R95" s="227">
        <f>Q95*H95</f>
        <v>0</v>
      </c>
      <c r="S95" s="227">
        <v>0</v>
      </c>
      <c r="T95" s="228">
        <f>S95*H95</f>
        <v>0</v>
      </c>
      <c r="U95" s="42"/>
      <c r="V95" s="42"/>
      <c r="W95" s="42"/>
      <c r="X95" s="42"/>
      <c r="Y95" s="42"/>
      <c r="Z95" s="42"/>
      <c r="AA95" s="42"/>
      <c r="AB95" s="42"/>
      <c r="AC95" s="42"/>
      <c r="AD95" s="42"/>
      <c r="AE95" s="42"/>
      <c r="AR95" s="229" t="s">
        <v>233</v>
      </c>
      <c r="AT95" s="229" t="s">
        <v>228</v>
      </c>
      <c r="AU95" s="229" t="s">
        <v>90</v>
      </c>
      <c r="AY95" s="20" t="s">
        <v>225</v>
      </c>
      <c r="BE95" s="230">
        <f>IF(N95="základní",J95,0)</f>
        <v>0</v>
      </c>
      <c r="BF95" s="230">
        <f>IF(N95="snížená",J95,0)</f>
        <v>0</v>
      </c>
      <c r="BG95" s="230">
        <f>IF(N95="zákl. přenesená",J95,0)</f>
        <v>0</v>
      </c>
      <c r="BH95" s="230">
        <f>IF(N95="sníž. přenesená",J95,0)</f>
        <v>0</v>
      </c>
      <c r="BI95" s="230">
        <f>IF(N95="nulová",J95,0)</f>
        <v>0</v>
      </c>
      <c r="BJ95" s="20" t="s">
        <v>233</v>
      </c>
      <c r="BK95" s="230">
        <f>ROUND(I95*H95,2)</f>
        <v>0</v>
      </c>
      <c r="BL95" s="20" t="s">
        <v>233</v>
      </c>
      <c r="BM95" s="229" t="s">
        <v>388</v>
      </c>
    </row>
    <row r="96" s="2" customFormat="1">
      <c r="A96" s="42"/>
      <c r="B96" s="43"/>
      <c r="C96" s="44"/>
      <c r="D96" s="231" t="s">
        <v>235</v>
      </c>
      <c r="E96" s="44"/>
      <c r="F96" s="232" t="s">
        <v>249</v>
      </c>
      <c r="G96" s="44"/>
      <c r="H96" s="44"/>
      <c r="I96" s="233"/>
      <c r="J96" s="44"/>
      <c r="K96" s="44"/>
      <c r="L96" s="48"/>
      <c r="M96" s="234"/>
      <c r="N96" s="235"/>
      <c r="O96" s="89"/>
      <c r="P96" s="89"/>
      <c r="Q96" s="89"/>
      <c r="R96" s="89"/>
      <c r="S96" s="89"/>
      <c r="T96" s="90"/>
      <c r="U96" s="42"/>
      <c r="V96" s="42"/>
      <c r="W96" s="42"/>
      <c r="X96" s="42"/>
      <c r="Y96" s="42"/>
      <c r="Z96" s="42"/>
      <c r="AA96" s="42"/>
      <c r="AB96" s="42"/>
      <c r="AC96" s="42"/>
      <c r="AD96" s="42"/>
      <c r="AE96" s="42"/>
      <c r="AT96" s="20" t="s">
        <v>235</v>
      </c>
      <c r="AU96" s="20" t="s">
        <v>90</v>
      </c>
    </row>
    <row r="97" s="13" customFormat="1">
      <c r="A97" s="13"/>
      <c r="B97" s="236"/>
      <c r="C97" s="237"/>
      <c r="D97" s="231" t="s">
        <v>237</v>
      </c>
      <c r="E97" s="238" t="s">
        <v>39</v>
      </c>
      <c r="F97" s="239" t="s">
        <v>389</v>
      </c>
      <c r="G97" s="237"/>
      <c r="H97" s="240">
        <v>311</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6" customFormat="1">
      <c r="A98" s="16"/>
      <c r="B98" s="281"/>
      <c r="C98" s="282"/>
      <c r="D98" s="231" t="s">
        <v>237</v>
      </c>
      <c r="E98" s="283" t="s">
        <v>39</v>
      </c>
      <c r="F98" s="284" t="s">
        <v>390</v>
      </c>
      <c r="G98" s="282"/>
      <c r="H98" s="285">
        <v>311</v>
      </c>
      <c r="I98" s="286"/>
      <c r="J98" s="282"/>
      <c r="K98" s="282"/>
      <c r="L98" s="287"/>
      <c r="M98" s="288"/>
      <c r="N98" s="289"/>
      <c r="O98" s="289"/>
      <c r="P98" s="289"/>
      <c r="Q98" s="289"/>
      <c r="R98" s="289"/>
      <c r="S98" s="289"/>
      <c r="T98" s="290"/>
      <c r="U98" s="16"/>
      <c r="V98" s="16"/>
      <c r="W98" s="16"/>
      <c r="X98" s="16"/>
      <c r="Y98" s="16"/>
      <c r="Z98" s="16"/>
      <c r="AA98" s="16"/>
      <c r="AB98" s="16"/>
      <c r="AC98" s="16"/>
      <c r="AD98" s="16"/>
      <c r="AE98" s="16"/>
      <c r="AT98" s="291" t="s">
        <v>237</v>
      </c>
      <c r="AU98" s="291" t="s">
        <v>90</v>
      </c>
      <c r="AV98" s="16" t="s">
        <v>245</v>
      </c>
      <c r="AW98" s="16" t="s">
        <v>41</v>
      </c>
      <c r="AX98" s="16" t="s">
        <v>80</v>
      </c>
      <c r="AY98" s="291" t="s">
        <v>225</v>
      </c>
    </row>
    <row r="99" s="13" customFormat="1">
      <c r="A99" s="13"/>
      <c r="B99" s="236"/>
      <c r="C99" s="237"/>
      <c r="D99" s="231" t="s">
        <v>237</v>
      </c>
      <c r="E99" s="238" t="s">
        <v>39</v>
      </c>
      <c r="F99" s="239" t="s">
        <v>391</v>
      </c>
      <c r="G99" s="237"/>
      <c r="H99" s="240">
        <v>-3.6000000000000001</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6" customFormat="1">
      <c r="A100" s="16"/>
      <c r="B100" s="281"/>
      <c r="C100" s="282"/>
      <c r="D100" s="231" t="s">
        <v>237</v>
      </c>
      <c r="E100" s="283" t="s">
        <v>39</v>
      </c>
      <c r="F100" s="284" t="s">
        <v>390</v>
      </c>
      <c r="G100" s="282"/>
      <c r="H100" s="285">
        <v>-3.6000000000000001</v>
      </c>
      <c r="I100" s="286"/>
      <c r="J100" s="282"/>
      <c r="K100" s="282"/>
      <c r="L100" s="287"/>
      <c r="M100" s="288"/>
      <c r="N100" s="289"/>
      <c r="O100" s="289"/>
      <c r="P100" s="289"/>
      <c r="Q100" s="289"/>
      <c r="R100" s="289"/>
      <c r="S100" s="289"/>
      <c r="T100" s="290"/>
      <c r="U100" s="16"/>
      <c r="V100" s="16"/>
      <c r="W100" s="16"/>
      <c r="X100" s="16"/>
      <c r="Y100" s="16"/>
      <c r="Z100" s="16"/>
      <c r="AA100" s="16"/>
      <c r="AB100" s="16"/>
      <c r="AC100" s="16"/>
      <c r="AD100" s="16"/>
      <c r="AE100" s="16"/>
      <c r="AT100" s="291" t="s">
        <v>237</v>
      </c>
      <c r="AU100" s="291" t="s">
        <v>90</v>
      </c>
      <c r="AV100" s="16" t="s">
        <v>245</v>
      </c>
      <c r="AW100" s="16" t="s">
        <v>41</v>
      </c>
      <c r="AX100" s="16" t="s">
        <v>80</v>
      </c>
      <c r="AY100" s="291" t="s">
        <v>225</v>
      </c>
    </row>
    <row r="101" s="14" customFormat="1">
      <c r="A101" s="14"/>
      <c r="B101" s="247"/>
      <c r="C101" s="248"/>
      <c r="D101" s="231" t="s">
        <v>237</v>
      </c>
      <c r="E101" s="249" t="s">
        <v>377</v>
      </c>
      <c r="F101" s="250" t="s">
        <v>239</v>
      </c>
      <c r="G101" s="248"/>
      <c r="H101" s="251">
        <v>307.39999999999998</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237</v>
      </c>
      <c r="AU101" s="257" t="s">
        <v>90</v>
      </c>
      <c r="AV101" s="14" t="s">
        <v>233</v>
      </c>
      <c r="AW101" s="14" t="s">
        <v>41</v>
      </c>
      <c r="AX101" s="14" t="s">
        <v>87</v>
      </c>
      <c r="AY101" s="257" t="s">
        <v>225</v>
      </c>
    </row>
    <row r="102" s="2" customFormat="1" ht="24.15" customHeight="1">
      <c r="A102" s="42"/>
      <c r="B102" s="43"/>
      <c r="C102" s="218" t="s">
        <v>245</v>
      </c>
      <c r="D102" s="218" t="s">
        <v>228</v>
      </c>
      <c r="E102" s="219" t="s">
        <v>251</v>
      </c>
      <c r="F102" s="220" t="s">
        <v>252</v>
      </c>
      <c r="G102" s="221" t="s">
        <v>175</v>
      </c>
      <c r="H102" s="222">
        <v>2</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90</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392</v>
      </c>
    </row>
    <row r="103" s="2" customFormat="1" ht="24.15" customHeight="1">
      <c r="A103" s="42"/>
      <c r="B103" s="43"/>
      <c r="C103" s="218" t="s">
        <v>233</v>
      </c>
      <c r="D103" s="218" t="s">
        <v>228</v>
      </c>
      <c r="E103" s="219" t="s">
        <v>254</v>
      </c>
      <c r="F103" s="220" t="s">
        <v>255</v>
      </c>
      <c r="G103" s="221" t="s">
        <v>175</v>
      </c>
      <c r="H103" s="222">
        <v>52</v>
      </c>
      <c r="I103" s="223"/>
      <c r="J103" s="224">
        <f>ROUND(I103*H103,2)</f>
        <v>0</v>
      </c>
      <c r="K103" s="220" t="s">
        <v>232</v>
      </c>
      <c r="L103" s="48"/>
      <c r="M103" s="225" t="s">
        <v>39</v>
      </c>
      <c r="N103" s="226" t="s">
        <v>53</v>
      </c>
      <c r="O103" s="89"/>
      <c r="P103" s="227">
        <f>O103*H103</f>
        <v>0</v>
      </c>
      <c r="Q103" s="227">
        <v>0</v>
      </c>
      <c r="R103" s="227">
        <f>Q103*H103</f>
        <v>0</v>
      </c>
      <c r="S103" s="227">
        <v>0</v>
      </c>
      <c r="T103" s="228">
        <f>S103*H103</f>
        <v>0</v>
      </c>
      <c r="U103" s="42"/>
      <c r="V103" s="42"/>
      <c r="W103" s="42"/>
      <c r="X103" s="42"/>
      <c r="Y103" s="42"/>
      <c r="Z103" s="42"/>
      <c r="AA103" s="42"/>
      <c r="AB103" s="42"/>
      <c r="AC103" s="42"/>
      <c r="AD103" s="42"/>
      <c r="AE103" s="42"/>
      <c r="AR103" s="229" t="s">
        <v>233</v>
      </c>
      <c r="AT103" s="229" t="s">
        <v>228</v>
      </c>
      <c r="AU103" s="229" t="s">
        <v>90</v>
      </c>
      <c r="AY103" s="20" t="s">
        <v>225</v>
      </c>
      <c r="BE103" s="230">
        <f>IF(N103="základní",J103,0)</f>
        <v>0</v>
      </c>
      <c r="BF103" s="230">
        <f>IF(N103="snížená",J103,0)</f>
        <v>0</v>
      </c>
      <c r="BG103" s="230">
        <f>IF(N103="zákl. přenesená",J103,0)</f>
        <v>0</v>
      </c>
      <c r="BH103" s="230">
        <f>IF(N103="sníž. přenesená",J103,0)</f>
        <v>0</v>
      </c>
      <c r="BI103" s="230">
        <f>IF(N103="nulová",J103,0)</f>
        <v>0</v>
      </c>
      <c r="BJ103" s="20" t="s">
        <v>233</v>
      </c>
      <c r="BK103" s="230">
        <f>ROUND(I103*H103,2)</f>
        <v>0</v>
      </c>
      <c r="BL103" s="20" t="s">
        <v>233</v>
      </c>
      <c r="BM103" s="229" t="s">
        <v>393</v>
      </c>
    </row>
    <row r="104" s="2" customFormat="1">
      <c r="A104" s="42"/>
      <c r="B104" s="43"/>
      <c r="C104" s="44"/>
      <c r="D104" s="231" t="s">
        <v>235</v>
      </c>
      <c r="E104" s="44"/>
      <c r="F104" s="232" t="s">
        <v>257</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235</v>
      </c>
      <c r="AU104" s="20" t="s">
        <v>90</v>
      </c>
    </row>
    <row r="105" s="13" customFormat="1">
      <c r="A105" s="13"/>
      <c r="B105" s="236"/>
      <c r="C105" s="237"/>
      <c r="D105" s="231" t="s">
        <v>237</v>
      </c>
      <c r="E105" s="238" t="s">
        <v>39</v>
      </c>
      <c r="F105" s="239" t="s">
        <v>394</v>
      </c>
      <c r="G105" s="237"/>
      <c r="H105" s="240">
        <v>52</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4" customFormat="1">
      <c r="A106" s="14"/>
      <c r="B106" s="247"/>
      <c r="C106" s="248"/>
      <c r="D106" s="231" t="s">
        <v>237</v>
      </c>
      <c r="E106" s="249" t="s">
        <v>39</v>
      </c>
      <c r="F106" s="250" t="s">
        <v>239</v>
      </c>
      <c r="G106" s="248"/>
      <c r="H106" s="251">
        <v>52</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237</v>
      </c>
      <c r="AU106" s="257" t="s">
        <v>90</v>
      </c>
      <c r="AV106" s="14" t="s">
        <v>233</v>
      </c>
      <c r="AW106" s="14" t="s">
        <v>41</v>
      </c>
      <c r="AX106" s="14" t="s">
        <v>87</v>
      </c>
      <c r="AY106" s="257" t="s">
        <v>225</v>
      </c>
    </row>
    <row r="107" s="2" customFormat="1" ht="62.7" customHeight="1">
      <c r="A107" s="42"/>
      <c r="B107" s="43"/>
      <c r="C107" s="218" t="s">
        <v>226</v>
      </c>
      <c r="D107" s="218" t="s">
        <v>228</v>
      </c>
      <c r="E107" s="219" t="s">
        <v>278</v>
      </c>
      <c r="F107" s="220" t="s">
        <v>279</v>
      </c>
      <c r="G107" s="221" t="s">
        <v>280</v>
      </c>
      <c r="H107" s="222">
        <v>10</v>
      </c>
      <c r="I107" s="223"/>
      <c r="J107" s="224">
        <f>ROUND(I107*H107,2)</f>
        <v>0</v>
      </c>
      <c r="K107" s="220" t="s">
        <v>232</v>
      </c>
      <c r="L107" s="48"/>
      <c r="M107" s="225" t="s">
        <v>39</v>
      </c>
      <c r="N107" s="226" t="s">
        <v>53</v>
      </c>
      <c r="O107" s="89"/>
      <c r="P107" s="227">
        <f>O107*H107</f>
        <v>0</v>
      </c>
      <c r="Q107" s="227">
        <v>0</v>
      </c>
      <c r="R107" s="227">
        <f>Q107*H107</f>
        <v>0</v>
      </c>
      <c r="S107" s="227">
        <v>0</v>
      </c>
      <c r="T107" s="228">
        <f>S107*H107</f>
        <v>0</v>
      </c>
      <c r="U107" s="42"/>
      <c r="V107" s="42"/>
      <c r="W107" s="42"/>
      <c r="X107" s="42"/>
      <c r="Y107" s="42"/>
      <c r="Z107" s="42"/>
      <c r="AA107" s="42"/>
      <c r="AB107" s="42"/>
      <c r="AC107" s="42"/>
      <c r="AD107" s="42"/>
      <c r="AE107" s="42"/>
      <c r="AR107" s="229" t="s">
        <v>233</v>
      </c>
      <c r="AT107" s="229" t="s">
        <v>228</v>
      </c>
      <c r="AU107" s="229" t="s">
        <v>90</v>
      </c>
      <c r="AY107" s="20" t="s">
        <v>225</v>
      </c>
      <c r="BE107" s="230">
        <f>IF(N107="základní",J107,0)</f>
        <v>0</v>
      </c>
      <c r="BF107" s="230">
        <f>IF(N107="snížená",J107,0)</f>
        <v>0</v>
      </c>
      <c r="BG107" s="230">
        <f>IF(N107="zákl. přenesená",J107,0)</f>
        <v>0</v>
      </c>
      <c r="BH107" s="230">
        <f>IF(N107="sníž. přenesená",J107,0)</f>
        <v>0</v>
      </c>
      <c r="BI107" s="230">
        <f>IF(N107="nulová",J107,0)</f>
        <v>0</v>
      </c>
      <c r="BJ107" s="20" t="s">
        <v>233</v>
      </c>
      <c r="BK107" s="230">
        <f>ROUND(I107*H107,2)</f>
        <v>0</v>
      </c>
      <c r="BL107" s="20" t="s">
        <v>233</v>
      </c>
      <c r="BM107" s="229" t="s">
        <v>395</v>
      </c>
    </row>
    <row r="108" s="2" customFormat="1">
      <c r="A108" s="42"/>
      <c r="B108" s="43"/>
      <c r="C108" s="44"/>
      <c r="D108" s="231" t="s">
        <v>235</v>
      </c>
      <c r="E108" s="44"/>
      <c r="F108" s="232" t="s">
        <v>282</v>
      </c>
      <c r="G108" s="44"/>
      <c r="H108" s="44"/>
      <c r="I108" s="233"/>
      <c r="J108" s="44"/>
      <c r="K108" s="44"/>
      <c r="L108" s="48"/>
      <c r="M108" s="234"/>
      <c r="N108" s="235"/>
      <c r="O108" s="89"/>
      <c r="P108" s="89"/>
      <c r="Q108" s="89"/>
      <c r="R108" s="89"/>
      <c r="S108" s="89"/>
      <c r="T108" s="90"/>
      <c r="U108" s="42"/>
      <c r="V108" s="42"/>
      <c r="W108" s="42"/>
      <c r="X108" s="42"/>
      <c r="Y108" s="42"/>
      <c r="Z108" s="42"/>
      <c r="AA108" s="42"/>
      <c r="AB108" s="42"/>
      <c r="AC108" s="42"/>
      <c r="AD108" s="42"/>
      <c r="AE108" s="42"/>
      <c r="AT108" s="20" t="s">
        <v>235</v>
      </c>
      <c r="AU108" s="20" t="s">
        <v>90</v>
      </c>
    </row>
    <row r="109" s="13" customFormat="1">
      <c r="A109" s="13"/>
      <c r="B109" s="236"/>
      <c r="C109" s="237"/>
      <c r="D109" s="231" t="s">
        <v>237</v>
      </c>
      <c r="E109" s="238" t="s">
        <v>39</v>
      </c>
      <c r="F109" s="239" t="s">
        <v>283</v>
      </c>
      <c r="G109" s="237"/>
      <c r="H109" s="240">
        <v>3</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3" customFormat="1">
      <c r="A110" s="13"/>
      <c r="B110" s="236"/>
      <c r="C110" s="237"/>
      <c r="D110" s="231" t="s">
        <v>237</v>
      </c>
      <c r="E110" s="238" t="s">
        <v>39</v>
      </c>
      <c r="F110" s="239" t="s">
        <v>396</v>
      </c>
      <c r="G110" s="237"/>
      <c r="H110" s="240">
        <v>3</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237</v>
      </c>
      <c r="AU110" s="246" t="s">
        <v>90</v>
      </c>
      <c r="AV110" s="13" t="s">
        <v>90</v>
      </c>
      <c r="AW110" s="13" t="s">
        <v>41</v>
      </c>
      <c r="AX110" s="13" t="s">
        <v>80</v>
      </c>
      <c r="AY110" s="246" t="s">
        <v>225</v>
      </c>
    </row>
    <row r="111" s="13" customFormat="1">
      <c r="A111" s="13"/>
      <c r="B111" s="236"/>
      <c r="C111" s="237"/>
      <c r="D111" s="231" t="s">
        <v>237</v>
      </c>
      <c r="E111" s="238" t="s">
        <v>39</v>
      </c>
      <c r="F111" s="239" t="s">
        <v>397</v>
      </c>
      <c r="G111" s="237"/>
      <c r="H111" s="240">
        <v>4</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237</v>
      </c>
      <c r="AU111" s="246" t="s">
        <v>90</v>
      </c>
      <c r="AV111" s="13" t="s">
        <v>90</v>
      </c>
      <c r="AW111" s="13" t="s">
        <v>41</v>
      </c>
      <c r="AX111" s="13" t="s">
        <v>80</v>
      </c>
      <c r="AY111" s="246" t="s">
        <v>225</v>
      </c>
    </row>
    <row r="112" s="14" customFormat="1">
      <c r="A112" s="14"/>
      <c r="B112" s="247"/>
      <c r="C112" s="248"/>
      <c r="D112" s="231" t="s">
        <v>237</v>
      </c>
      <c r="E112" s="249" t="s">
        <v>39</v>
      </c>
      <c r="F112" s="250" t="s">
        <v>239</v>
      </c>
      <c r="G112" s="248"/>
      <c r="H112" s="251">
        <v>10</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237</v>
      </c>
      <c r="AU112" s="257" t="s">
        <v>90</v>
      </c>
      <c r="AV112" s="14" t="s">
        <v>233</v>
      </c>
      <c r="AW112" s="14" t="s">
        <v>41</v>
      </c>
      <c r="AX112" s="14" t="s">
        <v>87</v>
      </c>
      <c r="AY112" s="257" t="s">
        <v>225</v>
      </c>
    </row>
    <row r="113" s="2" customFormat="1" ht="49.05" customHeight="1">
      <c r="A113" s="42"/>
      <c r="B113" s="43"/>
      <c r="C113" s="218" t="s">
        <v>260</v>
      </c>
      <c r="D113" s="218" t="s">
        <v>228</v>
      </c>
      <c r="E113" s="219" t="s">
        <v>287</v>
      </c>
      <c r="F113" s="220" t="s">
        <v>288</v>
      </c>
      <c r="G113" s="221" t="s">
        <v>280</v>
      </c>
      <c r="H113" s="222">
        <v>6</v>
      </c>
      <c r="I113" s="223"/>
      <c r="J113" s="224">
        <f>ROUND(I113*H113,2)</f>
        <v>0</v>
      </c>
      <c r="K113" s="220" t="s">
        <v>232</v>
      </c>
      <c r="L113" s="48"/>
      <c r="M113" s="225" t="s">
        <v>39</v>
      </c>
      <c r="N113" s="226" t="s">
        <v>53</v>
      </c>
      <c r="O113" s="89"/>
      <c r="P113" s="227">
        <f>O113*H113</f>
        <v>0</v>
      </c>
      <c r="Q113" s="227">
        <v>0</v>
      </c>
      <c r="R113" s="227">
        <f>Q113*H113</f>
        <v>0</v>
      </c>
      <c r="S113" s="227">
        <v>0</v>
      </c>
      <c r="T113" s="228">
        <f>S113*H113</f>
        <v>0</v>
      </c>
      <c r="U113" s="42"/>
      <c r="V113" s="42"/>
      <c r="W113" s="42"/>
      <c r="X113" s="42"/>
      <c r="Y113" s="42"/>
      <c r="Z113" s="42"/>
      <c r="AA113" s="42"/>
      <c r="AB113" s="42"/>
      <c r="AC113" s="42"/>
      <c r="AD113" s="42"/>
      <c r="AE113" s="42"/>
      <c r="AR113" s="229" t="s">
        <v>233</v>
      </c>
      <c r="AT113" s="229" t="s">
        <v>228</v>
      </c>
      <c r="AU113" s="229" t="s">
        <v>90</v>
      </c>
      <c r="AY113" s="20" t="s">
        <v>225</v>
      </c>
      <c r="BE113" s="230">
        <f>IF(N113="základní",J113,0)</f>
        <v>0</v>
      </c>
      <c r="BF113" s="230">
        <f>IF(N113="snížená",J113,0)</f>
        <v>0</v>
      </c>
      <c r="BG113" s="230">
        <f>IF(N113="zákl. přenesená",J113,0)</f>
        <v>0</v>
      </c>
      <c r="BH113" s="230">
        <f>IF(N113="sníž. přenesená",J113,0)</f>
        <v>0</v>
      </c>
      <c r="BI113" s="230">
        <f>IF(N113="nulová",J113,0)</f>
        <v>0</v>
      </c>
      <c r="BJ113" s="20" t="s">
        <v>233</v>
      </c>
      <c r="BK113" s="230">
        <f>ROUND(I113*H113,2)</f>
        <v>0</v>
      </c>
      <c r="BL113" s="20" t="s">
        <v>233</v>
      </c>
      <c r="BM113" s="229" t="s">
        <v>398</v>
      </c>
    </row>
    <row r="114" s="2" customFormat="1">
      <c r="A114" s="42"/>
      <c r="B114" s="43"/>
      <c r="C114" s="44"/>
      <c r="D114" s="231" t="s">
        <v>235</v>
      </c>
      <c r="E114" s="44"/>
      <c r="F114" s="232" t="s">
        <v>290</v>
      </c>
      <c r="G114" s="44"/>
      <c r="H114" s="44"/>
      <c r="I114" s="233"/>
      <c r="J114" s="44"/>
      <c r="K114" s="44"/>
      <c r="L114" s="48"/>
      <c r="M114" s="234"/>
      <c r="N114" s="235"/>
      <c r="O114" s="89"/>
      <c r="P114" s="89"/>
      <c r="Q114" s="89"/>
      <c r="R114" s="89"/>
      <c r="S114" s="89"/>
      <c r="T114" s="90"/>
      <c r="U114" s="42"/>
      <c r="V114" s="42"/>
      <c r="W114" s="42"/>
      <c r="X114" s="42"/>
      <c r="Y114" s="42"/>
      <c r="Z114" s="42"/>
      <c r="AA114" s="42"/>
      <c r="AB114" s="42"/>
      <c r="AC114" s="42"/>
      <c r="AD114" s="42"/>
      <c r="AE114" s="42"/>
      <c r="AT114" s="20" t="s">
        <v>235</v>
      </c>
      <c r="AU114" s="20" t="s">
        <v>90</v>
      </c>
    </row>
    <row r="115" s="13" customFormat="1">
      <c r="A115" s="13"/>
      <c r="B115" s="236"/>
      <c r="C115" s="237"/>
      <c r="D115" s="231" t="s">
        <v>237</v>
      </c>
      <c r="E115" s="238" t="s">
        <v>39</v>
      </c>
      <c r="F115" s="239" t="s">
        <v>260</v>
      </c>
      <c r="G115" s="237"/>
      <c r="H115" s="240">
        <v>6</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90</v>
      </c>
      <c r="AV115" s="13" t="s">
        <v>90</v>
      </c>
      <c r="AW115" s="13" t="s">
        <v>41</v>
      </c>
      <c r="AX115" s="13" t="s">
        <v>80</v>
      </c>
      <c r="AY115" s="246" t="s">
        <v>225</v>
      </c>
    </row>
    <row r="116" s="14" customFormat="1">
      <c r="A116" s="14"/>
      <c r="B116" s="247"/>
      <c r="C116" s="248"/>
      <c r="D116" s="231" t="s">
        <v>237</v>
      </c>
      <c r="E116" s="249" t="s">
        <v>39</v>
      </c>
      <c r="F116" s="250" t="s">
        <v>239</v>
      </c>
      <c r="G116" s="248"/>
      <c r="H116" s="251">
        <v>6</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237</v>
      </c>
      <c r="AU116" s="257" t="s">
        <v>90</v>
      </c>
      <c r="AV116" s="14" t="s">
        <v>233</v>
      </c>
      <c r="AW116" s="14" t="s">
        <v>41</v>
      </c>
      <c r="AX116" s="14" t="s">
        <v>87</v>
      </c>
      <c r="AY116" s="257" t="s">
        <v>225</v>
      </c>
    </row>
    <row r="117" s="2" customFormat="1" ht="49.05" customHeight="1">
      <c r="A117" s="42"/>
      <c r="B117" s="43"/>
      <c r="C117" s="218" t="s">
        <v>266</v>
      </c>
      <c r="D117" s="218" t="s">
        <v>228</v>
      </c>
      <c r="E117" s="219" t="s">
        <v>292</v>
      </c>
      <c r="F117" s="220" t="s">
        <v>293</v>
      </c>
      <c r="G117" s="221" t="s">
        <v>188</v>
      </c>
      <c r="H117" s="222">
        <v>822</v>
      </c>
      <c r="I117" s="223"/>
      <c r="J117" s="224">
        <f>ROUND(I117*H117,2)</f>
        <v>0</v>
      </c>
      <c r="K117" s="220" t="s">
        <v>232</v>
      </c>
      <c r="L117" s="48"/>
      <c r="M117" s="225" t="s">
        <v>39</v>
      </c>
      <c r="N117" s="226" t="s">
        <v>53</v>
      </c>
      <c r="O117" s="89"/>
      <c r="P117" s="227">
        <f>O117*H117</f>
        <v>0</v>
      </c>
      <c r="Q117" s="227">
        <v>0</v>
      </c>
      <c r="R117" s="227">
        <f>Q117*H117</f>
        <v>0</v>
      </c>
      <c r="S117" s="227">
        <v>0</v>
      </c>
      <c r="T117" s="228">
        <f>S117*H117</f>
        <v>0</v>
      </c>
      <c r="U117" s="42"/>
      <c r="V117" s="42"/>
      <c r="W117" s="42"/>
      <c r="X117" s="42"/>
      <c r="Y117" s="42"/>
      <c r="Z117" s="42"/>
      <c r="AA117" s="42"/>
      <c r="AB117" s="42"/>
      <c r="AC117" s="42"/>
      <c r="AD117" s="42"/>
      <c r="AE117" s="42"/>
      <c r="AR117" s="229" t="s">
        <v>233</v>
      </c>
      <c r="AT117" s="229" t="s">
        <v>228</v>
      </c>
      <c r="AU117" s="229" t="s">
        <v>90</v>
      </c>
      <c r="AY117" s="20" t="s">
        <v>225</v>
      </c>
      <c r="BE117" s="230">
        <f>IF(N117="základní",J117,0)</f>
        <v>0</v>
      </c>
      <c r="BF117" s="230">
        <f>IF(N117="snížená",J117,0)</f>
        <v>0</v>
      </c>
      <c r="BG117" s="230">
        <f>IF(N117="zákl. přenesená",J117,0)</f>
        <v>0</v>
      </c>
      <c r="BH117" s="230">
        <f>IF(N117="sníž. přenesená",J117,0)</f>
        <v>0</v>
      </c>
      <c r="BI117" s="230">
        <f>IF(N117="nulová",J117,0)</f>
        <v>0</v>
      </c>
      <c r="BJ117" s="20" t="s">
        <v>233</v>
      </c>
      <c r="BK117" s="230">
        <f>ROUND(I117*H117,2)</f>
        <v>0</v>
      </c>
      <c r="BL117" s="20" t="s">
        <v>233</v>
      </c>
      <c r="BM117" s="229" t="s">
        <v>399</v>
      </c>
    </row>
    <row r="118" s="2" customFormat="1">
      <c r="A118" s="42"/>
      <c r="B118" s="43"/>
      <c r="C118" s="44"/>
      <c r="D118" s="231" t="s">
        <v>235</v>
      </c>
      <c r="E118" s="44"/>
      <c r="F118" s="232" t="s">
        <v>295</v>
      </c>
      <c r="G118" s="44"/>
      <c r="H118" s="44"/>
      <c r="I118" s="233"/>
      <c r="J118" s="44"/>
      <c r="K118" s="44"/>
      <c r="L118" s="48"/>
      <c r="M118" s="234"/>
      <c r="N118" s="235"/>
      <c r="O118" s="89"/>
      <c r="P118" s="89"/>
      <c r="Q118" s="89"/>
      <c r="R118" s="89"/>
      <c r="S118" s="89"/>
      <c r="T118" s="90"/>
      <c r="U118" s="42"/>
      <c r="V118" s="42"/>
      <c r="W118" s="42"/>
      <c r="X118" s="42"/>
      <c r="Y118" s="42"/>
      <c r="Z118" s="42"/>
      <c r="AA118" s="42"/>
      <c r="AB118" s="42"/>
      <c r="AC118" s="42"/>
      <c r="AD118" s="42"/>
      <c r="AE118" s="42"/>
      <c r="AT118" s="20" t="s">
        <v>235</v>
      </c>
      <c r="AU118" s="20" t="s">
        <v>90</v>
      </c>
    </row>
    <row r="119" s="13" customFormat="1">
      <c r="A119" s="13"/>
      <c r="B119" s="236"/>
      <c r="C119" s="237"/>
      <c r="D119" s="231" t="s">
        <v>237</v>
      </c>
      <c r="E119" s="238" t="s">
        <v>39</v>
      </c>
      <c r="F119" s="239" t="s">
        <v>400</v>
      </c>
      <c r="G119" s="237"/>
      <c r="H119" s="240">
        <v>822</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401</v>
      </c>
      <c r="F120" s="250" t="s">
        <v>239</v>
      </c>
      <c r="G120" s="248"/>
      <c r="H120" s="251">
        <v>822</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2" customFormat="1" ht="16.5" customHeight="1">
      <c r="A121" s="42"/>
      <c r="B121" s="43"/>
      <c r="C121" s="218" t="s">
        <v>272</v>
      </c>
      <c r="D121" s="218" t="s">
        <v>228</v>
      </c>
      <c r="E121" s="219" t="s">
        <v>298</v>
      </c>
      <c r="F121" s="220" t="s">
        <v>299</v>
      </c>
      <c r="G121" s="221" t="s">
        <v>175</v>
      </c>
      <c r="H121" s="222">
        <v>10</v>
      </c>
      <c r="I121" s="223"/>
      <c r="J121" s="224">
        <f>ROUND(I121*H121,2)</f>
        <v>0</v>
      </c>
      <c r="K121" s="220" t="s">
        <v>232</v>
      </c>
      <c r="L121" s="48"/>
      <c r="M121" s="225" t="s">
        <v>39</v>
      </c>
      <c r="N121" s="226" t="s">
        <v>53</v>
      </c>
      <c r="O121" s="89"/>
      <c r="P121" s="227">
        <f>O121*H121</f>
        <v>0</v>
      </c>
      <c r="Q121" s="227">
        <v>0</v>
      </c>
      <c r="R121" s="227">
        <f>Q121*H121</f>
        <v>0</v>
      </c>
      <c r="S121" s="227">
        <v>0</v>
      </c>
      <c r="T121" s="228">
        <f>S121*H121</f>
        <v>0</v>
      </c>
      <c r="U121" s="42"/>
      <c r="V121" s="42"/>
      <c r="W121" s="42"/>
      <c r="X121" s="42"/>
      <c r="Y121" s="42"/>
      <c r="Z121" s="42"/>
      <c r="AA121" s="42"/>
      <c r="AB121" s="42"/>
      <c r="AC121" s="42"/>
      <c r="AD121" s="42"/>
      <c r="AE121" s="42"/>
      <c r="AR121" s="229" t="s">
        <v>300</v>
      </c>
      <c r="AT121" s="229" t="s">
        <v>228</v>
      </c>
      <c r="AU121" s="229" t="s">
        <v>90</v>
      </c>
      <c r="AY121" s="20" t="s">
        <v>225</v>
      </c>
      <c r="BE121" s="230">
        <f>IF(N121="základní",J121,0)</f>
        <v>0</v>
      </c>
      <c r="BF121" s="230">
        <f>IF(N121="snížená",J121,0)</f>
        <v>0</v>
      </c>
      <c r="BG121" s="230">
        <f>IF(N121="zákl. přenesená",J121,0)</f>
        <v>0</v>
      </c>
      <c r="BH121" s="230">
        <f>IF(N121="sníž. přenesená",J121,0)</f>
        <v>0</v>
      </c>
      <c r="BI121" s="230">
        <f>IF(N121="nulová",J121,0)</f>
        <v>0</v>
      </c>
      <c r="BJ121" s="20" t="s">
        <v>233</v>
      </c>
      <c r="BK121" s="230">
        <f>ROUND(I121*H121,2)</f>
        <v>0</v>
      </c>
      <c r="BL121" s="20" t="s">
        <v>300</v>
      </c>
      <c r="BM121" s="229" t="s">
        <v>402</v>
      </c>
    </row>
    <row r="122" s="13" customFormat="1">
      <c r="A122" s="13"/>
      <c r="B122" s="236"/>
      <c r="C122" s="237"/>
      <c r="D122" s="231" t="s">
        <v>237</v>
      </c>
      <c r="E122" s="238" t="s">
        <v>381</v>
      </c>
      <c r="F122" s="239" t="s">
        <v>286</v>
      </c>
      <c r="G122" s="237"/>
      <c r="H122" s="240">
        <v>10</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4" customFormat="1">
      <c r="A123" s="14"/>
      <c r="B123" s="247"/>
      <c r="C123" s="248"/>
      <c r="D123" s="231" t="s">
        <v>237</v>
      </c>
      <c r="E123" s="249" t="s">
        <v>39</v>
      </c>
      <c r="F123" s="250" t="s">
        <v>239</v>
      </c>
      <c r="G123" s="248"/>
      <c r="H123" s="251">
        <v>10</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237</v>
      </c>
      <c r="AU123" s="257" t="s">
        <v>90</v>
      </c>
      <c r="AV123" s="14" t="s">
        <v>233</v>
      </c>
      <c r="AW123" s="14" t="s">
        <v>41</v>
      </c>
      <c r="AX123" s="14" t="s">
        <v>87</v>
      </c>
      <c r="AY123" s="257" t="s">
        <v>225</v>
      </c>
    </row>
    <row r="124" s="2" customFormat="1" ht="33" customHeight="1">
      <c r="A124" s="42"/>
      <c r="B124" s="43"/>
      <c r="C124" s="218" t="s">
        <v>277</v>
      </c>
      <c r="D124" s="218" t="s">
        <v>228</v>
      </c>
      <c r="E124" s="219" t="s">
        <v>303</v>
      </c>
      <c r="F124" s="220" t="s">
        <v>304</v>
      </c>
      <c r="G124" s="221" t="s">
        <v>175</v>
      </c>
      <c r="H124" s="222">
        <v>10</v>
      </c>
      <c r="I124" s="223"/>
      <c r="J124" s="224">
        <f>ROUND(I124*H124,2)</f>
        <v>0</v>
      </c>
      <c r="K124" s="220" t="s">
        <v>232</v>
      </c>
      <c r="L124" s="48"/>
      <c r="M124" s="225" t="s">
        <v>39</v>
      </c>
      <c r="N124" s="226" t="s">
        <v>53</v>
      </c>
      <c r="O124" s="89"/>
      <c r="P124" s="227">
        <f>O124*H124</f>
        <v>0</v>
      </c>
      <c r="Q124" s="227">
        <v>0</v>
      </c>
      <c r="R124" s="227">
        <f>Q124*H124</f>
        <v>0</v>
      </c>
      <c r="S124" s="227">
        <v>0</v>
      </c>
      <c r="T124" s="228">
        <f>S124*H124</f>
        <v>0</v>
      </c>
      <c r="U124" s="42"/>
      <c r="V124" s="42"/>
      <c r="W124" s="42"/>
      <c r="X124" s="42"/>
      <c r="Y124" s="42"/>
      <c r="Z124" s="42"/>
      <c r="AA124" s="42"/>
      <c r="AB124" s="42"/>
      <c r="AC124" s="42"/>
      <c r="AD124" s="42"/>
      <c r="AE124" s="42"/>
      <c r="AR124" s="229" t="s">
        <v>300</v>
      </c>
      <c r="AT124" s="229" t="s">
        <v>228</v>
      </c>
      <c r="AU124" s="229" t="s">
        <v>90</v>
      </c>
      <c r="AY124" s="20" t="s">
        <v>225</v>
      </c>
      <c r="BE124" s="230">
        <f>IF(N124="základní",J124,0)</f>
        <v>0</v>
      </c>
      <c r="BF124" s="230">
        <f>IF(N124="snížená",J124,0)</f>
        <v>0</v>
      </c>
      <c r="BG124" s="230">
        <f>IF(N124="zákl. přenesená",J124,0)</f>
        <v>0</v>
      </c>
      <c r="BH124" s="230">
        <f>IF(N124="sníž. přenesená",J124,0)</f>
        <v>0</v>
      </c>
      <c r="BI124" s="230">
        <f>IF(N124="nulová",J124,0)</f>
        <v>0</v>
      </c>
      <c r="BJ124" s="20" t="s">
        <v>233</v>
      </c>
      <c r="BK124" s="230">
        <f>ROUND(I124*H124,2)</f>
        <v>0</v>
      </c>
      <c r="BL124" s="20" t="s">
        <v>300</v>
      </c>
      <c r="BM124" s="229" t="s">
        <v>403</v>
      </c>
    </row>
    <row r="125" s="13" customFormat="1">
      <c r="A125" s="13"/>
      <c r="B125" s="236"/>
      <c r="C125" s="237"/>
      <c r="D125" s="231" t="s">
        <v>237</v>
      </c>
      <c r="E125" s="238" t="s">
        <v>39</v>
      </c>
      <c r="F125" s="239" t="s">
        <v>381</v>
      </c>
      <c r="G125" s="237"/>
      <c r="H125" s="240">
        <v>10</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87</v>
      </c>
      <c r="AY125" s="246" t="s">
        <v>225</v>
      </c>
    </row>
    <row r="126" s="2" customFormat="1" ht="16.5" customHeight="1">
      <c r="A126" s="42"/>
      <c r="B126" s="43"/>
      <c r="C126" s="258" t="s">
        <v>286</v>
      </c>
      <c r="D126" s="258" t="s">
        <v>307</v>
      </c>
      <c r="E126" s="259" t="s">
        <v>404</v>
      </c>
      <c r="F126" s="260" t="s">
        <v>405</v>
      </c>
      <c r="G126" s="261" t="s">
        <v>175</v>
      </c>
      <c r="H126" s="262">
        <v>2</v>
      </c>
      <c r="I126" s="263"/>
      <c r="J126" s="264">
        <f>ROUND(I126*H126,2)</f>
        <v>0</v>
      </c>
      <c r="K126" s="260" t="s">
        <v>232</v>
      </c>
      <c r="L126" s="265"/>
      <c r="M126" s="266" t="s">
        <v>39</v>
      </c>
      <c r="N126" s="267" t="s">
        <v>53</v>
      </c>
      <c r="O126" s="89"/>
      <c r="P126" s="227">
        <f>O126*H126</f>
        <v>0</v>
      </c>
      <c r="Q126" s="227">
        <v>0.22444</v>
      </c>
      <c r="R126" s="227">
        <f>Q126*H126</f>
        <v>0.44888</v>
      </c>
      <c r="S126" s="227">
        <v>0</v>
      </c>
      <c r="T126" s="228">
        <f>S126*H126</f>
        <v>0</v>
      </c>
      <c r="U126" s="42"/>
      <c r="V126" s="42"/>
      <c r="W126" s="42"/>
      <c r="X126" s="42"/>
      <c r="Y126" s="42"/>
      <c r="Z126" s="42"/>
      <c r="AA126" s="42"/>
      <c r="AB126" s="42"/>
      <c r="AC126" s="42"/>
      <c r="AD126" s="42"/>
      <c r="AE126" s="42"/>
      <c r="AR126" s="229" t="s">
        <v>272</v>
      </c>
      <c r="AT126" s="229" t="s">
        <v>307</v>
      </c>
      <c r="AU126" s="229" t="s">
        <v>90</v>
      </c>
      <c r="AY126" s="20" t="s">
        <v>225</v>
      </c>
      <c r="BE126" s="230">
        <f>IF(N126="základní",J126,0)</f>
        <v>0</v>
      </c>
      <c r="BF126" s="230">
        <f>IF(N126="snížená",J126,0)</f>
        <v>0</v>
      </c>
      <c r="BG126" s="230">
        <f>IF(N126="zákl. přenesená",J126,0)</f>
        <v>0</v>
      </c>
      <c r="BH126" s="230">
        <f>IF(N126="sníž. přenesená",J126,0)</f>
        <v>0</v>
      </c>
      <c r="BI126" s="230">
        <f>IF(N126="nulová",J126,0)</f>
        <v>0</v>
      </c>
      <c r="BJ126" s="20" t="s">
        <v>233</v>
      </c>
      <c r="BK126" s="230">
        <f>ROUND(I126*H126,2)</f>
        <v>0</v>
      </c>
      <c r="BL126" s="20" t="s">
        <v>233</v>
      </c>
      <c r="BM126" s="229" t="s">
        <v>406</v>
      </c>
    </row>
    <row r="127" s="13" customFormat="1">
      <c r="A127" s="13"/>
      <c r="B127" s="236"/>
      <c r="C127" s="237"/>
      <c r="D127" s="231" t="s">
        <v>237</v>
      </c>
      <c r="E127" s="238" t="s">
        <v>39</v>
      </c>
      <c r="F127" s="239" t="s">
        <v>407</v>
      </c>
      <c r="G127" s="237"/>
      <c r="H127" s="240">
        <v>1</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237</v>
      </c>
      <c r="AU127" s="246" t="s">
        <v>90</v>
      </c>
      <c r="AV127" s="13" t="s">
        <v>90</v>
      </c>
      <c r="AW127" s="13" t="s">
        <v>41</v>
      </c>
      <c r="AX127" s="13" t="s">
        <v>80</v>
      </c>
      <c r="AY127" s="246" t="s">
        <v>225</v>
      </c>
    </row>
    <row r="128" s="13" customFormat="1">
      <c r="A128" s="13"/>
      <c r="B128" s="236"/>
      <c r="C128" s="237"/>
      <c r="D128" s="231" t="s">
        <v>237</v>
      </c>
      <c r="E128" s="238" t="s">
        <v>39</v>
      </c>
      <c r="F128" s="239" t="s">
        <v>408</v>
      </c>
      <c r="G128" s="237"/>
      <c r="H128" s="240">
        <v>1</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237</v>
      </c>
      <c r="AU128" s="246" t="s">
        <v>90</v>
      </c>
      <c r="AV128" s="13" t="s">
        <v>90</v>
      </c>
      <c r="AW128" s="13" t="s">
        <v>41</v>
      </c>
      <c r="AX128" s="13" t="s">
        <v>80</v>
      </c>
      <c r="AY128" s="246" t="s">
        <v>225</v>
      </c>
    </row>
    <row r="129" s="14" customFormat="1">
      <c r="A129" s="14"/>
      <c r="B129" s="247"/>
      <c r="C129" s="248"/>
      <c r="D129" s="231" t="s">
        <v>237</v>
      </c>
      <c r="E129" s="249" t="s">
        <v>375</v>
      </c>
      <c r="F129" s="250" t="s">
        <v>239</v>
      </c>
      <c r="G129" s="248"/>
      <c r="H129" s="251">
        <v>2</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237</v>
      </c>
      <c r="AU129" s="257" t="s">
        <v>90</v>
      </c>
      <c r="AV129" s="14" t="s">
        <v>233</v>
      </c>
      <c r="AW129" s="14" t="s">
        <v>41</v>
      </c>
      <c r="AX129" s="14" t="s">
        <v>87</v>
      </c>
      <c r="AY129" s="257" t="s">
        <v>225</v>
      </c>
    </row>
    <row r="130" s="2" customFormat="1" ht="16.5" customHeight="1">
      <c r="A130" s="42"/>
      <c r="B130" s="43"/>
      <c r="C130" s="258" t="s">
        <v>291</v>
      </c>
      <c r="D130" s="258" t="s">
        <v>307</v>
      </c>
      <c r="E130" s="259" t="s">
        <v>318</v>
      </c>
      <c r="F130" s="260" t="s">
        <v>319</v>
      </c>
      <c r="G130" s="261" t="s">
        <v>175</v>
      </c>
      <c r="H130" s="262">
        <v>2.5619999999999998</v>
      </c>
      <c r="I130" s="263"/>
      <c r="J130" s="264">
        <f>ROUND(I130*H130,2)</f>
        <v>0</v>
      </c>
      <c r="K130" s="260" t="s">
        <v>232</v>
      </c>
      <c r="L130" s="265"/>
      <c r="M130" s="266" t="s">
        <v>39</v>
      </c>
      <c r="N130" s="267" t="s">
        <v>53</v>
      </c>
      <c r="O130" s="89"/>
      <c r="P130" s="227">
        <f>O130*H130</f>
        <v>0</v>
      </c>
      <c r="Q130" s="227">
        <v>5.9268000000000001</v>
      </c>
      <c r="R130" s="227">
        <f>Q130*H130</f>
        <v>15.184461599999999</v>
      </c>
      <c r="S130" s="227">
        <v>0</v>
      </c>
      <c r="T130" s="228">
        <f>S130*H130</f>
        <v>0</v>
      </c>
      <c r="U130" s="42"/>
      <c r="V130" s="42"/>
      <c r="W130" s="42"/>
      <c r="X130" s="42"/>
      <c r="Y130" s="42"/>
      <c r="Z130" s="42"/>
      <c r="AA130" s="42"/>
      <c r="AB130" s="42"/>
      <c r="AC130" s="42"/>
      <c r="AD130" s="42"/>
      <c r="AE130" s="42"/>
      <c r="AR130" s="229" t="s">
        <v>272</v>
      </c>
      <c r="AT130" s="229" t="s">
        <v>307</v>
      </c>
      <c r="AU130" s="229" t="s">
        <v>90</v>
      </c>
      <c r="AY130" s="20" t="s">
        <v>225</v>
      </c>
      <c r="BE130" s="230">
        <f>IF(N130="základní",J130,0)</f>
        <v>0</v>
      </c>
      <c r="BF130" s="230">
        <f>IF(N130="snížená",J130,0)</f>
        <v>0</v>
      </c>
      <c r="BG130" s="230">
        <f>IF(N130="zákl. přenesená",J130,0)</f>
        <v>0</v>
      </c>
      <c r="BH130" s="230">
        <f>IF(N130="sníž. přenesená",J130,0)</f>
        <v>0</v>
      </c>
      <c r="BI130" s="230">
        <f>IF(N130="nulová",J130,0)</f>
        <v>0</v>
      </c>
      <c r="BJ130" s="20" t="s">
        <v>233</v>
      </c>
      <c r="BK130" s="230">
        <f>ROUND(I130*H130,2)</f>
        <v>0</v>
      </c>
      <c r="BL130" s="20" t="s">
        <v>233</v>
      </c>
      <c r="BM130" s="229" t="s">
        <v>409</v>
      </c>
    </row>
    <row r="131" s="2" customFormat="1">
      <c r="A131" s="42"/>
      <c r="B131" s="43"/>
      <c r="C131" s="44"/>
      <c r="D131" s="231" t="s">
        <v>321</v>
      </c>
      <c r="E131" s="44"/>
      <c r="F131" s="232" t="s">
        <v>322</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321</v>
      </c>
      <c r="AU131" s="20" t="s">
        <v>90</v>
      </c>
    </row>
    <row r="132" s="13" customFormat="1">
      <c r="A132" s="13"/>
      <c r="B132" s="236"/>
      <c r="C132" s="237"/>
      <c r="D132" s="231" t="s">
        <v>237</v>
      </c>
      <c r="E132" s="238" t="s">
        <v>39</v>
      </c>
      <c r="F132" s="239" t="s">
        <v>410</v>
      </c>
      <c r="G132" s="237"/>
      <c r="H132" s="240">
        <v>2.5619999999999998</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4" customFormat="1">
      <c r="A133" s="14"/>
      <c r="B133" s="247"/>
      <c r="C133" s="248"/>
      <c r="D133" s="231" t="s">
        <v>237</v>
      </c>
      <c r="E133" s="249" t="s">
        <v>39</v>
      </c>
      <c r="F133" s="250" t="s">
        <v>239</v>
      </c>
      <c r="G133" s="248"/>
      <c r="H133" s="251">
        <v>2.5619999999999998</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237</v>
      </c>
      <c r="AU133" s="257" t="s">
        <v>90</v>
      </c>
      <c r="AV133" s="14" t="s">
        <v>233</v>
      </c>
      <c r="AW133" s="14" t="s">
        <v>41</v>
      </c>
      <c r="AX133" s="14" t="s">
        <v>87</v>
      </c>
      <c r="AY133" s="257" t="s">
        <v>225</v>
      </c>
    </row>
    <row r="134" s="12" customFormat="1" ht="25.92" customHeight="1">
      <c r="A134" s="12"/>
      <c r="B134" s="202"/>
      <c r="C134" s="203"/>
      <c r="D134" s="204" t="s">
        <v>79</v>
      </c>
      <c r="E134" s="205" t="s">
        <v>328</v>
      </c>
      <c r="F134" s="205" t="s">
        <v>329</v>
      </c>
      <c r="G134" s="203"/>
      <c r="H134" s="203"/>
      <c r="I134" s="206"/>
      <c r="J134" s="207">
        <f>BK134</f>
        <v>0</v>
      </c>
      <c r="K134" s="203"/>
      <c r="L134" s="208"/>
      <c r="M134" s="209"/>
      <c r="N134" s="210"/>
      <c r="O134" s="210"/>
      <c r="P134" s="211">
        <f>SUM(P135:P156)</f>
        <v>0</v>
      </c>
      <c r="Q134" s="210"/>
      <c r="R134" s="211">
        <f>SUM(R135:R156)</f>
        <v>0</v>
      </c>
      <c r="S134" s="210"/>
      <c r="T134" s="212">
        <f>SUM(T135:T156)</f>
        <v>0</v>
      </c>
      <c r="U134" s="12"/>
      <c r="V134" s="12"/>
      <c r="W134" s="12"/>
      <c r="X134" s="12"/>
      <c r="Y134" s="12"/>
      <c r="Z134" s="12"/>
      <c r="AA134" s="12"/>
      <c r="AB134" s="12"/>
      <c r="AC134" s="12"/>
      <c r="AD134" s="12"/>
      <c r="AE134" s="12"/>
      <c r="AR134" s="213" t="s">
        <v>233</v>
      </c>
      <c r="AT134" s="214" t="s">
        <v>79</v>
      </c>
      <c r="AU134" s="214" t="s">
        <v>80</v>
      </c>
      <c r="AY134" s="213" t="s">
        <v>225</v>
      </c>
      <c r="BK134" s="215">
        <f>SUM(BK135:BK156)</f>
        <v>0</v>
      </c>
    </row>
    <row r="135" s="2" customFormat="1" ht="55.5" customHeight="1">
      <c r="A135" s="42"/>
      <c r="B135" s="43"/>
      <c r="C135" s="218" t="s">
        <v>8</v>
      </c>
      <c r="D135" s="218" t="s">
        <v>228</v>
      </c>
      <c r="E135" s="219" t="s">
        <v>331</v>
      </c>
      <c r="F135" s="220" t="s">
        <v>332</v>
      </c>
      <c r="G135" s="221" t="s">
        <v>184</v>
      </c>
      <c r="H135" s="222">
        <v>0.44900000000000001</v>
      </c>
      <c r="I135" s="223"/>
      <c r="J135" s="224">
        <f>ROUND(I135*H135,2)</f>
        <v>0</v>
      </c>
      <c r="K135" s="220" t="s">
        <v>232</v>
      </c>
      <c r="L135" s="48"/>
      <c r="M135" s="225" t="s">
        <v>39</v>
      </c>
      <c r="N135" s="226" t="s">
        <v>53</v>
      </c>
      <c r="O135" s="89"/>
      <c r="P135" s="227">
        <f>O135*H135</f>
        <v>0</v>
      </c>
      <c r="Q135" s="227">
        <v>0</v>
      </c>
      <c r="R135" s="227">
        <f>Q135*H135</f>
        <v>0</v>
      </c>
      <c r="S135" s="227">
        <v>0</v>
      </c>
      <c r="T135" s="228">
        <f>S135*H135</f>
        <v>0</v>
      </c>
      <c r="U135" s="42"/>
      <c r="V135" s="42"/>
      <c r="W135" s="42"/>
      <c r="X135" s="42"/>
      <c r="Y135" s="42"/>
      <c r="Z135" s="42"/>
      <c r="AA135" s="42"/>
      <c r="AB135" s="42"/>
      <c r="AC135" s="42"/>
      <c r="AD135" s="42"/>
      <c r="AE135" s="42"/>
      <c r="AR135" s="229" t="s">
        <v>300</v>
      </c>
      <c r="AT135" s="229" t="s">
        <v>228</v>
      </c>
      <c r="AU135" s="229" t="s">
        <v>87</v>
      </c>
      <c r="AY135" s="20" t="s">
        <v>225</v>
      </c>
      <c r="BE135" s="230">
        <f>IF(N135="základní",J135,0)</f>
        <v>0</v>
      </c>
      <c r="BF135" s="230">
        <f>IF(N135="snížená",J135,0)</f>
        <v>0</v>
      </c>
      <c r="BG135" s="230">
        <f>IF(N135="zákl. přenesená",J135,0)</f>
        <v>0</v>
      </c>
      <c r="BH135" s="230">
        <f>IF(N135="sníž. přenesená",J135,0)</f>
        <v>0</v>
      </c>
      <c r="BI135" s="230">
        <f>IF(N135="nulová",J135,0)</f>
        <v>0</v>
      </c>
      <c r="BJ135" s="20" t="s">
        <v>233</v>
      </c>
      <c r="BK135" s="230">
        <f>ROUND(I135*H135,2)</f>
        <v>0</v>
      </c>
      <c r="BL135" s="20" t="s">
        <v>300</v>
      </c>
      <c r="BM135" s="229" t="s">
        <v>411</v>
      </c>
    </row>
    <row r="136" s="2" customFormat="1">
      <c r="A136" s="42"/>
      <c r="B136" s="43"/>
      <c r="C136" s="44"/>
      <c r="D136" s="231" t="s">
        <v>235</v>
      </c>
      <c r="E136" s="44"/>
      <c r="F136" s="232" t="s">
        <v>334</v>
      </c>
      <c r="G136" s="44"/>
      <c r="H136" s="44"/>
      <c r="I136" s="233"/>
      <c r="J136" s="44"/>
      <c r="K136" s="44"/>
      <c r="L136" s="48"/>
      <c r="M136" s="234"/>
      <c r="N136" s="235"/>
      <c r="O136" s="89"/>
      <c r="P136" s="89"/>
      <c r="Q136" s="89"/>
      <c r="R136" s="89"/>
      <c r="S136" s="89"/>
      <c r="T136" s="90"/>
      <c r="U136" s="42"/>
      <c r="V136" s="42"/>
      <c r="W136" s="42"/>
      <c r="X136" s="42"/>
      <c r="Y136" s="42"/>
      <c r="Z136" s="42"/>
      <c r="AA136" s="42"/>
      <c r="AB136" s="42"/>
      <c r="AC136" s="42"/>
      <c r="AD136" s="42"/>
      <c r="AE136" s="42"/>
      <c r="AT136" s="20" t="s">
        <v>235</v>
      </c>
      <c r="AU136" s="20" t="s">
        <v>87</v>
      </c>
    </row>
    <row r="137" s="15" customFormat="1">
      <c r="A137" s="15"/>
      <c r="B137" s="268"/>
      <c r="C137" s="269"/>
      <c r="D137" s="231" t="s">
        <v>237</v>
      </c>
      <c r="E137" s="270" t="s">
        <v>39</v>
      </c>
      <c r="F137" s="271" t="s">
        <v>412</v>
      </c>
      <c r="G137" s="269"/>
      <c r="H137" s="270" t="s">
        <v>39</v>
      </c>
      <c r="I137" s="272"/>
      <c r="J137" s="269"/>
      <c r="K137" s="269"/>
      <c r="L137" s="273"/>
      <c r="M137" s="274"/>
      <c r="N137" s="275"/>
      <c r="O137" s="275"/>
      <c r="P137" s="275"/>
      <c r="Q137" s="275"/>
      <c r="R137" s="275"/>
      <c r="S137" s="275"/>
      <c r="T137" s="276"/>
      <c r="U137" s="15"/>
      <c r="V137" s="15"/>
      <c r="W137" s="15"/>
      <c r="X137" s="15"/>
      <c r="Y137" s="15"/>
      <c r="Z137" s="15"/>
      <c r="AA137" s="15"/>
      <c r="AB137" s="15"/>
      <c r="AC137" s="15"/>
      <c r="AD137" s="15"/>
      <c r="AE137" s="15"/>
      <c r="AT137" s="277" t="s">
        <v>237</v>
      </c>
      <c r="AU137" s="277" t="s">
        <v>87</v>
      </c>
      <c r="AV137" s="15" t="s">
        <v>87</v>
      </c>
      <c r="AW137" s="15" t="s">
        <v>41</v>
      </c>
      <c r="AX137" s="15" t="s">
        <v>80</v>
      </c>
      <c r="AY137" s="277" t="s">
        <v>225</v>
      </c>
    </row>
    <row r="138" s="13" customFormat="1">
      <c r="A138" s="13"/>
      <c r="B138" s="236"/>
      <c r="C138" s="237"/>
      <c r="D138" s="231" t="s">
        <v>237</v>
      </c>
      <c r="E138" s="238" t="s">
        <v>39</v>
      </c>
      <c r="F138" s="239" t="s">
        <v>413</v>
      </c>
      <c r="G138" s="237"/>
      <c r="H138" s="240">
        <v>0.44900000000000001</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237</v>
      </c>
      <c r="AU138" s="246" t="s">
        <v>87</v>
      </c>
      <c r="AV138" s="13" t="s">
        <v>90</v>
      </c>
      <c r="AW138" s="13" t="s">
        <v>41</v>
      </c>
      <c r="AX138" s="13" t="s">
        <v>80</v>
      </c>
      <c r="AY138" s="246" t="s">
        <v>225</v>
      </c>
    </row>
    <row r="139" s="14" customFormat="1">
      <c r="A139" s="14"/>
      <c r="B139" s="247"/>
      <c r="C139" s="248"/>
      <c r="D139" s="231" t="s">
        <v>237</v>
      </c>
      <c r="E139" s="249" t="s">
        <v>379</v>
      </c>
      <c r="F139" s="250" t="s">
        <v>239</v>
      </c>
      <c r="G139" s="248"/>
      <c r="H139" s="251">
        <v>0.44900000000000001</v>
      </c>
      <c r="I139" s="252"/>
      <c r="J139" s="248"/>
      <c r="K139" s="248"/>
      <c r="L139" s="253"/>
      <c r="M139" s="254"/>
      <c r="N139" s="255"/>
      <c r="O139" s="255"/>
      <c r="P139" s="255"/>
      <c r="Q139" s="255"/>
      <c r="R139" s="255"/>
      <c r="S139" s="255"/>
      <c r="T139" s="256"/>
      <c r="U139" s="14"/>
      <c r="V139" s="14"/>
      <c r="W139" s="14"/>
      <c r="X139" s="14"/>
      <c r="Y139" s="14"/>
      <c r="Z139" s="14"/>
      <c r="AA139" s="14"/>
      <c r="AB139" s="14"/>
      <c r="AC139" s="14"/>
      <c r="AD139" s="14"/>
      <c r="AE139" s="14"/>
      <c r="AT139" s="257" t="s">
        <v>237</v>
      </c>
      <c r="AU139" s="257" t="s">
        <v>87</v>
      </c>
      <c r="AV139" s="14" t="s">
        <v>233</v>
      </c>
      <c r="AW139" s="14" t="s">
        <v>4</v>
      </c>
      <c r="AX139" s="14" t="s">
        <v>87</v>
      </c>
      <c r="AY139" s="257" t="s">
        <v>225</v>
      </c>
    </row>
    <row r="140" s="2" customFormat="1" ht="62.7" customHeight="1">
      <c r="A140" s="42"/>
      <c r="B140" s="43"/>
      <c r="C140" s="218" t="s">
        <v>302</v>
      </c>
      <c r="D140" s="218" t="s">
        <v>228</v>
      </c>
      <c r="E140" s="219" t="s">
        <v>338</v>
      </c>
      <c r="F140" s="220" t="s">
        <v>339</v>
      </c>
      <c r="G140" s="221" t="s">
        <v>184</v>
      </c>
      <c r="H140" s="222">
        <v>15.182</v>
      </c>
      <c r="I140" s="223"/>
      <c r="J140" s="224">
        <f>ROUND(I140*H140,2)</f>
        <v>0</v>
      </c>
      <c r="K140" s="220" t="s">
        <v>232</v>
      </c>
      <c r="L140" s="48"/>
      <c r="M140" s="225" t="s">
        <v>39</v>
      </c>
      <c r="N140" s="226" t="s">
        <v>53</v>
      </c>
      <c r="O140" s="89"/>
      <c r="P140" s="227">
        <f>O140*H140</f>
        <v>0</v>
      </c>
      <c r="Q140" s="227">
        <v>0</v>
      </c>
      <c r="R140" s="227">
        <f>Q140*H140</f>
        <v>0</v>
      </c>
      <c r="S140" s="227">
        <v>0</v>
      </c>
      <c r="T140" s="228">
        <f>S140*H140</f>
        <v>0</v>
      </c>
      <c r="U140" s="42"/>
      <c r="V140" s="42"/>
      <c r="W140" s="42"/>
      <c r="X140" s="42"/>
      <c r="Y140" s="42"/>
      <c r="Z140" s="42"/>
      <c r="AA140" s="42"/>
      <c r="AB140" s="42"/>
      <c r="AC140" s="42"/>
      <c r="AD140" s="42"/>
      <c r="AE140" s="42"/>
      <c r="AR140" s="229" t="s">
        <v>300</v>
      </c>
      <c r="AT140" s="229" t="s">
        <v>228</v>
      </c>
      <c r="AU140" s="229" t="s">
        <v>87</v>
      </c>
      <c r="AY140" s="20" t="s">
        <v>225</v>
      </c>
      <c r="BE140" s="230">
        <f>IF(N140="základní",J140,0)</f>
        <v>0</v>
      </c>
      <c r="BF140" s="230">
        <f>IF(N140="snížená",J140,0)</f>
        <v>0</v>
      </c>
      <c r="BG140" s="230">
        <f>IF(N140="zákl. přenesená",J140,0)</f>
        <v>0</v>
      </c>
      <c r="BH140" s="230">
        <f>IF(N140="sníž. přenesená",J140,0)</f>
        <v>0</v>
      </c>
      <c r="BI140" s="230">
        <f>IF(N140="nulová",J140,0)</f>
        <v>0</v>
      </c>
      <c r="BJ140" s="20" t="s">
        <v>233</v>
      </c>
      <c r="BK140" s="230">
        <f>ROUND(I140*H140,2)</f>
        <v>0</v>
      </c>
      <c r="BL140" s="20" t="s">
        <v>300</v>
      </c>
      <c r="BM140" s="229" t="s">
        <v>414</v>
      </c>
    </row>
    <row r="141" s="2" customFormat="1">
      <c r="A141" s="42"/>
      <c r="B141" s="43"/>
      <c r="C141" s="44"/>
      <c r="D141" s="231" t="s">
        <v>235</v>
      </c>
      <c r="E141" s="44"/>
      <c r="F141" s="232" t="s">
        <v>334</v>
      </c>
      <c r="G141" s="44"/>
      <c r="H141" s="44"/>
      <c r="I141" s="233"/>
      <c r="J141" s="44"/>
      <c r="K141" s="44"/>
      <c r="L141" s="48"/>
      <c r="M141" s="234"/>
      <c r="N141" s="235"/>
      <c r="O141" s="89"/>
      <c r="P141" s="89"/>
      <c r="Q141" s="89"/>
      <c r="R141" s="89"/>
      <c r="S141" s="89"/>
      <c r="T141" s="90"/>
      <c r="U141" s="42"/>
      <c r="V141" s="42"/>
      <c r="W141" s="42"/>
      <c r="X141" s="42"/>
      <c r="Y141" s="42"/>
      <c r="Z141" s="42"/>
      <c r="AA141" s="42"/>
      <c r="AB141" s="42"/>
      <c r="AC141" s="42"/>
      <c r="AD141" s="42"/>
      <c r="AE141" s="42"/>
      <c r="AT141" s="20" t="s">
        <v>235</v>
      </c>
      <c r="AU141" s="20" t="s">
        <v>87</v>
      </c>
    </row>
    <row r="142" s="13" customFormat="1">
      <c r="A142" s="13"/>
      <c r="B142" s="236"/>
      <c r="C142" s="237"/>
      <c r="D142" s="231" t="s">
        <v>237</v>
      </c>
      <c r="E142" s="238" t="s">
        <v>39</v>
      </c>
      <c r="F142" s="239" t="s">
        <v>415</v>
      </c>
      <c r="G142" s="237"/>
      <c r="H142" s="240">
        <v>15.182</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87</v>
      </c>
      <c r="AV142" s="13" t="s">
        <v>90</v>
      </c>
      <c r="AW142" s="13" t="s">
        <v>41</v>
      </c>
      <c r="AX142" s="13" t="s">
        <v>87</v>
      </c>
      <c r="AY142" s="246" t="s">
        <v>225</v>
      </c>
    </row>
    <row r="143" s="2" customFormat="1" ht="62.7" customHeight="1">
      <c r="A143" s="42"/>
      <c r="B143" s="43"/>
      <c r="C143" s="218" t="s">
        <v>306</v>
      </c>
      <c r="D143" s="218" t="s">
        <v>228</v>
      </c>
      <c r="E143" s="219" t="s">
        <v>351</v>
      </c>
      <c r="F143" s="220" t="s">
        <v>352</v>
      </c>
      <c r="G143" s="221" t="s">
        <v>184</v>
      </c>
      <c r="H143" s="222">
        <v>15.182</v>
      </c>
      <c r="I143" s="223"/>
      <c r="J143" s="224">
        <f>ROUND(I143*H143,2)</f>
        <v>0</v>
      </c>
      <c r="K143" s="220" t="s">
        <v>232</v>
      </c>
      <c r="L143" s="48"/>
      <c r="M143" s="225" t="s">
        <v>39</v>
      </c>
      <c r="N143" s="226" t="s">
        <v>53</v>
      </c>
      <c r="O143" s="89"/>
      <c r="P143" s="227">
        <f>O143*H143</f>
        <v>0</v>
      </c>
      <c r="Q143" s="227">
        <v>0</v>
      </c>
      <c r="R143" s="227">
        <f>Q143*H143</f>
        <v>0</v>
      </c>
      <c r="S143" s="227">
        <v>0</v>
      </c>
      <c r="T143" s="228">
        <f>S143*H143</f>
        <v>0</v>
      </c>
      <c r="U143" s="42"/>
      <c r="V143" s="42"/>
      <c r="W143" s="42"/>
      <c r="X143" s="42"/>
      <c r="Y143" s="42"/>
      <c r="Z143" s="42"/>
      <c r="AA143" s="42"/>
      <c r="AB143" s="42"/>
      <c r="AC143" s="42"/>
      <c r="AD143" s="42"/>
      <c r="AE143" s="42"/>
      <c r="AR143" s="229" t="s">
        <v>300</v>
      </c>
      <c r="AT143" s="229" t="s">
        <v>228</v>
      </c>
      <c r="AU143" s="229" t="s">
        <v>87</v>
      </c>
      <c r="AY143" s="20" t="s">
        <v>225</v>
      </c>
      <c r="BE143" s="230">
        <f>IF(N143="základní",J143,0)</f>
        <v>0</v>
      </c>
      <c r="BF143" s="230">
        <f>IF(N143="snížená",J143,0)</f>
        <v>0</v>
      </c>
      <c r="BG143" s="230">
        <f>IF(N143="zákl. přenesená",J143,0)</f>
        <v>0</v>
      </c>
      <c r="BH143" s="230">
        <f>IF(N143="sníž. přenesená",J143,0)</f>
        <v>0</v>
      </c>
      <c r="BI143" s="230">
        <f>IF(N143="nulová",J143,0)</f>
        <v>0</v>
      </c>
      <c r="BJ143" s="20" t="s">
        <v>233</v>
      </c>
      <c r="BK143" s="230">
        <f>ROUND(I143*H143,2)</f>
        <v>0</v>
      </c>
      <c r="BL143" s="20" t="s">
        <v>300</v>
      </c>
      <c r="BM143" s="229" t="s">
        <v>416</v>
      </c>
    </row>
    <row r="144" s="2" customFormat="1">
      <c r="A144" s="42"/>
      <c r="B144" s="43"/>
      <c r="C144" s="44"/>
      <c r="D144" s="231" t="s">
        <v>235</v>
      </c>
      <c r="E144" s="44"/>
      <c r="F144" s="232" t="s">
        <v>334</v>
      </c>
      <c r="G144" s="44"/>
      <c r="H144" s="44"/>
      <c r="I144" s="233"/>
      <c r="J144" s="44"/>
      <c r="K144" s="44"/>
      <c r="L144" s="48"/>
      <c r="M144" s="234"/>
      <c r="N144" s="235"/>
      <c r="O144" s="89"/>
      <c r="P144" s="89"/>
      <c r="Q144" s="89"/>
      <c r="R144" s="89"/>
      <c r="S144" s="89"/>
      <c r="T144" s="90"/>
      <c r="U144" s="42"/>
      <c r="V144" s="42"/>
      <c r="W144" s="42"/>
      <c r="X144" s="42"/>
      <c r="Y144" s="42"/>
      <c r="Z144" s="42"/>
      <c r="AA144" s="42"/>
      <c r="AB144" s="42"/>
      <c r="AC144" s="42"/>
      <c r="AD144" s="42"/>
      <c r="AE144" s="42"/>
      <c r="AT144" s="20" t="s">
        <v>235</v>
      </c>
      <c r="AU144" s="20" t="s">
        <v>87</v>
      </c>
    </row>
    <row r="145" s="2" customFormat="1">
      <c r="A145" s="42"/>
      <c r="B145" s="43"/>
      <c r="C145" s="44"/>
      <c r="D145" s="231" t="s">
        <v>321</v>
      </c>
      <c r="E145" s="44"/>
      <c r="F145" s="232" t="s">
        <v>354</v>
      </c>
      <c r="G145" s="44"/>
      <c r="H145" s="44"/>
      <c r="I145" s="233"/>
      <c r="J145" s="44"/>
      <c r="K145" s="44"/>
      <c r="L145" s="48"/>
      <c r="M145" s="234"/>
      <c r="N145" s="235"/>
      <c r="O145" s="89"/>
      <c r="P145" s="89"/>
      <c r="Q145" s="89"/>
      <c r="R145" s="89"/>
      <c r="S145" s="89"/>
      <c r="T145" s="90"/>
      <c r="U145" s="42"/>
      <c r="V145" s="42"/>
      <c r="W145" s="42"/>
      <c r="X145" s="42"/>
      <c r="Y145" s="42"/>
      <c r="Z145" s="42"/>
      <c r="AA145" s="42"/>
      <c r="AB145" s="42"/>
      <c r="AC145" s="42"/>
      <c r="AD145" s="42"/>
      <c r="AE145" s="42"/>
      <c r="AT145" s="20" t="s">
        <v>321</v>
      </c>
      <c r="AU145" s="20" t="s">
        <v>87</v>
      </c>
    </row>
    <row r="146" s="13" customFormat="1">
      <c r="A146" s="13"/>
      <c r="B146" s="236"/>
      <c r="C146" s="237"/>
      <c r="D146" s="231" t="s">
        <v>237</v>
      </c>
      <c r="E146" s="238" t="s">
        <v>39</v>
      </c>
      <c r="F146" s="239" t="s">
        <v>417</v>
      </c>
      <c r="G146" s="237"/>
      <c r="H146" s="240">
        <v>15.182</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87</v>
      </c>
      <c r="AV146" s="13" t="s">
        <v>90</v>
      </c>
      <c r="AW146" s="13" t="s">
        <v>41</v>
      </c>
      <c r="AX146" s="13" t="s">
        <v>80</v>
      </c>
      <c r="AY146" s="246" t="s">
        <v>225</v>
      </c>
    </row>
    <row r="147" s="14" customFormat="1">
      <c r="A147" s="14"/>
      <c r="B147" s="247"/>
      <c r="C147" s="248"/>
      <c r="D147" s="231" t="s">
        <v>237</v>
      </c>
      <c r="E147" s="249" t="s">
        <v>373</v>
      </c>
      <c r="F147" s="250" t="s">
        <v>239</v>
      </c>
      <c r="G147" s="248"/>
      <c r="H147" s="251">
        <v>15.182</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87</v>
      </c>
      <c r="AV147" s="14" t="s">
        <v>233</v>
      </c>
      <c r="AW147" s="14" t="s">
        <v>41</v>
      </c>
      <c r="AX147" s="14" t="s">
        <v>87</v>
      </c>
      <c r="AY147" s="257" t="s">
        <v>225</v>
      </c>
    </row>
    <row r="148" s="2" customFormat="1" ht="44.25" customHeight="1">
      <c r="A148" s="42"/>
      <c r="B148" s="43"/>
      <c r="C148" s="218" t="s">
        <v>312</v>
      </c>
      <c r="D148" s="218" t="s">
        <v>228</v>
      </c>
      <c r="E148" s="219" t="s">
        <v>357</v>
      </c>
      <c r="F148" s="220" t="s">
        <v>358</v>
      </c>
      <c r="G148" s="221" t="s">
        <v>184</v>
      </c>
      <c r="H148" s="222">
        <v>0.44900000000000001</v>
      </c>
      <c r="I148" s="223"/>
      <c r="J148" s="224">
        <f>ROUND(I148*H148,2)</f>
        <v>0</v>
      </c>
      <c r="K148" s="220" t="s">
        <v>232</v>
      </c>
      <c r="L148" s="48"/>
      <c r="M148" s="225" t="s">
        <v>39</v>
      </c>
      <c r="N148" s="226" t="s">
        <v>53</v>
      </c>
      <c r="O148" s="89"/>
      <c r="P148" s="227">
        <f>O148*H148</f>
        <v>0</v>
      </c>
      <c r="Q148" s="227">
        <v>0</v>
      </c>
      <c r="R148" s="227">
        <f>Q148*H148</f>
        <v>0</v>
      </c>
      <c r="S148" s="227">
        <v>0</v>
      </c>
      <c r="T148" s="228">
        <f>S148*H148</f>
        <v>0</v>
      </c>
      <c r="U148" s="42"/>
      <c r="V148" s="42"/>
      <c r="W148" s="42"/>
      <c r="X148" s="42"/>
      <c r="Y148" s="42"/>
      <c r="Z148" s="42"/>
      <c r="AA148" s="42"/>
      <c r="AB148" s="42"/>
      <c r="AC148" s="42"/>
      <c r="AD148" s="42"/>
      <c r="AE148" s="42"/>
      <c r="AR148" s="229" t="s">
        <v>300</v>
      </c>
      <c r="AT148" s="229" t="s">
        <v>228</v>
      </c>
      <c r="AU148" s="229" t="s">
        <v>87</v>
      </c>
      <c r="AY148" s="20" t="s">
        <v>225</v>
      </c>
      <c r="BE148" s="230">
        <f>IF(N148="základní",J148,0)</f>
        <v>0</v>
      </c>
      <c r="BF148" s="230">
        <f>IF(N148="snížená",J148,0)</f>
        <v>0</v>
      </c>
      <c r="BG148" s="230">
        <f>IF(N148="zákl. přenesená",J148,0)</f>
        <v>0</v>
      </c>
      <c r="BH148" s="230">
        <f>IF(N148="sníž. přenesená",J148,0)</f>
        <v>0</v>
      </c>
      <c r="BI148" s="230">
        <f>IF(N148="nulová",J148,0)</f>
        <v>0</v>
      </c>
      <c r="BJ148" s="20" t="s">
        <v>233</v>
      </c>
      <c r="BK148" s="230">
        <f>ROUND(I148*H148,2)</f>
        <v>0</v>
      </c>
      <c r="BL148" s="20" t="s">
        <v>300</v>
      </c>
      <c r="BM148" s="229" t="s">
        <v>418</v>
      </c>
    </row>
    <row r="149" s="2" customFormat="1">
      <c r="A149" s="42"/>
      <c r="B149" s="43"/>
      <c r="C149" s="44"/>
      <c r="D149" s="231" t="s">
        <v>235</v>
      </c>
      <c r="E149" s="44"/>
      <c r="F149" s="232" t="s">
        <v>360</v>
      </c>
      <c r="G149" s="44"/>
      <c r="H149" s="44"/>
      <c r="I149" s="233"/>
      <c r="J149" s="44"/>
      <c r="K149" s="44"/>
      <c r="L149" s="48"/>
      <c r="M149" s="234"/>
      <c r="N149" s="235"/>
      <c r="O149" s="89"/>
      <c r="P149" s="89"/>
      <c r="Q149" s="89"/>
      <c r="R149" s="89"/>
      <c r="S149" s="89"/>
      <c r="T149" s="90"/>
      <c r="U149" s="42"/>
      <c r="V149" s="42"/>
      <c r="W149" s="42"/>
      <c r="X149" s="42"/>
      <c r="Y149" s="42"/>
      <c r="Z149" s="42"/>
      <c r="AA149" s="42"/>
      <c r="AB149" s="42"/>
      <c r="AC149" s="42"/>
      <c r="AD149" s="42"/>
      <c r="AE149" s="42"/>
      <c r="AT149" s="20" t="s">
        <v>235</v>
      </c>
      <c r="AU149" s="20" t="s">
        <v>87</v>
      </c>
    </row>
    <row r="150" s="13" customFormat="1">
      <c r="A150" s="13"/>
      <c r="B150" s="236"/>
      <c r="C150" s="237"/>
      <c r="D150" s="231" t="s">
        <v>237</v>
      </c>
      <c r="E150" s="238" t="s">
        <v>39</v>
      </c>
      <c r="F150" s="239" t="s">
        <v>379</v>
      </c>
      <c r="G150" s="237"/>
      <c r="H150" s="240">
        <v>0.44900000000000001</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237</v>
      </c>
      <c r="AU150" s="246" t="s">
        <v>87</v>
      </c>
      <c r="AV150" s="13" t="s">
        <v>90</v>
      </c>
      <c r="AW150" s="13" t="s">
        <v>41</v>
      </c>
      <c r="AX150" s="13" t="s">
        <v>80</v>
      </c>
      <c r="AY150" s="246" t="s">
        <v>225</v>
      </c>
    </row>
    <row r="151" s="14" customFormat="1">
      <c r="A151" s="14"/>
      <c r="B151" s="247"/>
      <c r="C151" s="248"/>
      <c r="D151" s="231" t="s">
        <v>237</v>
      </c>
      <c r="E151" s="249" t="s">
        <v>39</v>
      </c>
      <c r="F151" s="250" t="s">
        <v>239</v>
      </c>
      <c r="G151" s="248"/>
      <c r="H151" s="251">
        <v>0.44900000000000001</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237</v>
      </c>
      <c r="AU151" s="257" t="s">
        <v>87</v>
      </c>
      <c r="AV151" s="14" t="s">
        <v>233</v>
      </c>
      <c r="AW151" s="14" t="s">
        <v>41</v>
      </c>
      <c r="AX151" s="14" t="s">
        <v>87</v>
      </c>
      <c r="AY151" s="257" t="s">
        <v>225</v>
      </c>
    </row>
    <row r="152" s="2" customFormat="1" ht="44.25" customHeight="1">
      <c r="A152" s="42"/>
      <c r="B152" s="43"/>
      <c r="C152" s="218" t="s">
        <v>317</v>
      </c>
      <c r="D152" s="218" t="s">
        <v>228</v>
      </c>
      <c r="E152" s="219" t="s">
        <v>362</v>
      </c>
      <c r="F152" s="220" t="s">
        <v>363</v>
      </c>
      <c r="G152" s="221" t="s">
        <v>184</v>
      </c>
      <c r="H152" s="222">
        <v>45.545999999999999</v>
      </c>
      <c r="I152" s="223"/>
      <c r="J152" s="224">
        <f>ROUND(I152*H152,2)</f>
        <v>0</v>
      </c>
      <c r="K152" s="220" t="s">
        <v>232</v>
      </c>
      <c r="L152" s="48"/>
      <c r="M152" s="225" t="s">
        <v>39</v>
      </c>
      <c r="N152" s="226" t="s">
        <v>53</v>
      </c>
      <c r="O152" s="89"/>
      <c r="P152" s="227">
        <f>O152*H152</f>
        <v>0</v>
      </c>
      <c r="Q152" s="227">
        <v>0</v>
      </c>
      <c r="R152" s="227">
        <f>Q152*H152</f>
        <v>0</v>
      </c>
      <c r="S152" s="227">
        <v>0</v>
      </c>
      <c r="T152" s="228">
        <f>S152*H152</f>
        <v>0</v>
      </c>
      <c r="U152" s="42"/>
      <c r="V152" s="42"/>
      <c r="W152" s="42"/>
      <c r="X152" s="42"/>
      <c r="Y152" s="42"/>
      <c r="Z152" s="42"/>
      <c r="AA152" s="42"/>
      <c r="AB152" s="42"/>
      <c r="AC152" s="42"/>
      <c r="AD152" s="42"/>
      <c r="AE152" s="42"/>
      <c r="AR152" s="229" t="s">
        <v>300</v>
      </c>
      <c r="AT152" s="229" t="s">
        <v>228</v>
      </c>
      <c r="AU152" s="229" t="s">
        <v>87</v>
      </c>
      <c r="AY152" s="20" t="s">
        <v>225</v>
      </c>
      <c r="BE152" s="230">
        <f>IF(N152="základní",J152,0)</f>
        <v>0</v>
      </c>
      <c r="BF152" s="230">
        <f>IF(N152="snížená",J152,0)</f>
        <v>0</v>
      </c>
      <c r="BG152" s="230">
        <f>IF(N152="zákl. přenesená",J152,0)</f>
        <v>0</v>
      </c>
      <c r="BH152" s="230">
        <f>IF(N152="sníž. přenesená",J152,0)</f>
        <v>0</v>
      </c>
      <c r="BI152" s="230">
        <f>IF(N152="nulová",J152,0)</f>
        <v>0</v>
      </c>
      <c r="BJ152" s="20" t="s">
        <v>233</v>
      </c>
      <c r="BK152" s="230">
        <f>ROUND(I152*H152,2)</f>
        <v>0</v>
      </c>
      <c r="BL152" s="20" t="s">
        <v>300</v>
      </c>
      <c r="BM152" s="229" t="s">
        <v>419</v>
      </c>
    </row>
    <row r="153" s="2" customFormat="1">
      <c r="A153" s="42"/>
      <c r="B153" s="43"/>
      <c r="C153" s="44"/>
      <c r="D153" s="231" t="s">
        <v>235</v>
      </c>
      <c r="E153" s="44"/>
      <c r="F153" s="232" t="s">
        <v>360</v>
      </c>
      <c r="G153" s="44"/>
      <c r="H153" s="44"/>
      <c r="I153" s="233"/>
      <c r="J153" s="44"/>
      <c r="K153" s="44"/>
      <c r="L153" s="48"/>
      <c r="M153" s="234"/>
      <c r="N153" s="235"/>
      <c r="O153" s="89"/>
      <c r="P153" s="89"/>
      <c r="Q153" s="89"/>
      <c r="R153" s="89"/>
      <c r="S153" s="89"/>
      <c r="T153" s="90"/>
      <c r="U153" s="42"/>
      <c r="V153" s="42"/>
      <c r="W153" s="42"/>
      <c r="X153" s="42"/>
      <c r="Y153" s="42"/>
      <c r="Z153" s="42"/>
      <c r="AA153" s="42"/>
      <c r="AB153" s="42"/>
      <c r="AC153" s="42"/>
      <c r="AD153" s="42"/>
      <c r="AE153" s="42"/>
      <c r="AT153" s="20" t="s">
        <v>235</v>
      </c>
      <c r="AU153" s="20" t="s">
        <v>87</v>
      </c>
    </row>
    <row r="154" s="2" customFormat="1">
      <c r="A154" s="42"/>
      <c r="B154" s="43"/>
      <c r="C154" s="44"/>
      <c r="D154" s="231" t="s">
        <v>321</v>
      </c>
      <c r="E154" s="44"/>
      <c r="F154" s="232" t="s">
        <v>365</v>
      </c>
      <c r="G154" s="44"/>
      <c r="H154" s="44"/>
      <c r="I154" s="233"/>
      <c r="J154" s="44"/>
      <c r="K154" s="44"/>
      <c r="L154" s="48"/>
      <c r="M154" s="234"/>
      <c r="N154" s="235"/>
      <c r="O154" s="89"/>
      <c r="P154" s="89"/>
      <c r="Q154" s="89"/>
      <c r="R154" s="89"/>
      <c r="S154" s="89"/>
      <c r="T154" s="90"/>
      <c r="U154" s="42"/>
      <c r="V154" s="42"/>
      <c r="W154" s="42"/>
      <c r="X154" s="42"/>
      <c r="Y154" s="42"/>
      <c r="Z154" s="42"/>
      <c r="AA154" s="42"/>
      <c r="AB154" s="42"/>
      <c r="AC154" s="42"/>
      <c r="AD154" s="42"/>
      <c r="AE154" s="42"/>
      <c r="AT154" s="20" t="s">
        <v>321</v>
      </c>
      <c r="AU154" s="20" t="s">
        <v>87</v>
      </c>
    </row>
    <row r="155" s="13" customFormat="1">
      <c r="A155" s="13"/>
      <c r="B155" s="236"/>
      <c r="C155" s="237"/>
      <c r="D155" s="231" t="s">
        <v>237</v>
      </c>
      <c r="E155" s="238" t="s">
        <v>39</v>
      </c>
      <c r="F155" s="239" t="s">
        <v>420</v>
      </c>
      <c r="G155" s="237"/>
      <c r="H155" s="240">
        <v>45.545999999999999</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87</v>
      </c>
      <c r="AV155" s="13" t="s">
        <v>90</v>
      </c>
      <c r="AW155" s="13" t="s">
        <v>41</v>
      </c>
      <c r="AX155" s="13" t="s">
        <v>80</v>
      </c>
      <c r="AY155" s="246" t="s">
        <v>225</v>
      </c>
    </row>
    <row r="156" s="14" customFormat="1">
      <c r="A156" s="14"/>
      <c r="B156" s="247"/>
      <c r="C156" s="248"/>
      <c r="D156" s="231" t="s">
        <v>237</v>
      </c>
      <c r="E156" s="249" t="s">
        <v>39</v>
      </c>
      <c r="F156" s="250" t="s">
        <v>239</v>
      </c>
      <c r="G156" s="248"/>
      <c r="H156" s="251">
        <v>45.545999999999999</v>
      </c>
      <c r="I156" s="252"/>
      <c r="J156" s="248"/>
      <c r="K156" s="248"/>
      <c r="L156" s="253"/>
      <c r="M156" s="278"/>
      <c r="N156" s="279"/>
      <c r="O156" s="279"/>
      <c r="P156" s="279"/>
      <c r="Q156" s="279"/>
      <c r="R156" s="279"/>
      <c r="S156" s="279"/>
      <c r="T156" s="280"/>
      <c r="U156" s="14"/>
      <c r="V156" s="14"/>
      <c r="W156" s="14"/>
      <c r="X156" s="14"/>
      <c r="Y156" s="14"/>
      <c r="Z156" s="14"/>
      <c r="AA156" s="14"/>
      <c r="AB156" s="14"/>
      <c r="AC156" s="14"/>
      <c r="AD156" s="14"/>
      <c r="AE156" s="14"/>
      <c r="AT156" s="257" t="s">
        <v>237</v>
      </c>
      <c r="AU156" s="257" t="s">
        <v>87</v>
      </c>
      <c r="AV156" s="14" t="s">
        <v>233</v>
      </c>
      <c r="AW156" s="14" t="s">
        <v>41</v>
      </c>
      <c r="AX156" s="14" t="s">
        <v>87</v>
      </c>
      <c r="AY156" s="257" t="s">
        <v>225</v>
      </c>
    </row>
    <row r="157" s="2" customFormat="1" ht="6.96" customHeight="1">
      <c r="A157" s="42"/>
      <c r="B157" s="64"/>
      <c r="C157" s="65"/>
      <c r="D157" s="65"/>
      <c r="E157" s="65"/>
      <c r="F157" s="65"/>
      <c r="G157" s="65"/>
      <c r="H157" s="65"/>
      <c r="I157" s="65"/>
      <c r="J157" s="65"/>
      <c r="K157" s="65"/>
      <c r="L157" s="48"/>
      <c r="M157" s="42"/>
      <c r="O157" s="42"/>
      <c r="P157" s="42"/>
      <c r="Q157" s="42"/>
      <c r="R157" s="42"/>
      <c r="S157" s="42"/>
      <c r="T157" s="42"/>
      <c r="U157" s="42"/>
      <c r="V157" s="42"/>
      <c r="W157" s="42"/>
      <c r="X157" s="42"/>
      <c r="Y157" s="42"/>
      <c r="Z157" s="42"/>
      <c r="AA157" s="42"/>
      <c r="AB157" s="42"/>
      <c r="AC157" s="42"/>
      <c r="AD157" s="42"/>
      <c r="AE157" s="42"/>
    </row>
  </sheetData>
  <sheetProtection sheet="1" autoFilter="0" formatColumns="0" formatRows="0" objects="1" scenarios="1" spinCount="100000" saltValue="Cv5KgolxNfovYaUKBUzd4/nl/M/57TC7GlmDEOeZdbmsqb1ThjstOcN9S9p28IpfQpkKnOyU8aSpEGRc69j+cg==" hashValue="+QQVrLHbrpy1QLWeiXJAh8pg5YC0kaMsVQ8uiMO//jM/z+oJxAGxpYgNxZ2Zy77rjiFIsqkLVGqR+9r6q35VDQ==" algorithmName="SHA-512" password="CDD6"/>
  <autoFilter ref="C87:K15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c r="AZ2" s="143" t="s">
        <v>421</v>
      </c>
      <c r="BA2" s="143" t="s">
        <v>422</v>
      </c>
      <c r="BB2" s="143" t="s">
        <v>188</v>
      </c>
      <c r="BC2" s="143" t="s">
        <v>423</v>
      </c>
      <c r="BD2" s="143" t="s">
        <v>90</v>
      </c>
    </row>
    <row r="3" s="1" customFormat="1" ht="6.96" customHeight="1">
      <c r="B3" s="144"/>
      <c r="C3" s="145"/>
      <c r="D3" s="145"/>
      <c r="E3" s="145"/>
      <c r="F3" s="145"/>
      <c r="G3" s="145"/>
      <c r="H3" s="145"/>
      <c r="I3" s="145"/>
      <c r="J3" s="145"/>
      <c r="K3" s="145"/>
      <c r="L3" s="23"/>
      <c r="AT3" s="20" t="s">
        <v>90</v>
      </c>
      <c r="AZ3" s="143" t="s">
        <v>424</v>
      </c>
      <c r="BA3" s="143" t="s">
        <v>174</v>
      </c>
      <c r="BB3" s="143" t="s">
        <v>175</v>
      </c>
      <c r="BC3" s="143" t="s">
        <v>425</v>
      </c>
      <c r="BD3" s="143" t="s">
        <v>90</v>
      </c>
    </row>
    <row r="4" s="1" customFormat="1" ht="24.96" customHeight="1">
      <c r="B4" s="23"/>
      <c r="D4" s="146" t="s">
        <v>181</v>
      </c>
      <c r="L4" s="23"/>
      <c r="M4" s="147" t="s">
        <v>10</v>
      </c>
      <c r="AT4" s="20" t="s">
        <v>41</v>
      </c>
      <c r="AZ4" s="143" t="s">
        <v>426</v>
      </c>
      <c r="BA4" s="143" t="s">
        <v>183</v>
      </c>
      <c r="BB4" s="143" t="s">
        <v>184</v>
      </c>
      <c r="BC4" s="143" t="s">
        <v>427</v>
      </c>
      <c r="BD4" s="143" t="s">
        <v>90</v>
      </c>
    </row>
    <row r="5" s="1" customFormat="1" ht="6.96" customHeight="1">
      <c r="B5" s="23"/>
      <c r="L5" s="23"/>
      <c r="AZ5" s="143" t="s">
        <v>428</v>
      </c>
      <c r="BA5" s="143" t="s">
        <v>187</v>
      </c>
      <c r="BB5" s="143" t="s">
        <v>188</v>
      </c>
      <c r="BC5" s="143" t="s">
        <v>429</v>
      </c>
      <c r="BD5" s="143" t="s">
        <v>90</v>
      </c>
    </row>
    <row r="6" s="1" customFormat="1" ht="12" customHeight="1">
      <c r="B6" s="23"/>
      <c r="D6" s="148" t="s">
        <v>16</v>
      </c>
      <c r="L6" s="23"/>
      <c r="AZ6" s="143" t="s">
        <v>430</v>
      </c>
      <c r="BA6" s="143" t="s">
        <v>309</v>
      </c>
      <c r="BB6" s="143" t="s">
        <v>175</v>
      </c>
      <c r="BC6" s="143" t="s">
        <v>431</v>
      </c>
      <c r="BD6" s="143" t="s">
        <v>90</v>
      </c>
    </row>
    <row r="7" s="1" customFormat="1" ht="16.5" customHeight="1">
      <c r="B7" s="23"/>
      <c r="E7" s="149" t="str">
        <f>'Rekapitulace stavby'!K6</f>
        <v>Souvislá výměna kolejnic v obvodu Správy tratí Most pro rok 2024 opr. č. 1 (1-4)</v>
      </c>
      <c r="F7" s="148"/>
      <c r="G7" s="148"/>
      <c r="H7" s="148"/>
      <c r="L7" s="23"/>
      <c r="AZ7" s="143" t="s">
        <v>432</v>
      </c>
      <c r="BA7" s="143" t="s">
        <v>191</v>
      </c>
      <c r="BB7" s="143" t="s">
        <v>184</v>
      </c>
      <c r="BC7" s="143" t="s">
        <v>433</v>
      </c>
      <c r="BD7" s="143" t="s">
        <v>90</v>
      </c>
    </row>
    <row r="8" s="1" customFormat="1" ht="12" customHeight="1">
      <c r="B8" s="23"/>
      <c r="D8" s="148" t="s">
        <v>196</v>
      </c>
      <c r="L8" s="23"/>
      <c r="AZ8" s="143" t="s">
        <v>434</v>
      </c>
      <c r="BA8" s="143" t="s">
        <v>435</v>
      </c>
      <c r="BB8" s="143" t="s">
        <v>175</v>
      </c>
      <c r="BC8" s="143" t="s">
        <v>436</v>
      </c>
      <c r="BD8" s="143" t="s">
        <v>90</v>
      </c>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437</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ROUND((SUM(BE88:BE252)),  2)</f>
        <v>0</v>
      </c>
      <c r="G35" s="42"/>
      <c r="H35" s="42"/>
      <c r="I35" s="163">
        <v>0.20999999999999999</v>
      </c>
      <c r="J35" s="162">
        <f>ROUND(((SUM(BE88:BE252))*I35),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ROUND((SUM(BF88:BF252)),  2)</f>
        <v>0</v>
      </c>
      <c r="G36" s="42"/>
      <c r="H36" s="42"/>
      <c r="I36" s="163">
        <v>0.12</v>
      </c>
      <c r="J36" s="162">
        <f>ROUND(((SUM(BF88:BF252))*I36),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ROUND((SUM(BG88:BG252)),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ROUND((SUM(BH88:BH252)),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ROUND((SUM(BI88:BI252)),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Č13 - 1.TK Řehlovice - Úpořiny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J221</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200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Č13 - 1.TK Řehlovice - Úpořiny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P89+P221</f>
        <v>0</v>
      </c>
      <c r="Q88" s="101"/>
      <c r="R88" s="199">
        <f>R89+R221</f>
        <v>107.65043160000001</v>
      </c>
      <c r="S88" s="101"/>
      <c r="T88" s="200">
        <f>T89+T221</f>
        <v>0</v>
      </c>
      <c r="U88" s="42"/>
      <c r="V88" s="42"/>
      <c r="W88" s="42"/>
      <c r="X88" s="42"/>
      <c r="Y88" s="42"/>
      <c r="Z88" s="42"/>
      <c r="AA88" s="42"/>
      <c r="AB88" s="42"/>
      <c r="AC88" s="42"/>
      <c r="AD88" s="42"/>
      <c r="AE88" s="42"/>
      <c r="AT88" s="20" t="s">
        <v>79</v>
      </c>
      <c r="AU88" s="20" t="s">
        <v>206</v>
      </c>
      <c r="BK88" s="201">
        <f>BK89+BK221</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107.65043160000001</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SUM(P91:P220)</f>
        <v>0</v>
      </c>
      <c r="Q90" s="210"/>
      <c r="R90" s="211">
        <f>SUM(R91:R220)</f>
        <v>107.65043160000001</v>
      </c>
      <c r="S90" s="210"/>
      <c r="T90" s="212">
        <f>SUM(T91:T220)</f>
        <v>0</v>
      </c>
      <c r="U90" s="12"/>
      <c r="V90" s="12"/>
      <c r="W90" s="12"/>
      <c r="X90" s="12"/>
      <c r="Y90" s="12"/>
      <c r="Z90" s="12"/>
      <c r="AA90" s="12"/>
      <c r="AB90" s="12"/>
      <c r="AC90" s="12"/>
      <c r="AD90" s="12"/>
      <c r="AE90" s="12"/>
      <c r="AR90" s="213" t="s">
        <v>87</v>
      </c>
      <c r="AT90" s="214" t="s">
        <v>79</v>
      </c>
      <c r="AU90" s="214" t="s">
        <v>87</v>
      </c>
      <c r="AY90" s="213" t="s">
        <v>225</v>
      </c>
      <c r="BK90" s="215">
        <f>SUM(BK91:BK220)</f>
        <v>0</v>
      </c>
    </row>
    <row r="91" s="2" customFormat="1" ht="49.05" customHeight="1">
      <c r="A91" s="42"/>
      <c r="B91" s="43"/>
      <c r="C91" s="218" t="s">
        <v>87</v>
      </c>
      <c r="D91" s="218" t="s">
        <v>228</v>
      </c>
      <c r="E91" s="219" t="s">
        <v>383</v>
      </c>
      <c r="F91" s="220" t="s">
        <v>384</v>
      </c>
      <c r="G91" s="221" t="s">
        <v>188</v>
      </c>
      <c r="H91" s="222">
        <v>28.100000000000001</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438</v>
      </c>
    </row>
    <row r="92" s="2" customFormat="1">
      <c r="A92" s="42"/>
      <c r="B92" s="43"/>
      <c r="C92" s="44"/>
      <c r="D92" s="231" t="s">
        <v>235</v>
      </c>
      <c r="E92" s="44"/>
      <c r="F92" s="232" t="s">
        <v>386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439</v>
      </c>
      <c r="G93" s="237"/>
      <c r="H93" s="240">
        <v>3.3999999999999999</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3" customFormat="1">
      <c r="A94" s="13"/>
      <c r="B94" s="236"/>
      <c r="C94" s="237"/>
      <c r="D94" s="231" t="s">
        <v>237</v>
      </c>
      <c r="E94" s="238" t="s">
        <v>39</v>
      </c>
      <c r="F94" s="239" t="s">
        <v>440</v>
      </c>
      <c r="G94" s="237"/>
      <c r="H94" s="240">
        <v>3.3999999999999999</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441</v>
      </c>
      <c r="G95" s="237"/>
      <c r="H95" s="240">
        <v>3.6000000000000001</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3" customFormat="1">
      <c r="A96" s="13"/>
      <c r="B96" s="236"/>
      <c r="C96" s="237"/>
      <c r="D96" s="231" t="s">
        <v>237</v>
      </c>
      <c r="E96" s="238" t="s">
        <v>39</v>
      </c>
      <c r="F96" s="239" t="s">
        <v>442</v>
      </c>
      <c r="G96" s="237"/>
      <c r="H96" s="240">
        <v>3.7999999999999998</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237</v>
      </c>
      <c r="AU96" s="246" t="s">
        <v>90</v>
      </c>
      <c r="AV96" s="13" t="s">
        <v>90</v>
      </c>
      <c r="AW96" s="13" t="s">
        <v>41</v>
      </c>
      <c r="AX96" s="13" t="s">
        <v>80</v>
      </c>
      <c r="AY96" s="246" t="s">
        <v>225</v>
      </c>
    </row>
    <row r="97" s="13" customFormat="1">
      <c r="A97" s="13"/>
      <c r="B97" s="236"/>
      <c r="C97" s="237"/>
      <c r="D97" s="231" t="s">
        <v>237</v>
      </c>
      <c r="E97" s="238" t="s">
        <v>39</v>
      </c>
      <c r="F97" s="239" t="s">
        <v>443</v>
      </c>
      <c r="G97" s="237"/>
      <c r="H97" s="240">
        <v>5</v>
      </c>
      <c r="I97" s="241"/>
      <c r="J97" s="237"/>
      <c r="K97" s="237"/>
      <c r="L97" s="242"/>
      <c r="M97" s="243"/>
      <c r="N97" s="244"/>
      <c r="O97" s="244"/>
      <c r="P97" s="244"/>
      <c r="Q97" s="244"/>
      <c r="R97" s="244"/>
      <c r="S97" s="244"/>
      <c r="T97" s="245"/>
      <c r="U97" s="13"/>
      <c r="V97" s="13"/>
      <c r="W97" s="13"/>
      <c r="X97" s="13"/>
      <c r="Y97" s="13"/>
      <c r="Z97" s="13"/>
      <c r="AA97" s="13"/>
      <c r="AB97" s="13"/>
      <c r="AC97" s="13"/>
      <c r="AD97" s="13"/>
      <c r="AE97" s="13"/>
      <c r="AT97" s="246" t="s">
        <v>237</v>
      </c>
      <c r="AU97" s="246" t="s">
        <v>90</v>
      </c>
      <c r="AV97" s="13" t="s">
        <v>90</v>
      </c>
      <c r="AW97" s="13" t="s">
        <v>41</v>
      </c>
      <c r="AX97" s="13" t="s">
        <v>80</v>
      </c>
      <c r="AY97" s="246" t="s">
        <v>225</v>
      </c>
    </row>
    <row r="98" s="13" customFormat="1">
      <c r="A98" s="13"/>
      <c r="B98" s="236"/>
      <c r="C98" s="237"/>
      <c r="D98" s="231" t="s">
        <v>237</v>
      </c>
      <c r="E98" s="238" t="s">
        <v>39</v>
      </c>
      <c r="F98" s="239" t="s">
        <v>444</v>
      </c>
      <c r="G98" s="237"/>
      <c r="H98" s="240">
        <v>3.3999999999999999</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237</v>
      </c>
      <c r="AU98" s="246" t="s">
        <v>90</v>
      </c>
      <c r="AV98" s="13" t="s">
        <v>90</v>
      </c>
      <c r="AW98" s="13" t="s">
        <v>41</v>
      </c>
      <c r="AX98" s="13" t="s">
        <v>80</v>
      </c>
      <c r="AY98" s="246" t="s">
        <v>225</v>
      </c>
    </row>
    <row r="99" s="13" customFormat="1">
      <c r="A99" s="13"/>
      <c r="B99" s="236"/>
      <c r="C99" s="237"/>
      <c r="D99" s="231" t="s">
        <v>237</v>
      </c>
      <c r="E99" s="238" t="s">
        <v>39</v>
      </c>
      <c r="F99" s="239" t="s">
        <v>445</v>
      </c>
      <c r="G99" s="237"/>
      <c r="H99" s="240">
        <v>5.5</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4" customFormat="1">
      <c r="A100" s="14"/>
      <c r="B100" s="247"/>
      <c r="C100" s="248"/>
      <c r="D100" s="231" t="s">
        <v>237</v>
      </c>
      <c r="E100" s="249" t="s">
        <v>446</v>
      </c>
      <c r="F100" s="250" t="s">
        <v>239</v>
      </c>
      <c r="G100" s="248"/>
      <c r="H100" s="251">
        <v>28.100000000000001</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237</v>
      </c>
      <c r="AU100" s="257" t="s">
        <v>90</v>
      </c>
      <c r="AV100" s="14" t="s">
        <v>233</v>
      </c>
      <c r="AW100" s="14" t="s">
        <v>41</v>
      </c>
      <c r="AX100" s="14" t="s">
        <v>87</v>
      </c>
      <c r="AY100" s="257" t="s">
        <v>225</v>
      </c>
    </row>
    <row r="101" s="2" customFormat="1" ht="62.7" customHeight="1">
      <c r="A101" s="42"/>
      <c r="B101" s="43"/>
      <c r="C101" s="218" t="s">
        <v>90</v>
      </c>
      <c r="D101" s="218" t="s">
        <v>228</v>
      </c>
      <c r="E101" s="219" t="s">
        <v>447</v>
      </c>
      <c r="F101" s="220" t="s">
        <v>448</v>
      </c>
      <c r="G101" s="221" t="s">
        <v>188</v>
      </c>
      <c r="H101" s="222">
        <v>2107.4000000000001</v>
      </c>
      <c r="I101" s="223"/>
      <c r="J101" s="224">
        <f>ROUND(I101*H101,2)</f>
        <v>0</v>
      </c>
      <c r="K101" s="220" t="s">
        <v>232</v>
      </c>
      <c r="L101" s="48"/>
      <c r="M101" s="225" t="s">
        <v>39</v>
      </c>
      <c r="N101" s="226" t="s">
        <v>53</v>
      </c>
      <c r="O101" s="89"/>
      <c r="P101" s="227">
        <f>O101*H101</f>
        <v>0</v>
      </c>
      <c r="Q101" s="227">
        <v>0</v>
      </c>
      <c r="R101" s="227">
        <f>Q101*H101</f>
        <v>0</v>
      </c>
      <c r="S101" s="227">
        <v>0</v>
      </c>
      <c r="T101" s="228">
        <f>S101*H101</f>
        <v>0</v>
      </c>
      <c r="U101" s="42"/>
      <c r="V101" s="42"/>
      <c r="W101" s="42"/>
      <c r="X101" s="42"/>
      <c r="Y101" s="42"/>
      <c r="Z101" s="42"/>
      <c r="AA101" s="42"/>
      <c r="AB101" s="42"/>
      <c r="AC101" s="42"/>
      <c r="AD101" s="42"/>
      <c r="AE101" s="42"/>
      <c r="AR101" s="229" t="s">
        <v>233</v>
      </c>
      <c r="AT101" s="229" t="s">
        <v>228</v>
      </c>
      <c r="AU101" s="229" t="s">
        <v>90</v>
      </c>
      <c r="AY101" s="20" t="s">
        <v>225</v>
      </c>
      <c r="BE101" s="230">
        <f>IF(N101="základní",J101,0)</f>
        <v>0</v>
      </c>
      <c r="BF101" s="230">
        <f>IF(N101="snížená",J101,0)</f>
        <v>0</v>
      </c>
      <c r="BG101" s="230">
        <f>IF(N101="zákl. přenesená",J101,0)</f>
        <v>0</v>
      </c>
      <c r="BH101" s="230">
        <f>IF(N101="sníž. přenesená",J101,0)</f>
        <v>0</v>
      </c>
      <c r="BI101" s="230">
        <f>IF(N101="nulová",J101,0)</f>
        <v>0</v>
      </c>
      <c r="BJ101" s="20" t="s">
        <v>233</v>
      </c>
      <c r="BK101" s="230">
        <f>ROUND(I101*H101,2)</f>
        <v>0</v>
      </c>
      <c r="BL101" s="20" t="s">
        <v>233</v>
      </c>
      <c r="BM101" s="229" t="s">
        <v>449</v>
      </c>
    </row>
    <row r="102" s="2" customFormat="1">
      <c r="A102" s="42"/>
      <c r="B102" s="43"/>
      <c r="C102" s="44"/>
      <c r="D102" s="231" t="s">
        <v>235</v>
      </c>
      <c r="E102" s="44"/>
      <c r="F102" s="232" t="s">
        <v>249</v>
      </c>
      <c r="G102" s="44"/>
      <c r="H102" s="44"/>
      <c r="I102" s="233"/>
      <c r="J102" s="44"/>
      <c r="K102" s="44"/>
      <c r="L102" s="48"/>
      <c r="M102" s="234"/>
      <c r="N102" s="235"/>
      <c r="O102" s="89"/>
      <c r="P102" s="89"/>
      <c r="Q102" s="89"/>
      <c r="R102" s="89"/>
      <c r="S102" s="89"/>
      <c r="T102" s="90"/>
      <c r="U102" s="42"/>
      <c r="V102" s="42"/>
      <c r="W102" s="42"/>
      <c r="X102" s="42"/>
      <c r="Y102" s="42"/>
      <c r="Z102" s="42"/>
      <c r="AA102" s="42"/>
      <c r="AB102" s="42"/>
      <c r="AC102" s="42"/>
      <c r="AD102" s="42"/>
      <c r="AE102" s="42"/>
      <c r="AT102" s="20" t="s">
        <v>235</v>
      </c>
      <c r="AU102" s="20" t="s">
        <v>90</v>
      </c>
    </row>
    <row r="103" s="13" customFormat="1">
      <c r="A103" s="13"/>
      <c r="B103" s="236"/>
      <c r="C103" s="237"/>
      <c r="D103" s="231" t="s">
        <v>237</v>
      </c>
      <c r="E103" s="238" t="s">
        <v>39</v>
      </c>
      <c r="F103" s="239" t="s">
        <v>450</v>
      </c>
      <c r="G103" s="237"/>
      <c r="H103" s="240">
        <v>281</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90</v>
      </c>
      <c r="AV103" s="13" t="s">
        <v>90</v>
      </c>
      <c r="AW103" s="13" t="s">
        <v>41</v>
      </c>
      <c r="AX103" s="13" t="s">
        <v>80</v>
      </c>
      <c r="AY103" s="246" t="s">
        <v>225</v>
      </c>
    </row>
    <row r="104" s="13" customFormat="1">
      <c r="A104" s="13"/>
      <c r="B104" s="236"/>
      <c r="C104" s="237"/>
      <c r="D104" s="231" t="s">
        <v>237</v>
      </c>
      <c r="E104" s="238" t="s">
        <v>39</v>
      </c>
      <c r="F104" s="239" t="s">
        <v>451</v>
      </c>
      <c r="G104" s="237"/>
      <c r="H104" s="240">
        <v>437</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3" customFormat="1">
      <c r="A105" s="13"/>
      <c r="B105" s="236"/>
      <c r="C105" s="237"/>
      <c r="D105" s="231" t="s">
        <v>237</v>
      </c>
      <c r="E105" s="238" t="s">
        <v>39</v>
      </c>
      <c r="F105" s="239" t="s">
        <v>452</v>
      </c>
      <c r="G105" s="237"/>
      <c r="H105" s="240">
        <v>232</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3" customFormat="1">
      <c r="A106" s="13"/>
      <c r="B106" s="236"/>
      <c r="C106" s="237"/>
      <c r="D106" s="231" t="s">
        <v>237</v>
      </c>
      <c r="E106" s="238" t="s">
        <v>39</v>
      </c>
      <c r="F106" s="239" t="s">
        <v>453</v>
      </c>
      <c r="G106" s="237"/>
      <c r="H106" s="240">
        <v>494</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237</v>
      </c>
      <c r="AU106" s="246" t="s">
        <v>90</v>
      </c>
      <c r="AV106" s="13" t="s">
        <v>90</v>
      </c>
      <c r="AW106" s="13" t="s">
        <v>41</v>
      </c>
      <c r="AX106" s="13" t="s">
        <v>80</v>
      </c>
      <c r="AY106" s="246" t="s">
        <v>225</v>
      </c>
    </row>
    <row r="107" s="13" customFormat="1">
      <c r="A107" s="13"/>
      <c r="B107" s="236"/>
      <c r="C107" s="237"/>
      <c r="D107" s="231" t="s">
        <v>237</v>
      </c>
      <c r="E107" s="238" t="s">
        <v>39</v>
      </c>
      <c r="F107" s="239" t="s">
        <v>454</v>
      </c>
      <c r="G107" s="237"/>
      <c r="H107" s="240">
        <v>635</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237</v>
      </c>
      <c r="AU107" s="246" t="s">
        <v>90</v>
      </c>
      <c r="AV107" s="13" t="s">
        <v>90</v>
      </c>
      <c r="AW107" s="13" t="s">
        <v>41</v>
      </c>
      <c r="AX107" s="13" t="s">
        <v>80</v>
      </c>
      <c r="AY107" s="246" t="s">
        <v>225</v>
      </c>
    </row>
    <row r="108" s="13" customFormat="1">
      <c r="A108" s="13"/>
      <c r="B108" s="236"/>
      <c r="C108" s="237"/>
      <c r="D108" s="231" t="s">
        <v>237</v>
      </c>
      <c r="E108" s="238" t="s">
        <v>39</v>
      </c>
      <c r="F108" s="239" t="s">
        <v>455</v>
      </c>
      <c r="G108" s="237"/>
      <c r="H108" s="240">
        <v>46</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237</v>
      </c>
      <c r="AU108" s="246" t="s">
        <v>90</v>
      </c>
      <c r="AV108" s="13" t="s">
        <v>90</v>
      </c>
      <c r="AW108" s="13" t="s">
        <v>41</v>
      </c>
      <c r="AX108" s="13" t="s">
        <v>80</v>
      </c>
      <c r="AY108" s="246" t="s">
        <v>225</v>
      </c>
    </row>
    <row r="109" s="16" customFormat="1">
      <c r="A109" s="16"/>
      <c r="B109" s="281"/>
      <c r="C109" s="282"/>
      <c r="D109" s="231" t="s">
        <v>237</v>
      </c>
      <c r="E109" s="283" t="s">
        <v>39</v>
      </c>
      <c r="F109" s="284" t="s">
        <v>390</v>
      </c>
      <c r="G109" s="282"/>
      <c r="H109" s="285">
        <v>2125</v>
      </c>
      <c r="I109" s="286"/>
      <c r="J109" s="282"/>
      <c r="K109" s="282"/>
      <c r="L109" s="287"/>
      <c r="M109" s="288"/>
      <c r="N109" s="289"/>
      <c r="O109" s="289"/>
      <c r="P109" s="289"/>
      <c r="Q109" s="289"/>
      <c r="R109" s="289"/>
      <c r="S109" s="289"/>
      <c r="T109" s="290"/>
      <c r="U109" s="16"/>
      <c r="V109" s="16"/>
      <c r="W109" s="16"/>
      <c r="X109" s="16"/>
      <c r="Y109" s="16"/>
      <c r="Z109" s="16"/>
      <c r="AA109" s="16"/>
      <c r="AB109" s="16"/>
      <c r="AC109" s="16"/>
      <c r="AD109" s="16"/>
      <c r="AE109" s="16"/>
      <c r="AT109" s="291" t="s">
        <v>237</v>
      </c>
      <c r="AU109" s="291" t="s">
        <v>90</v>
      </c>
      <c r="AV109" s="16" t="s">
        <v>245</v>
      </c>
      <c r="AW109" s="16" t="s">
        <v>41</v>
      </c>
      <c r="AX109" s="16" t="s">
        <v>80</v>
      </c>
      <c r="AY109" s="291" t="s">
        <v>225</v>
      </c>
    </row>
    <row r="110" s="13" customFormat="1">
      <c r="A110" s="13"/>
      <c r="B110" s="236"/>
      <c r="C110" s="237"/>
      <c r="D110" s="231" t="s">
        <v>237</v>
      </c>
      <c r="E110" s="238" t="s">
        <v>39</v>
      </c>
      <c r="F110" s="239" t="s">
        <v>456</v>
      </c>
      <c r="G110" s="237"/>
      <c r="H110" s="240">
        <v>-3.3999999999999999</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237</v>
      </c>
      <c r="AU110" s="246" t="s">
        <v>90</v>
      </c>
      <c r="AV110" s="13" t="s">
        <v>90</v>
      </c>
      <c r="AW110" s="13" t="s">
        <v>41</v>
      </c>
      <c r="AX110" s="13" t="s">
        <v>80</v>
      </c>
      <c r="AY110" s="246" t="s">
        <v>225</v>
      </c>
    </row>
    <row r="111" s="13" customFormat="1">
      <c r="A111" s="13"/>
      <c r="B111" s="236"/>
      <c r="C111" s="237"/>
      <c r="D111" s="231" t="s">
        <v>237</v>
      </c>
      <c r="E111" s="238" t="s">
        <v>39</v>
      </c>
      <c r="F111" s="239" t="s">
        <v>457</v>
      </c>
      <c r="G111" s="237"/>
      <c r="H111" s="240">
        <v>-3.3999999999999999</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237</v>
      </c>
      <c r="AU111" s="246" t="s">
        <v>90</v>
      </c>
      <c r="AV111" s="13" t="s">
        <v>90</v>
      </c>
      <c r="AW111" s="13" t="s">
        <v>41</v>
      </c>
      <c r="AX111" s="13" t="s">
        <v>80</v>
      </c>
      <c r="AY111" s="246" t="s">
        <v>225</v>
      </c>
    </row>
    <row r="112" s="13" customFormat="1">
      <c r="A112" s="13"/>
      <c r="B112" s="236"/>
      <c r="C112" s="237"/>
      <c r="D112" s="231" t="s">
        <v>237</v>
      </c>
      <c r="E112" s="238" t="s">
        <v>39</v>
      </c>
      <c r="F112" s="239" t="s">
        <v>458</v>
      </c>
      <c r="G112" s="237"/>
      <c r="H112" s="240">
        <v>-3.6000000000000001</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237</v>
      </c>
      <c r="AU112" s="246" t="s">
        <v>90</v>
      </c>
      <c r="AV112" s="13" t="s">
        <v>90</v>
      </c>
      <c r="AW112" s="13" t="s">
        <v>41</v>
      </c>
      <c r="AX112" s="13" t="s">
        <v>80</v>
      </c>
      <c r="AY112" s="246" t="s">
        <v>225</v>
      </c>
    </row>
    <row r="113" s="13" customFormat="1">
      <c r="A113" s="13"/>
      <c r="B113" s="236"/>
      <c r="C113" s="237"/>
      <c r="D113" s="231" t="s">
        <v>237</v>
      </c>
      <c r="E113" s="238" t="s">
        <v>39</v>
      </c>
      <c r="F113" s="239" t="s">
        <v>459</v>
      </c>
      <c r="G113" s="237"/>
      <c r="H113" s="240">
        <v>-3.7999999999999998</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3" customFormat="1">
      <c r="A114" s="13"/>
      <c r="B114" s="236"/>
      <c r="C114" s="237"/>
      <c r="D114" s="231" t="s">
        <v>237</v>
      </c>
      <c r="E114" s="238" t="s">
        <v>39</v>
      </c>
      <c r="F114" s="239" t="s">
        <v>460</v>
      </c>
      <c r="G114" s="237"/>
      <c r="H114" s="240">
        <v>-3.3999999999999999</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237</v>
      </c>
      <c r="AU114" s="246" t="s">
        <v>90</v>
      </c>
      <c r="AV114" s="13" t="s">
        <v>90</v>
      </c>
      <c r="AW114" s="13" t="s">
        <v>41</v>
      </c>
      <c r="AX114" s="13" t="s">
        <v>80</v>
      </c>
      <c r="AY114" s="246" t="s">
        <v>225</v>
      </c>
    </row>
    <row r="115" s="16" customFormat="1">
      <c r="A115" s="16"/>
      <c r="B115" s="281"/>
      <c r="C115" s="282"/>
      <c r="D115" s="231" t="s">
        <v>237</v>
      </c>
      <c r="E115" s="283" t="s">
        <v>39</v>
      </c>
      <c r="F115" s="284" t="s">
        <v>390</v>
      </c>
      <c r="G115" s="282"/>
      <c r="H115" s="285">
        <v>-17.600000000000001</v>
      </c>
      <c r="I115" s="286"/>
      <c r="J115" s="282"/>
      <c r="K115" s="282"/>
      <c r="L115" s="287"/>
      <c r="M115" s="288"/>
      <c r="N115" s="289"/>
      <c r="O115" s="289"/>
      <c r="P115" s="289"/>
      <c r="Q115" s="289"/>
      <c r="R115" s="289"/>
      <c r="S115" s="289"/>
      <c r="T115" s="290"/>
      <c r="U115" s="16"/>
      <c r="V115" s="16"/>
      <c r="W115" s="16"/>
      <c r="X115" s="16"/>
      <c r="Y115" s="16"/>
      <c r="Z115" s="16"/>
      <c r="AA115" s="16"/>
      <c r="AB115" s="16"/>
      <c r="AC115" s="16"/>
      <c r="AD115" s="16"/>
      <c r="AE115" s="16"/>
      <c r="AT115" s="291" t="s">
        <v>237</v>
      </c>
      <c r="AU115" s="291" t="s">
        <v>90</v>
      </c>
      <c r="AV115" s="16" t="s">
        <v>245</v>
      </c>
      <c r="AW115" s="16" t="s">
        <v>41</v>
      </c>
      <c r="AX115" s="16" t="s">
        <v>80</v>
      </c>
      <c r="AY115" s="291" t="s">
        <v>225</v>
      </c>
    </row>
    <row r="116" s="14" customFormat="1">
      <c r="A116" s="14"/>
      <c r="B116" s="247"/>
      <c r="C116" s="248"/>
      <c r="D116" s="231" t="s">
        <v>237</v>
      </c>
      <c r="E116" s="249" t="s">
        <v>428</v>
      </c>
      <c r="F116" s="250" t="s">
        <v>239</v>
      </c>
      <c r="G116" s="248"/>
      <c r="H116" s="251">
        <v>2107.4000000000001</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237</v>
      </c>
      <c r="AU116" s="257" t="s">
        <v>90</v>
      </c>
      <c r="AV116" s="14" t="s">
        <v>233</v>
      </c>
      <c r="AW116" s="14" t="s">
        <v>41</v>
      </c>
      <c r="AX116" s="14" t="s">
        <v>87</v>
      </c>
      <c r="AY116" s="257" t="s">
        <v>225</v>
      </c>
    </row>
    <row r="117" s="2" customFormat="1" ht="24.15" customHeight="1">
      <c r="A117" s="42"/>
      <c r="B117" s="43"/>
      <c r="C117" s="218" t="s">
        <v>245</v>
      </c>
      <c r="D117" s="218" t="s">
        <v>228</v>
      </c>
      <c r="E117" s="219" t="s">
        <v>251</v>
      </c>
      <c r="F117" s="220" t="s">
        <v>252</v>
      </c>
      <c r="G117" s="221" t="s">
        <v>175</v>
      </c>
      <c r="H117" s="222">
        <v>6</v>
      </c>
      <c r="I117" s="223"/>
      <c r="J117" s="224">
        <f>ROUND(I117*H117,2)</f>
        <v>0</v>
      </c>
      <c r="K117" s="220" t="s">
        <v>232</v>
      </c>
      <c r="L117" s="48"/>
      <c r="M117" s="225" t="s">
        <v>39</v>
      </c>
      <c r="N117" s="226" t="s">
        <v>53</v>
      </c>
      <c r="O117" s="89"/>
      <c r="P117" s="227">
        <f>O117*H117</f>
        <v>0</v>
      </c>
      <c r="Q117" s="227">
        <v>0</v>
      </c>
      <c r="R117" s="227">
        <f>Q117*H117</f>
        <v>0</v>
      </c>
      <c r="S117" s="227">
        <v>0</v>
      </c>
      <c r="T117" s="228">
        <f>S117*H117</f>
        <v>0</v>
      </c>
      <c r="U117" s="42"/>
      <c r="V117" s="42"/>
      <c r="W117" s="42"/>
      <c r="X117" s="42"/>
      <c r="Y117" s="42"/>
      <c r="Z117" s="42"/>
      <c r="AA117" s="42"/>
      <c r="AB117" s="42"/>
      <c r="AC117" s="42"/>
      <c r="AD117" s="42"/>
      <c r="AE117" s="42"/>
      <c r="AR117" s="229" t="s">
        <v>233</v>
      </c>
      <c r="AT117" s="229" t="s">
        <v>228</v>
      </c>
      <c r="AU117" s="229" t="s">
        <v>90</v>
      </c>
      <c r="AY117" s="20" t="s">
        <v>225</v>
      </c>
      <c r="BE117" s="230">
        <f>IF(N117="základní",J117,0)</f>
        <v>0</v>
      </c>
      <c r="BF117" s="230">
        <f>IF(N117="snížená",J117,0)</f>
        <v>0</v>
      </c>
      <c r="BG117" s="230">
        <f>IF(N117="zákl. přenesená",J117,0)</f>
        <v>0</v>
      </c>
      <c r="BH117" s="230">
        <f>IF(N117="sníž. přenesená",J117,0)</f>
        <v>0</v>
      </c>
      <c r="BI117" s="230">
        <f>IF(N117="nulová",J117,0)</f>
        <v>0</v>
      </c>
      <c r="BJ117" s="20" t="s">
        <v>233</v>
      </c>
      <c r="BK117" s="230">
        <f>ROUND(I117*H117,2)</f>
        <v>0</v>
      </c>
      <c r="BL117" s="20" t="s">
        <v>233</v>
      </c>
      <c r="BM117" s="229" t="s">
        <v>461</v>
      </c>
    </row>
    <row r="118" s="2" customFormat="1" ht="24.15" customHeight="1">
      <c r="A118" s="42"/>
      <c r="B118" s="43"/>
      <c r="C118" s="218" t="s">
        <v>233</v>
      </c>
      <c r="D118" s="218" t="s">
        <v>228</v>
      </c>
      <c r="E118" s="219" t="s">
        <v>254</v>
      </c>
      <c r="F118" s="220" t="s">
        <v>255</v>
      </c>
      <c r="G118" s="221" t="s">
        <v>175</v>
      </c>
      <c r="H118" s="222">
        <v>352</v>
      </c>
      <c r="I118" s="223"/>
      <c r="J118" s="224">
        <f>ROUND(I118*H118,2)</f>
        <v>0</v>
      </c>
      <c r="K118" s="220" t="s">
        <v>232</v>
      </c>
      <c r="L118" s="48"/>
      <c r="M118" s="225" t="s">
        <v>39</v>
      </c>
      <c r="N118" s="226" t="s">
        <v>53</v>
      </c>
      <c r="O118" s="89"/>
      <c r="P118" s="227">
        <f>O118*H118</f>
        <v>0</v>
      </c>
      <c r="Q118" s="227">
        <v>0</v>
      </c>
      <c r="R118" s="227">
        <f>Q118*H118</f>
        <v>0</v>
      </c>
      <c r="S118" s="227">
        <v>0</v>
      </c>
      <c r="T118" s="228">
        <f>S118*H118</f>
        <v>0</v>
      </c>
      <c r="U118" s="42"/>
      <c r="V118" s="42"/>
      <c r="W118" s="42"/>
      <c r="X118" s="42"/>
      <c r="Y118" s="42"/>
      <c r="Z118" s="42"/>
      <c r="AA118" s="42"/>
      <c r="AB118" s="42"/>
      <c r="AC118" s="42"/>
      <c r="AD118" s="42"/>
      <c r="AE118" s="42"/>
      <c r="AR118" s="229" t="s">
        <v>233</v>
      </c>
      <c r="AT118" s="229" t="s">
        <v>228</v>
      </c>
      <c r="AU118" s="229" t="s">
        <v>90</v>
      </c>
      <c r="AY118" s="20" t="s">
        <v>225</v>
      </c>
      <c r="BE118" s="230">
        <f>IF(N118="základní",J118,0)</f>
        <v>0</v>
      </c>
      <c r="BF118" s="230">
        <f>IF(N118="snížená",J118,0)</f>
        <v>0</v>
      </c>
      <c r="BG118" s="230">
        <f>IF(N118="zákl. přenesená",J118,0)</f>
        <v>0</v>
      </c>
      <c r="BH118" s="230">
        <f>IF(N118="sníž. přenesená",J118,0)</f>
        <v>0</v>
      </c>
      <c r="BI118" s="230">
        <f>IF(N118="nulová",J118,0)</f>
        <v>0</v>
      </c>
      <c r="BJ118" s="20" t="s">
        <v>233</v>
      </c>
      <c r="BK118" s="230">
        <f>ROUND(I118*H118,2)</f>
        <v>0</v>
      </c>
      <c r="BL118" s="20" t="s">
        <v>233</v>
      </c>
      <c r="BM118" s="229" t="s">
        <v>462</v>
      </c>
    </row>
    <row r="119" s="2" customFormat="1">
      <c r="A119" s="42"/>
      <c r="B119" s="43"/>
      <c r="C119" s="44"/>
      <c r="D119" s="231" t="s">
        <v>235</v>
      </c>
      <c r="E119" s="44"/>
      <c r="F119" s="232" t="s">
        <v>257</v>
      </c>
      <c r="G119" s="44"/>
      <c r="H119" s="44"/>
      <c r="I119" s="233"/>
      <c r="J119" s="44"/>
      <c r="K119" s="44"/>
      <c r="L119" s="48"/>
      <c r="M119" s="234"/>
      <c r="N119" s="235"/>
      <c r="O119" s="89"/>
      <c r="P119" s="89"/>
      <c r="Q119" s="89"/>
      <c r="R119" s="89"/>
      <c r="S119" s="89"/>
      <c r="T119" s="90"/>
      <c r="U119" s="42"/>
      <c r="V119" s="42"/>
      <c r="W119" s="42"/>
      <c r="X119" s="42"/>
      <c r="Y119" s="42"/>
      <c r="Z119" s="42"/>
      <c r="AA119" s="42"/>
      <c r="AB119" s="42"/>
      <c r="AC119" s="42"/>
      <c r="AD119" s="42"/>
      <c r="AE119" s="42"/>
      <c r="AT119" s="20" t="s">
        <v>235</v>
      </c>
      <c r="AU119" s="20" t="s">
        <v>90</v>
      </c>
    </row>
    <row r="120" s="13" customFormat="1">
      <c r="A120" s="13"/>
      <c r="B120" s="236"/>
      <c r="C120" s="237"/>
      <c r="D120" s="231" t="s">
        <v>237</v>
      </c>
      <c r="E120" s="238" t="s">
        <v>39</v>
      </c>
      <c r="F120" s="239" t="s">
        <v>463</v>
      </c>
      <c r="G120" s="237"/>
      <c r="H120" s="240">
        <v>352</v>
      </c>
      <c r="I120" s="241"/>
      <c r="J120" s="237"/>
      <c r="K120" s="237"/>
      <c r="L120" s="242"/>
      <c r="M120" s="243"/>
      <c r="N120" s="244"/>
      <c r="O120" s="244"/>
      <c r="P120" s="244"/>
      <c r="Q120" s="244"/>
      <c r="R120" s="244"/>
      <c r="S120" s="244"/>
      <c r="T120" s="245"/>
      <c r="U120" s="13"/>
      <c r="V120" s="13"/>
      <c r="W120" s="13"/>
      <c r="X120" s="13"/>
      <c r="Y120" s="13"/>
      <c r="Z120" s="13"/>
      <c r="AA120" s="13"/>
      <c r="AB120" s="13"/>
      <c r="AC120" s="13"/>
      <c r="AD120" s="13"/>
      <c r="AE120" s="13"/>
      <c r="AT120" s="246" t="s">
        <v>237</v>
      </c>
      <c r="AU120" s="246" t="s">
        <v>90</v>
      </c>
      <c r="AV120" s="13" t="s">
        <v>90</v>
      </c>
      <c r="AW120" s="13" t="s">
        <v>41</v>
      </c>
      <c r="AX120" s="13" t="s">
        <v>80</v>
      </c>
      <c r="AY120" s="246" t="s">
        <v>225</v>
      </c>
    </row>
    <row r="121" s="14" customFormat="1">
      <c r="A121" s="14"/>
      <c r="B121" s="247"/>
      <c r="C121" s="248"/>
      <c r="D121" s="231" t="s">
        <v>237</v>
      </c>
      <c r="E121" s="249" t="s">
        <v>39</v>
      </c>
      <c r="F121" s="250" t="s">
        <v>239</v>
      </c>
      <c r="G121" s="248"/>
      <c r="H121" s="251">
        <v>352</v>
      </c>
      <c r="I121" s="252"/>
      <c r="J121" s="248"/>
      <c r="K121" s="248"/>
      <c r="L121" s="253"/>
      <c r="M121" s="254"/>
      <c r="N121" s="255"/>
      <c r="O121" s="255"/>
      <c r="P121" s="255"/>
      <c r="Q121" s="255"/>
      <c r="R121" s="255"/>
      <c r="S121" s="255"/>
      <c r="T121" s="256"/>
      <c r="U121" s="14"/>
      <c r="V121" s="14"/>
      <c r="W121" s="14"/>
      <c r="X121" s="14"/>
      <c r="Y121" s="14"/>
      <c r="Z121" s="14"/>
      <c r="AA121" s="14"/>
      <c r="AB121" s="14"/>
      <c r="AC121" s="14"/>
      <c r="AD121" s="14"/>
      <c r="AE121" s="14"/>
      <c r="AT121" s="257" t="s">
        <v>237</v>
      </c>
      <c r="AU121" s="257" t="s">
        <v>90</v>
      </c>
      <c r="AV121" s="14" t="s">
        <v>233</v>
      </c>
      <c r="AW121" s="14" t="s">
        <v>41</v>
      </c>
      <c r="AX121" s="14" t="s">
        <v>87</v>
      </c>
      <c r="AY121" s="257" t="s">
        <v>225</v>
      </c>
    </row>
    <row r="122" s="2" customFormat="1" ht="37.8" customHeight="1">
      <c r="A122" s="42"/>
      <c r="B122" s="43"/>
      <c r="C122" s="218" t="s">
        <v>226</v>
      </c>
      <c r="D122" s="218" t="s">
        <v>228</v>
      </c>
      <c r="E122" s="219" t="s">
        <v>261</v>
      </c>
      <c r="F122" s="220" t="s">
        <v>262</v>
      </c>
      <c r="G122" s="221" t="s">
        <v>175</v>
      </c>
      <c r="H122" s="222">
        <v>4816</v>
      </c>
      <c r="I122" s="223"/>
      <c r="J122" s="224">
        <f>ROUND(I122*H122,2)</f>
        <v>0</v>
      </c>
      <c r="K122" s="220" t="s">
        <v>232</v>
      </c>
      <c r="L122" s="48"/>
      <c r="M122" s="225" t="s">
        <v>39</v>
      </c>
      <c r="N122" s="226" t="s">
        <v>53</v>
      </c>
      <c r="O122" s="89"/>
      <c r="P122" s="227">
        <f>O122*H122</f>
        <v>0</v>
      </c>
      <c r="Q122" s="227">
        <v>0</v>
      </c>
      <c r="R122" s="227">
        <f>Q122*H122</f>
        <v>0</v>
      </c>
      <c r="S122" s="227">
        <v>0</v>
      </c>
      <c r="T122" s="228">
        <f>S122*H122</f>
        <v>0</v>
      </c>
      <c r="U122" s="42"/>
      <c r="V122" s="42"/>
      <c r="W122" s="42"/>
      <c r="X122" s="42"/>
      <c r="Y122" s="42"/>
      <c r="Z122" s="42"/>
      <c r="AA122" s="42"/>
      <c r="AB122" s="42"/>
      <c r="AC122" s="42"/>
      <c r="AD122" s="42"/>
      <c r="AE122" s="42"/>
      <c r="AR122" s="229" t="s">
        <v>233</v>
      </c>
      <c r="AT122" s="229" t="s">
        <v>228</v>
      </c>
      <c r="AU122" s="229" t="s">
        <v>90</v>
      </c>
      <c r="AY122" s="20" t="s">
        <v>225</v>
      </c>
      <c r="BE122" s="230">
        <f>IF(N122="základní",J122,0)</f>
        <v>0</v>
      </c>
      <c r="BF122" s="230">
        <f>IF(N122="snížená",J122,0)</f>
        <v>0</v>
      </c>
      <c r="BG122" s="230">
        <f>IF(N122="zákl. přenesená",J122,0)</f>
        <v>0</v>
      </c>
      <c r="BH122" s="230">
        <f>IF(N122="sníž. přenesená",J122,0)</f>
        <v>0</v>
      </c>
      <c r="BI122" s="230">
        <f>IF(N122="nulová",J122,0)</f>
        <v>0</v>
      </c>
      <c r="BJ122" s="20" t="s">
        <v>233</v>
      </c>
      <c r="BK122" s="230">
        <f>ROUND(I122*H122,2)</f>
        <v>0</v>
      </c>
      <c r="BL122" s="20" t="s">
        <v>233</v>
      </c>
      <c r="BM122" s="229" t="s">
        <v>464</v>
      </c>
    </row>
    <row r="123" s="2" customFormat="1">
      <c r="A123" s="42"/>
      <c r="B123" s="43"/>
      <c r="C123" s="44"/>
      <c r="D123" s="231" t="s">
        <v>235</v>
      </c>
      <c r="E123" s="44"/>
      <c r="F123" s="232" t="s">
        <v>264</v>
      </c>
      <c r="G123" s="44"/>
      <c r="H123" s="44"/>
      <c r="I123" s="233"/>
      <c r="J123" s="44"/>
      <c r="K123" s="44"/>
      <c r="L123" s="48"/>
      <c r="M123" s="234"/>
      <c r="N123" s="235"/>
      <c r="O123" s="89"/>
      <c r="P123" s="89"/>
      <c r="Q123" s="89"/>
      <c r="R123" s="89"/>
      <c r="S123" s="89"/>
      <c r="T123" s="90"/>
      <c r="U123" s="42"/>
      <c r="V123" s="42"/>
      <c r="W123" s="42"/>
      <c r="X123" s="42"/>
      <c r="Y123" s="42"/>
      <c r="Z123" s="42"/>
      <c r="AA123" s="42"/>
      <c r="AB123" s="42"/>
      <c r="AC123" s="42"/>
      <c r="AD123" s="42"/>
      <c r="AE123" s="42"/>
      <c r="AT123" s="20" t="s">
        <v>235</v>
      </c>
      <c r="AU123" s="20" t="s">
        <v>90</v>
      </c>
    </row>
    <row r="124" s="15" customFormat="1">
      <c r="A124" s="15"/>
      <c r="B124" s="268"/>
      <c r="C124" s="269"/>
      <c r="D124" s="231" t="s">
        <v>237</v>
      </c>
      <c r="E124" s="270" t="s">
        <v>39</v>
      </c>
      <c r="F124" s="271" t="s">
        <v>465</v>
      </c>
      <c r="G124" s="269"/>
      <c r="H124" s="270" t="s">
        <v>39</v>
      </c>
      <c r="I124" s="272"/>
      <c r="J124" s="269"/>
      <c r="K124" s="269"/>
      <c r="L124" s="273"/>
      <c r="M124" s="274"/>
      <c r="N124" s="275"/>
      <c r="O124" s="275"/>
      <c r="P124" s="275"/>
      <c r="Q124" s="275"/>
      <c r="R124" s="275"/>
      <c r="S124" s="275"/>
      <c r="T124" s="276"/>
      <c r="U124" s="15"/>
      <c r="V124" s="15"/>
      <c r="W124" s="15"/>
      <c r="X124" s="15"/>
      <c r="Y124" s="15"/>
      <c r="Z124" s="15"/>
      <c r="AA124" s="15"/>
      <c r="AB124" s="15"/>
      <c r="AC124" s="15"/>
      <c r="AD124" s="15"/>
      <c r="AE124" s="15"/>
      <c r="AT124" s="277" t="s">
        <v>237</v>
      </c>
      <c r="AU124" s="277" t="s">
        <v>90</v>
      </c>
      <c r="AV124" s="15" t="s">
        <v>87</v>
      </c>
      <c r="AW124" s="15" t="s">
        <v>41</v>
      </c>
      <c r="AX124" s="15" t="s">
        <v>80</v>
      </c>
      <c r="AY124" s="277" t="s">
        <v>225</v>
      </c>
    </row>
    <row r="125" s="13" customFormat="1">
      <c r="A125" s="13"/>
      <c r="B125" s="236"/>
      <c r="C125" s="237"/>
      <c r="D125" s="231" t="s">
        <v>237</v>
      </c>
      <c r="E125" s="238" t="s">
        <v>39</v>
      </c>
      <c r="F125" s="239" t="s">
        <v>466</v>
      </c>
      <c r="G125" s="237"/>
      <c r="H125" s="240">
        <v>4816</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90</v>
      </c>
      <c r="AV125" s="13" t="s">
        <v>90</v>
      </c>
      <c r="AW125" s="13" t="s">
        <v>41</v>
      </c>
      <c r="AX125" s="13" t="s">
        <v>80</v>
      </c>
      <c r="AY125" s="246" t="s">
        <v>225</v>
      </c>
    </row>
    <row r="126" s="14" customFormat="1">
      <c r="A126" s="14"/>
      <c r="B126" s="247"/>
      <c r="C126" s="248"/>
      <c r="D126" s="231" t="s">
        <v>237</v>
      </c>
      <c r="E126" s="249" t="s">
        <v>39</v>
      </c>
      <c r="F126" s="250" t="s">
        <v>239</v>
      </c>
      <c r="G126" s="248"/>
      <c r="H126" s="251">
        <v>4816</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90</v>
      </c>
      <c r="AV126" s="14" t="s">
        <v>233</v>
      </c>
      <c r="AW126" s="14" t="s">
        <v>41</v>
      </c>
      <c r="AX126" s="14" t="s">
        <v>87</v>
      </c>
      <c r="AY126" s="257" t="s">
        <v>225</v>
      </c>
    </row>
    <row r="127" s="2" customFormat="1" ht="62.7" customHeight="1">
      <c r="A127" s="42"/>
      <c r="B127" s="43"/>
      <c r="C127" s="218" t="s">
        <v>260</v>
      </c>
      <c r="D127" s="218" t="s">
        <v>228</v>
      </c>
      <c r="E127" s="219" t="s">
        <v>278</v>
      </c>
      <c r="F127" s="220" t="s">
        <v>279</v>
      </c>
      <c r="G127" s="221" t="s">
        <v>280</v>
      </c>
      <c r="H127" s="222">
        <v>45</v>
      </c>
      <c r="I127" s="223"/>
      <c r="J127" s="224">
        <f>ROUND(I127*H127,2)</f>
        <v>0</v>
      </c>
      <c r="K127" s="220" t="s">
        <v>232</v>
      </c>
      <c r="L127" s="48"/>
      <c r="M127" s="225" t="s">
        <v>39</v>
      </c>
      <c r="N127" s="226" t="s">
        <v>53</v>
      </c>
      <c r="O127" s="89"/>
      <c r="P127" s="227">
        <f>O127*H127</f>
        <v>0</v>
      </c>
      <c r="Q127" s="227">
        <v>0</v>
      </c>
      <c r="R127" s="227">
        <f>Q127*H127</f>
        <v>0</v>
      </c>
      <c r="S127" s="227">
        <v>0</v>
      </c>
      <c r="T127" s="228">
        <f>S127*H127</f>
        <v>0</v>
      </c>
      <c r="U127" s="42"/>
      <c r="V127" s="42"/>
      <c r="W127" s="42"/>
      <c r="X127" s="42"/>
      <c r="Y127" s="42"/>
      <c r="Z127" s="42"/>
      <c r="AA127" s="42"/>
      <c r="AB127" s="42"/>
      <c r="AC127" s="42"/>
      <c r="AD127" s="42"/>
      <c r="AE127" s="42"/>
      <c r="AR127" s="229" t="s">
        <v>233</v>
      </c>
      <c r="AT127" s="229" t="s">
        <v>228</v>
      </c>
      <c r="AU127" s="229" t="s">
        <v>90</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233</v>
      </c>
      <c r="BM127" s="229" t="s">
        <v>467</v>
      </c>
    </row>
    <row r="128" s="2" customFormat="1">
      <c r="A128" s="42"/>
      <c r="B128" s="43"/>
      <c r="C128" s="44"/>
      <c r="D128" s="231" t="s">
        <v>235</v>
      </c>
      <c r="E128" s="44"/>
      <c r="F128" s="232" t="s">
        <v>282</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235</v>
      </c>
      <c r="AU128" s="20" t="s">
        <v>90</v>
      </c>
    </row>
    <row r="129" s="15" customFormat="1">
      <c r="A129" s="15"/>
      <c r="B129" s="268"/>
      <c r="C129" s="269"/>
      <c r="D129" s="231" t="s">
        <v>237</v>
      </c>
      <c r="E129" s="270" t="s">
        <v>39</v>
      </c>
      <c r="F129" s="271" t="s">
        <v>468</v>
      </c>
      <c r="G129" s="269"/>
      <c r="H129" s="270" t="s">
        <v>39</v>
      </c>
      <c r="I129" s="272"/>
      <c r="J129" s="269"/>
      <c r="K129" s="269"/>
      <c r="L129" s="273"/>
      <c r="M129" s="274"/>
      <c r="N129" s="275"/>
      <c r="O129" s="275"/>
      <c r="P129" s="275"/>
      <c r="Q129" s="275"/>
      <c r="R129" s="275"/>
      <c r="S129" s="275"/>
      <c r="T129" s="276"/>
      <c r="U129" s="15"/>
      <c r="V129" s="15"/>
      <c r="W129" s="15"/>
      <c r="X129" s="15"/>
      <c r="Y129" s="15"/>
      <c r="Z129" s="15"/>
      <c r="AA129" s="15"/>
      <c r="AB129" s="15"/>
      <c r="AC129" s="15"/>
      <c r="AD129" s="15"/>
      <c r="AE129" s="15"/>
      <c r="AT129" s="277" t="s">
        <v>237</v>
      </c>
      <c r="AU129" s="277" t="s">
        <v>90</v>
      </c>
      <c r="AV129" s="15" t="s">
        <v>87</v>
      </c>
      <c r="AW129" s="15" t="s">
        <v>41</v>
      </c>
      <c r="AX129" s="15" t="s">
        <v>80</v>
      </c>
      <c r="AY129" s="277" t="s">
        <v>225</v>
      </c>
    </row>
    <row r="130" s="13" customFormat="1">
      <c r="A130" s="13"/>
      <c r="B130" s="236"/>
      <c r="C130" s="237"/>
      <c r="D130" s="231" t="s">
        <v>237</v>
      </c>
      <c r="E130" s="238" t="s">
        <v>39</v>
      </c>
      <c r="F130" s="239" t="s">
        <v>469</v>
      </c>
      <c r="G130" s="237"/>
      <c r="H130" s="240">
        <v>4</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237</v>
      </c>
      <c r="AU130" s="246" t="s">
        <v>90</v>
      </c>
      <c r="AV130" s="13" t="s">
        <v>90</v>
      </c>
      <c r="AW130" s="13" t="s">
        <v>41</v>
      </c>
      <c r="AX130" s="13" t="s">
        <v>80</v>
      </c>
      <c r="AY130" s="246" t="s">
        <v>225</v>
      </c>
    </row>
    <row r="131" s="13" customFormat="1">
      <c r="A131" s="13"/>
      <c r="B131" s="236"/>
      <c r="C131" s="237"/>
      <c r="D131" s="231" t="s">
        <v>237</v>
      </c>
      <c r="E131" s="238" t="s">
        <v>39</v>
      </c>
      <c r="F131" s="239" t="s">
        <v>470</v>
      </c>
      <c r="G131" s="237"/>
      <c r="H131" s="240">
        <v>5</v>
      </c>
      <c r="I131" s="241"/>
      <c r="J131" s="237"/>
      <c r="K131" s="237"/>
      <c r="L131" s="242"/>
      <c r="M131" s="243"/>
      <c r="N131" s="244"/>
      <c r="O131" s="244"/>
      <c r="P131" s="244"/>
      <c r="Q131" s="244"/>
      <c r="R131" s="244"/>
      <c r="S131" s="244"/>
      <c r="T131" s="245"/>
      <c r="U131" s="13"/>
      <c r="V131" s="13"/>
      <c r="W131" s="13"/>
      <c r="X131" s="13"/>
      <c r="Y131" s="13"/>
      <c r="Z131" s="13"/>
      <c r="AA131" s="13"/>
      <c r="AB131" s="13"/>
      <c r="AC131" s="13"/>
      <c r="AD131" s="13"/>
      <c r="AE131" s="13"/>
      <c r="AT131" s="246" t="s">
        <v>237</v>
      </c>
      <c r="AU131" s="246" t="s">
        <v>90</v>
      </c>
      <c r="AV131" s="13" t="s">
        <v>90</v>
      </c>
      <c r="AW131" s="13" t="s">
        <v>41</v>
      </c>
      <c r="AX131" s="13" t="s">
        <v>80</v>
      </c>
      <c r="AY131" s="246" t="s">
        <v>225</v>
      </c>
    </row>
    <row r="132" s="13" customFormat="1">
      <c r="A132" s="13"/>
      <c r="B132" s="236"/>
      <c r="C132" s="237"/>
      <c r="D132" s="231" t="s">
        <v>237</v>
      </c>
      <c r="E132" s="238" t="s">
        <v>39</v>
      </c>
      <c r="F132" s="239" t="s">
        <v>471</v>
      </c>
      <c r="G132" s="237"/>
      <c r="H132" s="240">
        <v>3</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90</v>
      </c>
      <c r="AV132" s="13" t="s">
        <v>90</v>
      </c>
      <c r="AW132" s="13" t="s">
        <v>41</v>
      </c>
      <c r="AX132" s="13" t="s">
        <v>80</v>
      </c>
      <c r="AY132" s="246" t="s">
        <v>225</v>
      </c>
    </row>
    <row r="133" s="13" customFormat="1">
      <c r="A133" s="13"/>
      <c r="B133" s="236"/>
      <c r="C133" s="237"/>
      <c r="D133" s="231" t="s">
        <v>237</v>
      </c>
      <c r="E133" s="238" t="s">
        <v>39</v>
      </c>
      <c r="F133" s="239" t="s">
        <v>472</v>
      </c>
      <c r="G133" s="237"/>
      <c r="H133" s="240">
        <v>6</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90</v>
      </c>
      <c r="AV133" s="13" t="s">
        <v>90</v>
      </c>
      <c r="AW133" s="13" t="s">
        <v>41</v>
      </c>
      <c r="AX133" s="13" t="s">
        <v>80</v>
      </c>
      <c r="AY133" s="246" t="s">
        <v>225</v>
      </c>
    </row>
    <row r="134" s="13" customFormat="1">
      <c r="A134" s="13"/>
      <c r="B134" s="236"/>
      <c r="C134" s="237"/>
      <c r="D134" s="231" t="s">
        <v>237</v>
      </c>
      <c r="E134" s="238" t="s">
        <v>39</v>
      </c>
      <c r="F134" s="239" t="s">
        <v>473</v>
      </c>
      <c r="G134" s="237"/>
      <c r="H134" s="240">
        <v>6</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237</v>
      </c>
      <c r="AU134" s="246" t="s">
        <v>90</v>
      </c>
      <c r="AV134" s="13" t="s">
        <v>90</v>
      </c>
      <c r="AW134" s="13" t="s">
        <v>41</v>
      </c>
      <c r="AX134" s="13" t="s">
        <v>80</v>
      </c>
      <c r="AY134" s="246" t="s">
        <v>225</v>
      </c>
    </row>
    <row r="135" s="13" customFormat="1">
      <c r="A135" s="13"/>
      <c r="B135" s="236"/>
      <c r="C135" s="237"/>
      <c r="D135" s="231" t="s">
        <v>237</v>
      </c>
      <c r="E135" s="238" t="s">
        <v>39</v>
      </c>
      <c r="F135" s="239" t="s">
        <v>474</v>
      </c>
      <c r="G135" s="237"/>
      <c r="H135" s="240">
        <v>2</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237</v>
      </c>
      <c r="AU135" s="246" t="s">
        <v>90</v>
      </c>
      <c r="AV135" s="13" t="s">
        <v>90</v>
      </c>
      <c r="AW135" s="13" t="s">
        <v>41</v>
      </c>
      <c r="AX135" s="13" t="s">
        <v>80</v>
      </c>
      <c r="AY135" s="246" t="s">
        <v>225</v>
      </c>
    </row>
    <row r="136" s="16" customFormat="1">
      <c r="A136" s="16"/>
      <c r="B136" s="281"/>
      <c r="C136" s="282"/>
      <c r="D136" s="231" t="s">
        <v>237</v>
      </c>
      <c r="E136" s="283" t="s">
        <v>39</v>
      </c>
      <c r="F136" s="284" t="s">
        <v>390</v>
      </c>
      <c r="G136" s="282"/>
      <c r="H136" s="285">
        <v>26</v>
      </c>
      <c r="I136" s="286"/>
      <c r="J136" s="282"/>
      <c r="K136" s="282"/>
      <c r="L136" s="287"/>
      <c r="M136" s="288"/>
      <c r="N136" s="289"/>
      <c r="O136" s="289"/>
      <c r="P136" s="289"/>
      <c r="Q136" s="289"/>
      <c r="R136" s="289"/>
      <c r="S136" s="289"/>
      <c r="T136" s="290"/>
      <c r="U136" s="16"/>
      <c r="V136" s="16"/>
      <c r="W136" s="16"/>
      <c r="X136" s="16"/>
      <c r="Y136" s="16"/>
      <c r="Z136" s="16"/>
      <c r="AA136" s="16"/>
      <c r="AB136" s="16"/>
      <c r="AC136" s="16"/>
      <c r="AD136" s="16"/>
      <c r="AE136" s="16"/>
      <c r="AT136" s="291" t="s">
        <v>237</v>
      </c>
      <c r="AU136" s="291" t="s">
        <v>90</v>
      </c>
      <c r="AV136" s="16" t="s">
        <v>245</v>
      </c>
      <c r="AW136" s="16" t="s">
        <v>41</v>
      </c>
      <c r="AX136" s="16" t="s">
        <v>80</v>
      </c>
      <c r="AY136" s="291" t="s">
        <v>225</v>
      </c>
    </row>
    <row r="137" s="13" customFormat="1">
      <c r="A137" s="13"/>
      <c r="B137" s="236"/>
      <c r="C137" s="237"/>
      <c r="D137" s="231" t="s">
        <v>237</v>
      </c>
      <c r="E137" s="238" t="s">
        <v>39</v>
      </c>
      <c r="F137" s="239" t="s">
        <v>475</v>
      </c>
      <c r="G137" s="237"/>
      <c r="H137" s="240">
        <v>2</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237</v>
      </c>
      <c r="AU137" s="246" t="s">
        <v>90</v>
      </c>
      <c r="AV137" s="13" t="s">
        <v>90</v>
      </c>
      <c r="AW137" s="13" t="s">
        <v>41</v>
      </c>
      <c r="AX137" s="13" t="s">
        <v>80</v>
      </c>
      <c r="AY137" s="246" t="s">
        <v>225</v>
      </c>
    </row>
    <row r="138" s="13" customFormat="1">
      <c r="A138" s="13"/>
      <c r="B138" s="236"/>
      <c r="C138" s="237"/>
      <c r="D138" s="231" t="s">
        <v>237</v>
      </c>
      <c r="E138" s="238" t="s">
        <v>39</v>
      </c>
      <c r="F138" s="239" t="s">
        <v>476</v>
      </c>
      <c r="G138" s="237"/>
      <c r="H138" s="240">
        <v>2</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237</v>
      </c>
      <c r="AU138" s="246" t="s">
        <v>90</v>
      </c>
      <c r="AV138" s="13" t="s">
        <v>90</v>
      </c>
      <c r="AW138" s="13" t="s">
        <v>41</v>
      </c>
      <c r="AX138" s="13" t="s">
        <v>80</v>
      </c>
      <c r="AY138" s="246" t="s">
        <v>225</v>
      </c>
    </row>
    <row r="139" s="13" customFormat="1">
      <c r="A139" s="13"/>
      <c r="B139" s="236"/>
      <c r="C139" s="237"/>
      <c r="D139" s="231" t="s">
        <v>237</v>
      </c>
      <c r="E139" s="238" t="s">
        <v>39</v>
      </c>
      <c r="F139" s="239" t="s">
        <v>477</v>
      </c>
      <c r="G139" s="237"/>
      <c r="H139" s="240">
        <v>2</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90</v>
      </c>
      <c r="AV139" s="13" t="s">
        <v>90</v>
      </c>
      <c r="AW139" s="13" t="s">
        <v>41</v>
      </c>
      <c r="AX139" s="13" t="s">
        <v>80</v>
      </c>
      <c r="AY139" s="246" t="s">
        <v>225</v>
      </c>
    </row>
    <row r="140" s="13" customFormat="1">
      <c r="A140" s="13"/>
      <c r="B140" s="236"/>
      <c r="C140" s="237"/>
      <c r="D140" s="231" t="s">
        <v>237</v>
      </c>
      <c r="E140" s="238" t="s">
        <v>39</v>
      </c>
      <c r="F140" s="239" t="s">
        <v>478</v>
      </c>
      <c r="G140" s="237"/>
      <c r="H140" s="240">
        <v>2</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237</v>
      </c>
      <c r="AU140" s="246" t="s">
        <v>90</v>
      </c>
      <c r="AV140" s="13" t="s">
        <v>90</v>
      </c>
      <c r="AW140" s="13" t="s">
        <v>41</v>
      </c>
      <c r="AX140" s="13" t="s">
        <v>80</v>
      </c>
      <c r="AY140" s="246" t="s">
        <v>225</v>
      </c>
    </row>
    <row r="141" s="13" customFormat="1">
      <c r="A141" s="13"/>
      <c r="B141" s="236"/>
      <c r="C141" s="237"/>
      <c r="D141" s="231" t="s">
        <v>237</v>
      </c>
      <c r="E141" s="238" t="s">
        <v>39</v>
      </c>
      <c r="F141" s="239" t="s">
        <v>479</v>
      </c>
      <c r="G141" s="237"/>
      <c r="H141" s="240">
        <v>2</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237</v>
      </c>
      <c r="AU141" s="246" t="s">
        <v>90</v>
      </c>
      <c r="AV141" s="13" t="s">
        <v>90</v>
      </c>
      <c r="AW141" s="13" t="s">
        <v>41</v>
      </c>
      <c r="AX141" s="13" t="s">
        <v>80</v>
      </c>
      <c r="AY141" s="246" t="s">
        <v>225</v>
      </c>
    </row>
    <row r="142" s="13" customFormat="1">
      <c r="A142" s="13"/>
      <c r="B142" s="236"/>
      <c r="C142" s="237"/>
      <c r="D142" s="231" t="s">
        <v>237</v>
      </c>
      <c r="E142" s="238" t="s">
        <v>39</v>
      </c>
      <c r="F142" s="239" t="s">
        <v>480</v>
      </c>
      <c r="G142" s="237"/>
      <c r="H142" s="240">
        <v>2</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90</v>
      </c>
      <c r="AV142" s="13" t="s">
        <v>90</v>
      </c>
      <c r="AW142" s="13" t="s">
        <v>41</v>
      </c>
      <c r="AX142" s="13" t="s">
        <v>80</v>
      </c>
      <c r="AY142" s="246" t="s">
        <v>225</v>
      </c>
    </row>
    <row r="143" s="13" customFormat="1">
      <c r="A143" s="13"/>
      <c r="B143" s="236"/>
      <c r="C143" s="237"/>
      <c r="D143" s="231" t="s">
        <v>237</v>
      </c>
      <c r="E143" s="238" t="s">
        <v>39</v>
      </c>
      <c r="F143" s="239" t="s">
        <v>481</v>
      </c>
      <c r="G143" s="237"/>
      <c r="H143" s="240">
        <v>2</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90</v>
      </c>
      <c r="AV143" s="13" t="s">
        <v>90</v>
      </c>
      <c r="AW143" s="13" t="s">
        <v>41</v>
      </c>
      <c r="AX143" s="13" t="s">
        <v>80</v>
      </c>
      <c r="AY143" s="246" t="s">
        <v>225</v>
      </c>
    </row>
    <row r="144" s="16" customFormat="1">
      <c r="A144" s="16"/>
      <c r="B144" s="281"/>
      <c r="C144" s="282"/>
      <c r="D144" s="231" t="s">
        <v>237</v>
      </c>
      <c r="E144" s="283" t="s">
        <v>39</v>
      </c>
      <c r="F144" s="284" t="s">
        <v>390</v>
      </c>
      <c r="G144" s="282"/>
      <c r="H144" s="285">
        <v>14</v>
      </c>
      <c r="I144" s="286"/>
      <c r="J144" s="282"/>
      <c r="K144" s="282"/>
      <c r="L144" s="287"/>
      <c r="M144" s="288"/>
      <c r="N144" s="289"/>
      <c r="O144" s="289"/>
      <c r="P144" s="289"/>
      <c r="Q144" s="289"/>
      <c r="R144" s="289"/>
      <c r="S144" s="289"/>
      <c r="T144" s="290"/>
      <c r="U144" s="16"/>
      <c r="V144" s="16"/>
      <c r="W144" s="16"/>
      <c r="X144" s="16"/>
      <c r="Y144" s="16"/>
      <c r="Z144" s="16"/>
      <c r="AA144" s="16"/>
      <c r="AB144" s="16"/>
      <c r="AC144" s="16"/>
      <c r="AD144" s="16"/>
      <c r="AE144" s="16"/>
      <c r="AT144" s="291" t="s">
        <v>237</v>
      </c>
      <c r="AU144" s="291" t="s">
        <v>90</v>
      </c>
      <c r="AV144" s="16" t="s">
        <v>245</v>
      </c>
      <c r="AW144" s="16" t="s">
        <v>41</v>
      </c>
      <c r="AX144" s="16" t="s">
        <v>80</v>
      </c>
      <c r="AY144" s="291" t="s">
        <v>225</v>
      </c>
    </row>
    <row r="145" s="13" customFormat="1">
      <c r="A145" s="13"/>
      <c r="B145" s="236"/>
      <c r="C145" s="237"/>
      <c r="D145" s="231" t="s">
        <v>237</v>
      </c>
      <c r="E145" s="238" t="s">
        <v>39</v>
      </c>
      <c r="F145" s="239" t="s">
        <v>482</v>
      </c>
      <c r="G145" s="237"/>
      <c r="H145" s="240">
        <v>5</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237</v>
      </c>
      <c r="AU145" s="246" t="s">
        <v>90</v>
      </c>
      <c r="AV145" s="13" t="s">
        <v>90</v>
      </c>
      <c r="AW145" s="13" t="s">
        <v>41</v>
      </c>
      <c r="AX145" s="13" t="s">
        <v>80</v>
      </c>
      <c r="AY145" s="246" t="s">
        <v>225</v>
      </c>
    </row>
    <row r="146" s="16" customFormat="1">
      <c r="A146" s="16"/>
      <c r="B146" s="281"/>
      <c r="C146" s="282"/>
      <c r="D146" s="231" t="s">
        <v>237</v>
      </c>
      <c r="E146" s="283" t="s">
        <v>39</v>
      </c>
      <c r="F146" s="284" t="s">
        <v>390</v>
      </c>
      <c r="G146" s="282"/>
      <c r="H146" s="285">
        <v>5</v>
      </c>
      <c r="I146" s="286"/>
      <c r="J146" s="282"/>
      <c r="K146" s="282"/>
      <c r="L146" s="287"/>
      <c r="M146" s="288"/>
      <c r="N146" s="289"/>
      <c r="O146" s="289"/>
      <c r="P146" s="289"/>
      <c r="Q146" s="289"/>
      <c r="R146" s="289"/>
      <c r="S146" s="289"/>
      <c r="T146" s="290"/>
      <c r="U146" s="16"/>
      <c r="V146" s="16"/>
      <c r="W146" s="16"/>
      <c r="X146" s="16"/>
      <c r="Y146" s="16"/>
      <c r="Z146" s="16"/>
      <c r="AA146" s="16"/>
      <c r="AB146" s="16"/>
      <c r="AC146" s="16"/>
      <c r="AD146" s="16"/>
      <c r="AE146" s="16"/>
      <c r="AT146" s="291" t="s">
        <v>237</v>
      </c>
      <c r="AU146" s="291" t="s">
        <v>90</v>
      </c>
      <c r="AV146" s="16" t="s">
        <v>245</v>
      </c>
      <c r="AW146" s="16" t="s">
        <v>41</v>
      </c>
      <c r="AX146" s="16" t="s">
        <v>80</v>
      </c>
      <c r="AY146" s="291" t="s">
        <v>225</v>
      </c>
    </row>
    <row r="147" s="14" customFormat="1">
      <c r="A147" s="14"/>
      <c r="B147" s="247"/>
      <c r="C147" s="248"/>
      <c r="D147" s="231" t="s">
        <v>237</v>
      </c>
      <c r="E147" s="249" t="s">
        <v>39</v>
      </c>
      <c r="F147" s="250" t="s">
        <v>239</v>
      </c>
      <c r="G147" s="248"/>
      <c r="H147" s="251">
        <v>45</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90</v>
      </c>
      <c r="AV147" s="14" t="s">
        <v>233</v>
      </c>
      <c r="AW147" s="14" t="s">
        <v>41</v>
      </c>
      <c r="AX147" s="14" t="s">
        <v>87</v>
      </c>
      <c r="AY147" s="257" t="s">
        <v>225</v>
      </c>
    </row>
    <row r="148" s="2" customFormat="1" ht="24.15" customHeight="1">
      <c r="A148" s="42"/>
      <c r="B148" s="43"/>
      <c r="C148" s="218" t="s">
        <v>266</v>
      </c>
      <c r="D148" s="218" t="s">
        <v>228</v>
      </c>
      <c r="E148" s="219" t="s">
        <v>483</v>
      </c>
      <c r="F148" s="220" t="s">
        <v>484</v>
      </c>
      <c r="G148" s="221" t="s">
        <v>280</v>
      </c>
      <c r="H148" s="222">
        <v>29</v>
      </c>
      <c r="I148" s="223"/>
      <c r="J148" s="224">
        <f>ROUND(I148*H148,2)</f>
        <v>0</v>
      </c>
      <c r="K148" s="220" t="s">
        <v>232</v>
      </c>
      <c r="L148" s="48"/>
      <c r="M148" s="225" t="s">
        <v>39</v>
      </c>
      <c r="N148" s="226" t="s">
        <v>53</v>
      </c>
      <c r="O148" s="89"/>
      <c r="P148" s="227">
        <f>O148*H148</f>
        <v>0</v>
      </c>
      <c r="Q148" s="227">
        <v>0</v>
      </c>
      <c r="R148" s="227">
        <f>Q148*H148</f>
        <v>0</v>
      </c>
      <c r="S148" s="227">
        <v>0</v>
      </c>
      <c r="T148" s="228">
        <f>S148*H148</f>
        <v>0</v>
      </c>
      <c r="U148" s="42"/>
      <c r="V148" s="42"/>
      <c r="W148" s="42"/>
      <c r="X148" s="42"/>
      <c r="Y148" s="42"/>
      <c r="Z148" s="42"/>
      <c r="AA148" s="42"/>
      <c r="AB148" s="42"/>
      <c r="AC148" s="42"/>
      <c r="AD148" s="42"/>
      <c r="AE148" s="42"/>
      <c r="AR148" s="229" t="s">
        <v>233</v>
      </c>
      <c r="AT148" s="229" t="s">
        <v>228</v>
      </c>
      <c r="AU148" s="229" t="s">
        <v>90</v>
      </c>
      <c r="AY148" s="20" t="s">
        <v>225</v>
      </c>
      <c r="BE148" s="230">
        <f>IF(N148="základní",J148,0)</f>
        <v>0</v>
      </c>
      <c r="BF148" s="230">
        <f>IF(N148="snížená",J148,0)</f>
        <v>0</v>
      </c>
      <c r="BG148" s="230">
        <f>IF(N148="zákl. přenesená",J148,0)</f>
        <v>0</v>
      </c>
      <c r="BH148" s="230">
        <f>IF(N148="sníž. přenesená",J148,0)</f>
        <v>0</v>
      </c>
      <c r="BI148" s="230">
        <f>IF(N148="nulová",J148,0)</f>
        <v>0</v>
      </c>
      <c r="BJ148" s="20" t="s">
        <v>233</v>
      </c>
      <c r="BK148" s="230">
        <f>ROUND(I148*H148,2)</f>
        <v>0</v>
      </c>
      <c r="BL148" s="20" t="s">
        <v>233</v>
      </c>
      <c r="BM148" s="229" t="s">
        <v>485</v>
      </c>
    </row>
    <row r="149" s="2" customFormat="1">
      <c r="A149" s="42"/>
      <c r="B149" s="43"/>
      <c r="C149" s="44"/>
      <c r="D149" s="231" t="s">
        <v>235</v>
      </c>
      <c r="E149" s="44"/>
      <c r="F149" s="232" t="s">
        <v>486</v>
      </c>
      <c r="G149" s="44"/>
      <c r="H149" s="44"/>
      <c r="I149" s="233"/>
      <c r="J149" s="44"/>
      <c r="K149" s="44"/>
      <c r="L149" s="48"/>
      <c r="M149" s="234"/>
      <c r="N149" s="235"/>
      <c r="O149" s="89"/>
      <c r="P149" s="89"/>
      <c r="Q149" s="89"/>
      <c r="R149" s="89"/>
      <c r="S149" s="89"/>
      <c r="T149" s="90"/>
      <c r="U149" s="42"/>
      <c r="V149" s="42"/>
      <c r="W149" s="42"/>
      <c r="X149" s="42"/>
      <c r="Y149" s="42"/>
      <c r="Z149" s="42"/>
      <c r="AA149" s="42"/>
      <c r="AB149" s="42"/>
      <c r="AC149" s="42"/>
      <c r="AD149" s="42"/>
      <c r="AE149" s="42"/>
      <c r="AT149" s="20" t="s">
        <v>235</v>
      </c>
      <c r="AU149" s="20" t="s">
        <v>90</v>
      </c>
    </row>
    <row r="150" s="15" customFormat="1">
      <c r="A150" s="15"/>
      <c r="B150" s="268"/>
      <c r="C150" s="269"/>
      <c r="D150" s="231" t="s">
        <v>237</v>
      </c>
      <c r="E150" s="270" t="s">
        <v>39</v>
      </c>
      <c r="F150" s="271" t="s">
        <v>468</v>
      </c>
      <c r="G150" s="269"/>
      <c r="H150" s="270" t="s">
        <v>39</v>
      </c>
      <c r="I150" s="272"/>
      <c r="J150" s="269"/>
      <c r="K150" s="269"/>
      <c r="L150" s="273"/>
      <c r="M150" s="274"/>
      <c r="N150" s="275"/>
      <c r="O150" s="275"/>
      <c r="P150" s="275"/>
      <c r="Q150" s="275"/>
      <c r="R150" s="275"/>
      <c r="S150" s="275"/>
      <c r="T150" s="276"/>
      <c r="U150" s="15"/>
      <c r="V150" s="15"/>
      <c r="W150" s="15"/>
      <c r="X150" s="15"/>
      <c r="Y150" s="15"/>
      <c r="Z150" s="15"/>
      <c r="AA150" s="15"/>
      <c r="AB150" s="15"/>
      <c r="AC150" s="15"/>
      <c r="AD150" s="15"/>
      <c r="AE150" s="15"/>
      <c r="AT150" s="277" t="s">
        <v>237</v>
      </c>
      <c r="AU150" s="277" t="s">
        <v>90</v>
      </c>
      <c r="AV150" s="15" t="s">
        <v>87</v>
      </c>
      <c r="AW150" s="15" t="s">
        <v>41</v>
      </c>
      <c r="AX150" s="15" t="s">
        <v>80</v>
      </c>
      <c r="AY150" s="277" t="s">
        <v>225</v>
      </c>
    </row>
    <row r="151" s="13" customFormat="1">
      <c r="A151" s="13"/>
      <c r="B151" s="236"/>
      <c r="C151" s="237"/>
      <c r="D151" s="231" t="s">
        <v>237</v>
      </c>
      <c r="E151" s="238" t="s">
        <v>39</v>
      </c>
      <c r="F151" s="239" t="s">
        <v>487</v>
      </c>
      <c r="G151" s="237"/>
      <c r="H151" s="240">
        <v>2</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237</v>
      </c>
      <c r="AU151" s="246" t="s">
        <v>90</v>
      </c>
      <c r="AV151" s="13" t="s">
        <v>90</v>
      </c>
      <c r="AW151" s="13" t="s">
        <v>41</v>
      </c>
      <c r="AX151" s="13" t="s">
        <v>80</v>
      </c>
      <c r="AY151" s="246" t="s">
        <v>225</v>
      </c>
    </row>
    <row r="152" s="13" customFormat="1">
      <c r="A152" s="13"/>
      <c r="B152" s="236"/>
      <c r="C152" s="237"/>
      <c r="D152" s="231" t="s">
        <v>237</v>
      </c>
      <c r="E152" s="238" t="s">
        <v>39</v>
      </c>
      <c r="F152" s="239" t="s">
        <v>488</v>
      </c>
      <c r="G152" s="237"/>
      <c r="H152" s="240">
        <v>6</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237</v>
      </c>
      <c r="AU152" s="246" t="s">
        <v>90</v>
      </c>
      <c r="AV152" s="13" t="s">
        <v>90</v>
      </c>
      <c r="AW152" s="13" t="s">
        <v>41</v>
      </c>
      <c r="AX152" s="13" t="s">
        <v>80</v>
      </c>
      <c r="AY152" s="246" t="s">
        <v>225</v>
      </c>
    </row>
    <row r="153" s="13" customFormat="1">
      <c r="A153" s="13"/>
      <c r="B153" s="236"/>
      <c r="C153" s="237"/>
      <c r="D153" s="231" t="s">
        <v>237</v>
      </c>
      <c r="E153" s="238" t="s">
        <v>39</v>
      </c>
      <c r="F153" s="239" t="s">
        <v>489</v>
      </c>
      <c r="G153" s="237"/>
      <c r="H153" s="240">
        <v>4</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237</v>
      </c>
      <c r="AU153" s="246" t="s">
        <v>90</v>
      </c>
      <c r="AV153" s="13" t="s">
        <v>90</v>
      </c>
      <c r="AW153" s="13" t="s">
        <v>41</v>
      </c>
      <c r="AX153" s="13" t="s">
        <v>80</v>
      </c>
      <c r="AY153" s="246" t="s">
        <v>225</v>
      </c>
    </row>
    <row r="154" s="13" customFormat="1">
      <c r="A154" s="13"/>
      <c r="B154" s="236"/>
      <c r="C154" s="237"/>
      <c r="D154" s="231" t="s">
        <v>237</v>
      </c>
      <c r="E154" s="238" t="s">
        <v>39</v>
      </c>
      <c r="F154" s="239" t="s">
        <v>490</v>
      </c>
      <c r="G154" s="237"/>
      <c r="H154" s="240">
        <v>2</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237</v>
      </c>
      <c r="AU154" s="246" t="s">
        <v>90</v>
      </c>
      <c r="AV154" s="13" t="s">
        <v>90</v>
      </c>
      <c r="AW154" s="13" t="s">
        <v>41</v>
      </c>
      <c r="AX154" s="13" t="s">
        <v>80</v>
      </c>
      <c r="AY154" s="246" t="s">
        <v>225</v>
      </c>
    </row>
    <row r="155" s="16" customFormat="1">
      <c r="A155" s="16"/>
      <c r="B155" s="281"/>
      <c r="C155" s="282"/>
      <c r="D155" s="231" t="s">
        <v>237</v>
      </c>
      <c r="E155" s="283" t="s">
        <v>39</v>
      </c>
      <c r="F155" s="284" t="s">
        <v>390</v>
      </c>
      <c r="G155" s="282"/>
      <c r="H155" s="285">
        <v>14</v>
      </c>
      <c r="I155" s="286"/>
      <c r="J155" s="282"/>
      <c r="K155" s="282"/>
      <c r="L155" s="287"/>
      <c r="M155" s="288"/>
      <c r="N155" s="289"/>
      <c r="O155" s="289"/>
      <c r="P155" s="289"/>
      <c r="Q155" s="289"/>
      <c r="R155" s="289"/>
      <c r="S155" s="289"/>
      <c r="T155" s="290"/>
      <c r="U155" s="16"/>
      <c r="V155" s="16"/>
      <c r="W155" s="16"/>
      <c r="X155" s="16"/>
      <c r="Y155" s="16"/>
      <c r="Z155" s="16"/>
      <c r="AA155" s="16"/>
      <c r="AB155" s="16"/>
      <c r="AC155" s="16"/>
      <c r="AD155" s="16"/>
      <c r="AE155" s="16"/>
      <c r="AT155" s="291" t="s">
        <v>237</v>
      </c>
      <c r="AU155" s="291" t="s">
        <v>90</v>
      </c>
      <c r="AV155" s="16" t="s">
        <v>245</v>
      </c>
      <c r="AW155" s="16" t="s">
        <v>41</v>
      </c>
      <c r="AX155" s="16" t="s">
        <v>80</v>
      </c>
      <c r="AY155" s="291" t="s">
        <v>225</v>
      </c>
    </row>
    <row r="156" s="13" customFormat="1">
      <c r="A156" s="13"/>
      <c r="B156" s="236"/>
      <c r="C156" s="237"/>
      <c r="D156" s="231" t="s">
        <v>237</v>
      </c>
      <c r="E156" s="238" t="s">
        <v>39</v>
      </c>
      <c r="F156" s="239" t="s">
        <v>475</v>
      </c>
      <c r="G156" s="237"/>
      <c r="H156" s="240">
        <v>2</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237</v>
      </c>
      <c r="AU156" s="246" t="s">
        <v>90</v>
      </c>
      <c r="AV156" s="13" t="s">
        <v>90</v>
      </c>
      <c r="AW156" s="13" t="s">
        <v>41</v>
      </c>
      <c r="AX156" s="13" t="s">
        <v>80</v>
      </c>
      <c r="AY156" s="246" t="s">
        <v>225</v>
      </c>
    </row>
    <row r="157" s="13" customFormat="1">
      <c r="A157" s="13"/>
      <c r="B157" s="236"/>
      <c r="C157" s="237"/>
      <c r="D157" s="231" t="s">
        <v>237</v>
      </c>
      <c r="E157" s="238" t="s">
        <v>39</v>
      </c>
      <c r="F157" s="239" t="s">
        <v>476</v>
      </c>
      <c r="G157" s="237"/>
      <c r="H157" s="240">
        <v>2</v>
      </c>
      <c r="I157" s="241"/>
      <c r="J157" s="237"/>
      <c r="K157" s="237"/>
      <c r="L157" s="242"/>
      <c r="M157" s="243"/>
      <c r="N157" s="244"/>
      <c r="O157" s="244"/>
      <c r="P157" s="244"/>
      <c r="Q157" s="244"/>
      <c r="R157" s="244"/>
      <c r="S157" s="244"/>
      <c r="T157" s="245"/>
      <c r="U157" s="13"/>
      <c r="V157" s="13"/>
      <c r="W157" s="13"/>
      <c r="X157" s="13"/>
      <c r="Y157" s="13"/>
      <c r="Z157" s="13"/>
      <c r="AA157" s="13"/>
      <c r="AB157" s="13"/>
      <c r="AC157" s="13"/>
      <c r="AD157" s="13"/>
      <c r="AE157" s="13"/>
      <c r="AT157" s="246" t="s">
        <v>237</v>
      </c>
      <c r="AU157" s="246" t="s">
        <v>90</v>
      </c>
      <c r="AV157" s="13" t="s">
        <v>90</v>
      </c>
      <c r="AW157" s="13" t="s">
        <v>41</v>
      </c>
      <c r="AX157" s="13" t="s">
        <v>80</v>
      </c>
      <c r="AY157" s="246" t="s">
        <v>225</v>
      </c>
    </row>
    <row r="158" s="13" customFormat="1">
      <c r="A158" s="13"/>
      <c r="B158" s="236"/>
      <c r="C158" s="237"/>
      <c r="D158" s="231" t="s">
        <v>237</v>
      </c>
      <c r="E158" s="238" t="s">
        <v>39</v>
      </c>
      <c r="F158" s="239" t="s">
        <v>477</v>
      </c>
      <c r="G158" s="237"/>
      <c r="H158" s="240">
        <v>2</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237</v>
      </c>
      <c r="AU158" s="246" t="s">
        <v>90</v>
      </c>
      <c r="AV158" s="13" t="s">
        <v>90</v>
      </c>
      <c r="AW158" s="13" t="s">
        <v>41</v>
      </c>
      <c r="AX158" s="13" t="s">
        <v>80</v>
      </c>
      <c r="AY158" s="246" t="s">
        <v>225</v>
      </c>
    </row>
    <row r="159" s="13" customFormat="1">
      <c r="A159" s="13"/>
      <c r="B159" s="236"/>
      <c r="C159" s="237"/>
      <c r="D159" s="231" t="s">
        <v>237</v>
      </c>
      <c r="E159" s="238" t="s">
        <v>39</v>
      </c>
      <c r="F159" s="239" t="s">
        <v>478</v>
      </c>
      <c r="G159" s="237"/>
      <c r="H159" s="240">
        <v>2</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237</v>
      </c>
      <c r="AU159" s="246" t="s">
        <v>90</v>
      </c>
      <c r="AV159" s="13" t="s">
        <v>90</v>
      </c>
      <c r="AW159" s="13" t="s">
        <v>41</v>
      </c>
      <c r="AX159" s="13" t="s">
        <v>80</v>
      </c>
      <c r="AY159" s="246" t="s">
        <v>225</v>
      </c>
    </row>
    <row r="160" s="13" customFormat="1">
      <c r="A160" s="13"/>
      <c r="B160" s="236"/>
      <c r="C160" s="237"/>
      <c r="D160" s="231" t="s">
        <v>237</v>
      </c>
      <c r="E160" s="238" t="s">
        <v>39</v>
      </c>
      <c r="F160" s="239" t="s">
        <v>479</v>
      </c>
      <c r="G160" s="237"/>
      <c r="H160" s="240">
        <v>2</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237</v>
      </c>
      <c r="AU160" s="246" t="s">
        <v>90</v>
      </c>
      <c r="AV160" s="13" t="s">
        <v>90</v>
      </c>
      <c r="AW160" s="13" t="s">
        <v>41</v>
      </c>
      <c r="AX160" s="13" t="s">
        <v>80</v>
      </c>
      <c r="AY160" s="246" t="s">
        <v>225</v>
      </c>
    </row>
    <row r="161" s="13" customFormat="1">
      <c r="A161" s="13"/>
      <c r="B161" s="236"/>
      <c r="C161" s="237"/>
      <c r="D161" s="231" t="s">
        <v>237</v>
      </c>
      <c r="E161" s="238" t="s">
        <v>39</v>
      </c>
      <c r="F161" s="239" t="s">
        <v>480</v>
      </c>
      <c r="G161" s="237"/>
      <c r="H161" s="240">
        <v>2</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237</v>
      </c>
      <c r="AU161" s="246" t="s">
        <v>90</v>
      </c>
      <c r="AV161" s="13" t="s">
        <v>90</v>
      </c>
      <c r="AW161" s="13" t="s">
        <v>41</v>
      </c>
      <c r="AX161" s="13" t="s">
        <v>80</v>
      </c>
      <c r="AY161" s="246" t="s">
        <v>225</v>
      </c>
    </row>
    <row r="162" s="13" customFormat="1">
      <c r="A162" s="13"/>
      <c r="B162" s="236"/>
      <c r="C162" s="237"/>
      <c r="D162" s="231" t="s">
        <v>237</v>
      </c>
      <c r="E162" s="238" t="s">
        <v>39</v>
      </c>
      <c r="F162" s="239" t="s">
        <v>481</v>
      </c>
      <c r="G162" s="237"/>
      <c r="H162" s="240">
        <v>2</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237</v>
      </c>
      <c r="AU162" s="246" t="s">
        <v>90</v>
      </c>
      <c r="AV162" s="13" t="s">
        <v>90</v>
      </c>
      <c r="AW162" s="13" t="s">
        <v>41</v>
      </c>
      <c r="AX162" s="13" t="s">
        <v>80</v>
      </c>
      <c r="AY162" s="246" t="s">
        <v>225</v>
      </c>
    </row>
    <row r="163" s="16" customFormat="1">
      <c r="A163" s="16"/>
      <c r="B163" s="281"/>
      <c r="C163" s="282"/>
      <c r="D163" s="231" t="s">
        <v>237</v>
      </c>
      <c r="E163" s="283" t="s">
        <v>39</v>
      </c>
      <c r="F163" s="284" t="s">
        <v>390</v>
      </c>
      <c r="G163" s="282"/>
      <c r="H163" s="285">
        <v>14</v>
      </c>
      <c r="I163" s="286"/>
      <c r="J163" s="282"/>
      <c r="K163" s="282"/>
      <c r="L163" s="287"/>
      <c r="M163" s="288"/>
      <c r="N163" s="289"/>
      <c r="O163" s="289"/>
      <c r="P163" s="289"/>
      <c r="Q163" s="289"/>
      <c r="R163" s="289"/>
      <c r="S163" s="289"/>
      <c r="T163" s="290"/>
      <c r="U163" s="16"/>
      <c r="V163" s="16"/>
      <c r="W163" s="16"/>
      <c r="X163" s="16"/>
      <c r="Y163" s="16"/>
      <c r="Z163" s="16"/>
      <c r="AA163" s="16"/>
      <c r="AB163" s="16"/>
      <c r="AC163" s="16"/>
      <c r="AD163" s="16"/>
      <c r="AE163" s="16"/>
      <c r="AT163" s="291" t="s">
        <v>237</v>
      </c>
      <c r="AU163" s="291" t="s">
        <v>90</v>
      </c>
      <c r="AV163" s="16" t="s">
        <v>245</v>
      </c>
      <c r="AW163" s="16" t="s">
        <v>41</v>
      </c>
      <c r="AX163" s="16" t="s">
        <v>80</v>
      </c>
      <c r="AY163" s="291" t="s">
        <v>225</v>
      </c>
    </row>
    <row r="164" s="13" customFormat="1">
      <c r="A164" s="13"/>
      <c r="B164" s="236"/>
      <c r="C164" s="237"/>
      <c r="D164" s="231" t="s">
        <v>237</v>
      </c>
      <c r="E164" s="238" t="s">
        <v>39</v>
      </c>
      <c r="F164" s="239" t="s">
        <v>491</v>
      </c>
      <c r="G164" s="237"/>
      <c r="H164" s="240">
        <v>1</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237</v>
      </c>
      <c r="AU164" s="246" t="s">
        <v>90</v>
      </c>
      <c r="AV164" s="13" t="s">
        <v>90</v>
      </c>
      <c r="AW164" s="13" t="s">
        <v>41</v>
      </c>
      <c r="AX164" s="13" t="s">
        <v>80</v>
      </c>
      <c r="AY164" s="246" t="s">
        <v>225</v>
      </c>
    </row>
    <row r="165" s="16" customFormat="1">
      <c r="A165" s="16"/>
      <c r="B165" s="281"/>
      <c r="C165" s="282"/>
      <c r="D165" s="231" t="s">
        <v>237</v>
      </c>
      <c r="E165" s="283" t="s">
        <v>39</v>
      </c>
      <c r="F165" s="284" t="s">
        <v>390</v>
      </c>
      <c r="G165" s="282"/>
      <c r="H165" s="285">
        <v>1</v>
      </c>
      <c r="I165" s="286"/>
      <c r="J165" s="282"/>
      <c r="K165" s="282"/>
      <c r="L165" s="287"/>
      <c r="M165" s="288"/>
      <c r="N165" s="289"/>
      <c r="O165" s="289"/>
      <c r="P165" s="289"/>
      <c r="Q165" s="289"/>
      <c r="R165" s="289"/>
      <c r="S165" s="289"/>
      <c r="T165" s="290"/>
      <c r="U165" s="16"/>
      <c r="V165" s="16"/>
      <c r="W165" s="16"/>
      <c r="X165" s="16"/>
      <c r="Y165" s="16"/>
      <c r="Z165" s="16"/>
      <c r="AA165" s="16"/>
      <c r="AB165" s="16"/>
      <c r="AC165" s="16"/>
      <c r="AD165" s="16"/>
      <c r="AE165" s="16"/>
      <c r="AT165" s="291" t="s">
        <v>237</v>
      </c>
      <c r="AU165" s="291" t="s">
        <v>90</v>
      </c>
      <c r="AV165" s="16" t="s">
        <v>245</v>
      </c>
      <c r="AW165" s="16" t="s">
        <v>41</v>
      </c>
      <c r="AX165" s="16" t="s">
        <v>80</v>
      </c>
      <c r="AY165" s="291" t="s">
        <v>225</v>
      </c>
    </row>
    <row r="166" s="14" customFormat="1">
      <c r="A166" s="14"/>
      <c r="B166" s="247"/>
      <c r="C166" s="248"/>
      <c r="D166" s="231" t="s">
        <v>237</v>
      </c>
      <c r="E166" s="249" t="s">
        <v>39</v>
      </c>
      <c r="F166" s="250" t="s">
        <v>239</v>
      </c>
      <c r="G166" s="248"/>
      <c r="H166" s="251">
        <v>29</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237</v>
      </c>
      <c r="AU166" s="257" t="s">
        <v>90</v>
      </c>
      <c r="AV166" s="14" t="s">
        <v>233</v>
      </c>
      <c r="AW166" s="14" t="s">
        <v>41</v>
      </c>
      <c r="AX166" s="14" t="s">
        <v>87</v>
      </c>
      <c r="AY166" s="257" t="s">
        <v>225</v>
      </c>
    </row>
    <row r="167" s="2" customFormat="1" ht="49.05" customHeight="1">
      <c r="A167" s="42"/>
      <c r="B167" s="43"/>
      <c r="C167" s="218" t="s">
        <v>272</v>
      </c>
      <c r="D167" s="218" t="s">
        <v>228</v>
      </c>
      <c r="E167" s="219" t="s">
        <v>287</v>
      </c>
      <c r="F167" s="220" t="s">
        <v>288</v>
      </c>
      <c r="G167" s="221" t="s">
        <v>280</v>
      </c>
      <c r="H167" s="222">
        <v>22</v>
      </c>
      <c r="I167" s="223"/>
      <c r="J167" s="224">
        <f>ROUND(I167*H167,2)</f>
        <v>0</v>
      </c>
      <c r="K167" s="220" t="s">
        <v>232</v>
      </c>
      <c r="L167" s="48"/>
      <c r="M167" s="225" t="s">
        <v>39</v>
      </c>
      <c r="N167" s="226" t="s">
        <v>53</v>
      </c>
      <c r="O167" s="89"/>
      <c r="P167" s="227">
        <f>O167*H167</f>
        <v>0</v>
      </c>
      <c r="Q167" s="227">
        <v>0</v>
      </c>
      <c r="R167" s="227">
        <f>Q167*H167</f>
        <v>0</v>
      </c>
      <c r="S167" s="227">
        <v>0</v>
      </c>
      <c r="T167" s="228">
        <f>S167*H167</f>
        <v>0</v>
      </c>
      <c r="U167" s="42"/>
      <c r="V167" s="42"/>
      <c r="W167" s="42"/>
      <c r="X167" s="42"/>
      <c r="Y167" s="42"/>
      <c r="Z167" s="42"/>
      <c r="AA167" s="42"/>
      <c r="AB167" s="42"/>
      <c r="AC167" s="42"/>
      <c r="AD167" s="42"/>
      <c r="AE167" s="42"/>
      <c r="AR167" s="229" t="s">
        <v>233</v>
      </c>
      <c r="AT167" s="229" t="s">
        <v>228</v>
      </c>
      <c r="AU167" s="229" t="s">
        <v>90</v>
      </c>
      <c r="AY167" s="20" t="s">
        <v>225</v>
      </c>
      <c r="BE167" s="230">
        <f>IF(N167="základní",J167,0)</f>
        <v>0</v>
      </c>
      <c r="BF167" s="230">
        <f>IF(N167="snížená",J167,0)</f>
        <v>0</v>
      </c>
      <c r="BG167" s="230">
        <f>IF(N167="zákl. přenesená",J167,0)</f>
        <v>0</v>
      </c>
      <c r="BH167" s="230">
        <f>IF(N167="sníž. přenesená",J167,0)</f>
        <v>0</v>
      </c>
      <c r="BI167" s="230">
        <f>IF(N167="nulová",J167,0)</f>
        <v>0</v>
      </c>
      <c r="BJ167" s="20" t="s">
        <v>233</v>
      </c>
      <c r="BK167" s="230">
        <f>ROUND(I167*H167,2)</f>
        <v>0</v>
      </c>
      <c r="BL167" s="20" t="s">
        <v>233</v>
      </c>
      <c r="BM167" s="229" t="s">
        <v>492</v>
      </c>
    </row>
    <row r="168" s="2" customFormat="1">
      <c r="A168" s="42"/>
      <c r="B168" s="43"/>
      <c r="C168" s="44"/>
      <c r="D168" s="231" t="s">
        <v>235</v>
      </c>
      <c r="E168" s="44"/>
      <c r="F168" s="232" t="s">
        <v>290</v>
      </c>
      <c r="G168" s="44"/>
      <c r="H168" s="44"/>
      <c r="I168" s="233"/>
      <c r="J168" s="44"/>
      <c r="K168" s="44"/>
      <c r="L168" s="48"/>
      <c r="M168" s="234"/>
      <c r="N168" s="235"/>
      <c r="O168" s="89"/>
      <c r="P168" s="89"/>
      <c r="Q168" s="89"/>
      <c r="R168" s="89"/>
      <c r="S168" s="89"/>
      <c r="T168" s="90"/>
      <c r="U168" s="42"/>
      <c r="V168" s="42"/>
      <c r="W168" s="42"/>
      <c r="X168" s="42"/>
      <c r="Y168" s="42"/>
      <c r="Z168" s="42"/>
      <c r="AA168" s="42"/>
      <c r="AB168" s="42"/>
      <c r="AC168" s="42"/>
      <c r="AD168" s="42"/>
      <c r="AE168" s="42"/>
      <c r="AT168" s="20" t="s">
        <v>235</v>
      </c>
      <c r="AU168" s="20" t="s">
        <v>90</v>
      </c>
    </row>
    <row r="169" s="15" customFormat="1">
      <c r="A169" s="15"/>
      <c r="B169" s="268"/>
      <c r="C169" s="269"/>
      <c r="D169" s="231" t="s">
        <v>237</v>
      </c>
      <c r="E169" s="270" t="s">
        <v>39</v>
      </c>
      <c r="F169" s="271" t="s">
        <v>468</v>
      </c>
      <c r="G169" s="269"/>
      <c r="H169" s="270" t="s">
        <v>39</v>
      </c>
      <c r="I169" s="272"/>
      <c r="J169" s="269"/>
      <c r="K169" s="269"/>
      <c r="L169" s="273"/>
      <c r="M169" s="274"/>
      <c r="N169" s="275"/>
      <c r="O169" s="275"/>
      <c r="P169" s="275"/>
      <c r="Q169" s="275"/>
      <c r="R169" s="275"/>
      <c r="S169" s="275"/>
      <c r="T169" s="276"/>
      <c r="U169" s="15"/>
      <c r="V169" s="15"/>
      <c r="W169" s="15"/>
      <c r="X169" s="15"/>
      <c r="Y169" s="15"/>
      <c r="Z169" s="15"/>
      <c r="AA169" s="15"/>
      <c r="AB169" s="15"/>
      <c r="AC169" s="15"/>
      <c r="AD169" s="15"/>
      <c r="AE169" s="15"/>
      <c r="AT169" s="277" t="s">
        <v>237</v>
      </c>
      <c r="AU169" s="277" t="s">
        <v>90</v>
      </c>
      <c r="AV169" s="15" t="s">
        <v>87</v>
      </c>
      <c r="AW169" s="15" t="s">
        <v>41</v>
      </c>
      <c r="AX169" s="15" t="s">
        <v>80</v>
      </c>
      <c r="AY169" s="277" t="s">
        <v>225</v>
      </c>
    </row>
    <row r="170" s="13" customFormat="1">
      <c r="A170" s="13"/>
      <c r="B170" s="236"/>
      <c r="C170" s="237"/>
      <c r="D170" s="231" t="s">
        <v>237</v>
      </c>
      <c r="E170" s="238" t="s">
        <v>39</v>
      </c>
      <c r="F170" s="239" t="s">
        <v>493</v>
      </c>
      <c r="G170" s="237"/>
      <c r="H170" s="240">
        <v>4</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237</v>
      </c>
      <c r="AU170" s="246" t="s">
        <v>90</v>
      </c>
      <c r="AV170" s="13" t="s">
        <v>90</v>
      </c>
      <c r="AW170" s="13" t="s">
        <v>41</v>
      </c>
      <c r="AX170" s="13" t="s">
        <v>80</v>
      </c>
      <c r="AY170" s="246" t="s">
        <v>225</v>
      </c>
    </row>
    <row r="171" s="13" customFormat="1">
      <c r="A171" s="13"/>
      <c r="B171" s="236"/>
      <c r="C171" s="237"/>
      <c r="D171" s="231" t="s">
        <v>237</v>
      </c>
      <c r="E171" s="238" t="s">
        <v>39</v>
      </c>
      <c r="F171" s="239" t="s">
        <v>494</v>
      </c>
      <c r="G171" s="237"/>
      <c r="H171" s="240">
        <v>4</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237</v>
      </c>
      <c r="AU171" s="246" t="s">
        <v>90</v>
      </c>
      <c r="AV171" s="13" t="s">
        <v>90</v>
      </c>
      <c r="AW171" s="13" t="s">
        <v>41</v>
      </c>
      <c r="AX171" s="13" t="s">
        <v>80</v>
      </c>
      <c r="AY171" s="246" t="s">
        <v>225</v>
      </c>
    </row>
    <row r="172" s="13" customFormat="1">
      <c r="A172" s="13"/>
      <c r="B172" s="236"/>
      <c r="C172" s="237"/>
      <c r="D172" s="231" t="s">
        <v>237</v>
      </c>
      <c r="E172" s="238" t="s">
        <v>39</v>
      </c>
      <c r="F172" s="239" t="s">
        <v>495</v>
      </c>
      <c r="G172" s="237"/>
      <c r="H172" s="240">
        <v>2</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237</v>
      </c>
      <c r="AU172" s="246" t="s">
        <v>90</v>
      </c>
      <c r="AV172" s="13" t="s">
        <v>90</v>
      </c>
      <c r="AW172" s="13" t="s">
        <v>41</v>
      </c>
      <c r="AX172" s="13" t="s">
        <v>80</v>
      </c>
      <c r="AY172" s="246" t="s">
        <v>225</v>
      </c>
    </row>
    <row r="173" s="13" customFormat="1">
      <c r="A173" s="13"/>
      <c r="B173" s="236"/>
      <c r="C173" s="237"/>
      <c r="D173" s="231" t="s">
        <v>237</v>
      </c>
      <c r="E173" s="238" t="s">
        <v>39</v>
      </c>
      <c r="F173" s="239" t="s">
        <v>496</v>
      </c>
      <c r="G173" s="237"/>
      <c r="H173" s="240">
        <v>6</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237</v>
      </c>
      <c r="AU173" s="246" t="s">
        <v>90</v>
      </c>
      <c r="AV173" s="13" t="s">
        <v>90</v>
      </c>
      <c r="AW173" s="13" t="s">
        <v>41</v>
      </c>
      <c r="AX173" s="13" t="s">
        <v>80</v>
      </c>
      <c r="AY173" s="246" t="s">
        <v>225</v>
      </c>
    </row>
    <row r="174" s="13" customFormat="1">
      <c r="A174" s="13"/>
      <c r="B174" s="236"/>
      <c r="C174" s="237"/>
      <c r="D174" s="231" t="s">
        <v>237</v>
      </c>
      <c r="E174" s="238" t="s">
        <v>39</v>
      </c>
      <c r="F174" s="239" t="s">
        <v>497</v>
      </c>
      <c r="G174" s="237"/>
      <c r="H174" s="240">
        <v>6</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237</v>
      </c>
      <c r="AU174" s="246" t="s">
        <v>90</v>
      </c>
      <c r="AV174" s="13" t="s">
        <v>90</v>
      </c>
      <c r="AW174" s="13" t="s">
        <v>41</v>
      </c>
      <c r="AX174" s="13" t="s">
        <v>80</v>
      </c>
      <c r="AY174" s="246" t="s">
        <v>225</v>
      </c>
    </row>
    <row r="175" s="14" customFormat="1">
      <c r="A175" s="14"/>
      <c r="B175" s="247"/>
      <c r="C175" s="248"/>
      <c r="D175" s="231" t="s">
        <v>237</v>
      </c>
      <c r="E175" s="249" t="s">
        <v>498</v>
      </c>
      <c r="F175" s="250" t="s">
        <v>239</v>
      </c>
      <c r="G175" s="248"/>
      <c r="H175" s="251">
        <v>22</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237</v>
      </c>
      <c r="AU175" s="257" t="s">
        <v>90</v>
      </c>
      <c r="AV175" s="14" t="s">
        <v>233</v>
      </c>
      <c r="AW175" s="14" t="s">
        <v>41</v>
      </c>
      <c r="AX175" s="14" t="s">
        <v>87</v>
      </c>
      <c r="AY175" s="257" t="s">
        <v>225</v>
      </c>
    </row>
    <row r="176" s="2" customFormat="1" ht="49.05" customHeight="1">
      <c r="A176" s="42"/>
      <c r="B176" s="43"/>
      <c r="C176" s="218" t="s">
        <v>277</v>
      </c>
      <c r="D176" s="218" t="s">
        <v>228</v>
      </c>
      <c r="E176" s="219" t="s">
        <v>292</v>
      </c>
      <c r="F176" s="220" t="s">
        <v>293</v>
      </c>
      <c r="G176" s="221" t="s">
        <v>188</v>
      </c>
      <c r="H176" s="222">
        <v>5044</v>
      </c>
      <c r="I176" s="223"/>
      <c r="J176" s="224">
        <f>ROUND(I176*H176,2)</f>
        <v>0</v>
      </c>
      <c r="K176" s="220" t="s">
        <v>232</v>
      </c>
      <c r="L176" s="48"/>
      <c r="M176" s="225" t="s">
        <v>39</v>
      </c>
      <c r="N176" s="226" t="s">
        <v>53</v>
      </c>
      <c r="O176" s="89"/>
      <c r="P176" s="227">
        <f>O176*H176</f>
        <v>0</v>
      </c>
      <c r="Q176" s="227">
        <v>0</v>
      </c>
      <c r="R176" s="227">
        <f>Q176*H176</f>
        <v>0</v>
      </c>
      <c r="S176" s="227">
        <v>0</v>
      </c>
      <c r="T176" s="228">
        <f>S176*H176</f>
        <v>0</v>
      </c>
      <c r="U176" s="42"/>
      <c r="V176" s="42"/>
      <c r="W176" s="42"/>
      <c r="X176" s="42"/>
      <c r="Y176" s="42"/>
      <c r="Z176" s="42"/>
      <c r="AA176" s="42"/>
      <c r="AB176" s="42"/>
      <c r="AC176" s="42"/>
      <c r="AD176" s="42"/>
      <c r="AE176" s="42"/>
      <c r="AR176" s="229" t="s">
        <v>233</v>
      </c>
      <c r="AT176" s="229" t="s">
        <v>228</v>
      </c>
      <c r="AU176" s="229" t="s">
        <v>90</v>
      </c>
      <c r="AY176" s="20" t="s">
        <v>225</v>
      </c>
      <c r="BE176" s="230">
        <f>IF(N176="základní",J176,0)</f>
        <v>0</v>
      </c>
      <c r="BF176" s="230">
        <f>IF(N176="snížená",J176,0)</f>
        <v>0</v>
      </c>
      <c r="BG176" s="230">
        <f>IF(N176="zákl. přenesená",J176,0)</f>
        <v>0</v>
      </c>
      <c r="BH176" s="230">
        <f>IF(N176="sníž. přenesená",J176,0)</f>
        <v>0</v>
      </c>
      <c r="BI176" s="230">
        <f>IF(N176="nulová",J176,0)</f>
        <v>0</v>
      </c>
      <c r="BJ176" s="20" t="s">
        <v>233</v>
      </c>
      <c r="BK176" s="230">
        <f>ROUND(I176*H176,2)</f>
        <v>0</v>
      </c>
      <c r="BL176" s="20" t="s">
        <v>233</v>
      </c>
      <c r="BM176" s="229" t="s">
        <v>499</v>
      </c>
    </row>
    <row r="177" s="2" customFormat="1">
      <c r="A177" s="42"/>
      <c r="B177" s="43"/>
      <c r="C177" s="44"/>
      <c r="D177" s="231" t="s">
        <v>235</v>
      </c>
      <c r="E177" s="44"/>
      <c r="F177" s="232" t="s">
        <v>295</v>
      </c>
      <c r="G177" s="44"/>
      <c r="H177" s="44"/>
      <c r="I177" s="233"/>
      <c r="J177" s="44"/>
      <c r="K177" s="44"/>
      <c r="L177" s="48"/>
      <c r="M177" s="234"/>
      <c r="N177" s="235"/>
      <c r="O177" s="89"/>
      <c r="P177" s="89"/>
      <c r="Q177" s="89"/>
      <c r="R177" s="89"/>
      <c r="S177" s="89"/>
      <c r="T177" s="90"/>
      <c r="U177" s="42"/>
      <c r="V177" s="42"/>
      <c r="W177" s="42"/>
      <c r="X177" s="42"/>
      <c r="Y177" s="42"/>
      <c r="Z177" s="42"/>
      <c r="AA177" s="42"/>
      <c r="AB177" s="42"/>
      <c r="AC177" s="42"/>
      <c r="AD177" s="42"/>
      <c r="AE177" s="42"/>
      <c r="AT177" s="20" t="s">
        <v>235</v>
      </c>
      <c r="AU177" s="20" t="s">
        <v>90</v>
      </c>
    </row>
    <row r="178" s="15" customFormat="1">
      <c r="A178" s="15"/>
      <c r="B178" s="268"/>
      <c r="C178" s="269"/>
      <c r="D178" s="231" t="s">
        <v>237</v>
      </c>
      <c r="E178" s="270" t="s">
        <v>39</v>
      </c>
      <c r="F178" s="271" t="s">
        <v>500</v>
      </c>
      <c r="G178" s="269"/>
      <c r="H178" s="270" t="s">
        <v>39</v>
      </c>
      <c r="I178" s="272"/>
      <c r="J178" s="269"/>
      <c r="K178" s="269"/>
      <c r="L178" s="273"/>
      <c r="M178" s="274"/>
      <c r="N178" s="275"/>
      <c r="O178" s="275"/>
      <c r="P178" s="275"/>
      <c r="Q178" s="275"/>
      <c r="R178" s="275"/>
      <c r="S178" s="275"/>
      <c r="T178" s="276"/>
      <c r="U178" s="15"/>
      <c r="V178" s="15"/>
      <c r="W178" s="15"/>
      <c r="X178" s="15"/>
      <c r="Y178" s="15"/>
      <c r="Z178" s="15"/>
      <c r="AA178" s="15"/>
      <c r="AB178" s="15"/>
      <c r="AC178" s="15"/>
      <c r="AD178" s="15"/>
      <c r="AE178" s="15"/>
      <c r="AT178" s="277" t="s">
        <v>237</v>
      </c>
      <c r="AU178" s="277" t="s">
        <v>90</v>
      </c>
      <c r="AV178" s="15" t="s">
        <v>87</v>
      </c>
      <c r="AW178" s="15" t="s">
        <v>41</v>
      </c>
      <c r="AX178" s="15" t="s">
        <v>80</v>
      </c>
      <c r="AY178" s="277" t="s">
        <v>225</v>
      </c>
    </row>
    <row r="179" s="13" customFormat="1">
      <c r="A179" s="13"/>
      <c r="B179" s="236"/>
      <c r="C179" s="237"/>
      <c r="D179" s="231" t="s">
        <v>237</v>
      </c>
      <c r="E179" s="238" t="s">
        <v>39</v>
      </c>
      <c r="F179" s="239" t="s">
        <v>501</v>
      </c>
      <c r="G179" s="237"/>
      <c r="H179" s="240">
        <v>762</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237</v>
      </c>
      <c r="AU179" s="246" t="s">
        <v>90</v>
      </c>
      <c r="AV179" s="13" t="s">
        <v>90</v>
      </c>
      <c r="AW179" s="13" t="s">
        <v>41</v>
      </c>
      <c r="AX179" s="13" t="s">
        <v>80</v>
      </c>
      <c r="AY179" s="246" t="s">
        <v>225</v>
      </c>
    </row>
    <row r="180" s="13" customFormat="1">
      <c r="A180" s="13"/>
      <c r="B180" s="236"/>
      <c r="C180" s="237"/>
      <c r="D180" s="231" t="s">
        <v>237</v>
      </c>
      <c r="E180" s="238" t="s">
        <v>39</v>
      </c>
      <c r="F180" s="239" t="s">
        <v>502</v>
      </c>
      <c r="G180" s="237"/>
      <c r="H180" s="240">
        <v>1538</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237</v>
      </c>
      <c r="AU180" s="246" t="s">
        <v>90</v>
      </c>
      <c r="AV180" s="13" t="s">
        <v>90</v>
      </c>
      <c r="AW180" s="13" t="s">
        <v>41</v>
      </c>
      <c r="AX180" s="13" t="s">
        <v>80</v>
      </c>
      <c r="AY180" s="246" t="s">
        <v>225</v>
      </c>
    </row>
    <row r="181" s="13" customFormat="1">
      <c r="A181" s="13"/>
      <c r="B181" s="236"/>
      <c r="C181" s="237"/>
      <c r="D181" s="231" t="s">
        <v>237</v>
      </c>
      <c r="E181" s="238" t="s">
        <v>39</v>
      </c>
      <c r="F181" s="239" t="s">
        <v>503</v>
      </c>
      <c r="G181" s="237"/>
      <c r="H181" s="240">
        <v>2744</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237</v>
      </c>
      <c r="AU181" s="246" t="s">
        <v>90</v>
      </c>
      <c r="AV181" s="13" t="s">
        <v>90</v>
      </c>
      <c r="AW181" s="13" t="s">
        <v>41</v>
      </c>
      <c r="AX181" s="13" t="s">
        <v>80</v>
      </c>
      <c r="AY181" s="246" t="s">
        <v>225</v>
      </c>
    </row>
    <row r="182" s="14" customFormat="1">
      <c r="A182" s="14"/>
      <c r="B182" s="247"/>
      <c r="C182" s="248"/>
      <c r="D182" s="231" t="s">
        <v>237</v>
      </c>
      <c r="E182" s="249" t="s">
        <v>421</v>
      </c>
      <c r="F182" s="250" t="s">
        <v>239</v>
      </c>
      <c r="G182" s="248"/>
      <c r="H182" s="251">
        <v>5044</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237</v>
      </c>
      <c r="AU182" s="257" t="s">
        <v>90</v>
      </c>
      <c r="AV182" s="14" t="s">
        <v>233</v>
      </c>
      <c r="AW182" s="14" t="s">
        <v>41</v>
      </c>
      <c r="AX182" s="14" t="s">
        <v>87</v>
      </c>
      <c r="AY182" s="257" t="s">
        <v>225</v>
      </c>
    </row>
    <row r="183" s="2" customFormat="1" ht="16.5" customHeight="1">
      <c r="A183" s="42"/>
      <c r="B183" s="43"/>
      <c r="C183" s="218" t="s">
        <v>286</v>
      </c>
      <c r="D183" s="218" t="s">
        <v>228</v>
      </c>
      <c r="E183" s="219" t="s">
        <v>298</v>
      </c>
      <c r="F183" s="220" t="s">
        <v>299</v>
      </c>
      <c r="G183" s="221" t="s">
        <v>175</v>
      </c>
      <c r="H183" s="222">
        <v>60</v>
      </c>
      <c r="I183" s="223"/>
      <c r="J183" s="224">
        <f>ROUND(I183*H183,2)</f>
        <v>0</v>
      </c>
      <c r="K183" s="220" t="s">
        <v>232</v>
      </c>
      <c r="L183" s="48"/>
      <c r="M183" s="225" t="s">
        <v>39</v>
      </c>
      <c r="N183" s="226" t="s">
        <v>53</v>
      </c>
      <c r="O183" s="89"/>
      <c r="P183" s="227">
        <f>O183*H183</f>
        <v>0</v>
      </c>
      <c r="Q183" s="227">
        <v>0</v>
      </c>
      <c r="R183" s="227">
        <f>Q183*H183</f>
        <v>0</v>
      </c>
      <c r="S183" s="227">
        <v>0</v>
      </c>
      <c r="T183" s="228">
        <f>S183*H183</f>
        <v>0</v>
      </c>
      <c r="U183" s="42"/>
      <c r="V183" s="42"/>
      <c r="W183" s="42"/>
      <c r="X183" s="42"/>
      <c r="Y183" s="42"/>
      <c r="Z183" s="42"/>
      <c r="AA183" s="42"/>
      <c r="AB183" s="42"/>
      <c r="AC183" s="42"/>
      <c r="AD183" s="42"/>
      <c r="AE183" s="42"/>
      <c r="AR183" s="229" t="s">
        <v>300</v>
      </c>
      <c r="AT183" s="229" t="s">
        <v>228</v>
      </c>
      <c r="AU183" s="229" t="s">
        <v>90</v>
      </c>
      <c r="AY183" s="20" t="s">
        <v>225</v>
      </c>
      <c r="BE183" s="230">
        <f>IF(N183="základní",J183,0)</f>
        <v>0</v>
      </c>
      <c r="BF183" s="230">
        <f>IF(N183="snížená",J183,0)</f>
        <v>0</v>
      </c>
      <c r="BG183" s="230">
        <f>IF(N183="zákl. přenesená",J183,0)</f>
        <v>0</v>
      </c>
      <c r="BH183" s="230">
        <f>IF(N183="sníž. přenesená",J183,0)</f>
        <v>0</v>
      </c>
      <c r="BI183" s="230">
        <f>IF(N183="nulová",J183,0)</f>
        <v>0</v>
      </c>
      <c r="BJ183" s="20" t="s">
        <v>233</v>
      </c>
      <c r="BK183" s="230">
        <f>ROUND(I183*H183,2)</f>
        <v>0</v>
      </c>
      <c r="BL183" s="20" t="s">
        <v>300</v>
      </c>
      <c r="BM183" s="229" t="s">
        <v>504</v>
      </c>
    </row>
    <row r="184" s="13" customFormat="1">
      <c r="A184" s="13"/>
      <c r="B184" s="236"/>
      <c r="C184" s="237"/>
      <c r="D184" s="231" t="s">
        <v>237</v>
      </c>
      <c r="E184" s="238" t="s">
        <v>39</v>
      </c>
      <c r="F184" s="239" t="s">
        <v>436</v>
      </c>
      <c r="G184" s="237"/>
      <c r="H184" s="240">
        <v>60</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237</v>
      </c>
      <c r="AU184" s="246" t="s">
        <v>90</v>
      </c>
      <c r="AV184" s="13" t="s">
        <v>90</v>
      </c>
      <c r="AW184" s="13" t="s">
        <v>41</v>
      </c>
      <c r="AX184" s="13" t="s">
        <v>80</v>
      </c>
      <c r="AY184" s="246" t="s">
        <v>225</v>
      </c>
    </row>
    <row r="185" s="14" customFormat="1">
      <c r="A185" s="14"/>
      <c r="B185" s="247"/>
      <c r="C185" s="248"/>
      <c r="D185" s="231" t="s">
        <v>237</v>
      </c>
      <c r="E185" s="249" t="s">
        <v>434</v>
      </c>
      <c r="F185" s="250" t="s">
        <v>239</v>
      </c>
      <c r="G185" s="248"/>
      <c r="H185" s="251">
        <v>60</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237</v>
      </c>
      <c r="AU185" s="257" t="s">
        <v>90</v>
      </c>
      <c r="AV185" s="14" t="s">
        <v>233</v>
      </c>
      <c r="AW185" s="14" t="s">
        <v>41</v>
      </c>
      <c r="AX185" s="14" t="s">
        <v>87</v>
      </c>
      <c r="AY185" s="257" t="s">
        <v>225</v>
      </c>
    </row>
    <row r="186" s="2" customFormat="1" ht="33" customHeight="1">
      <c r="A186" s="42"/>
      <c r="B186" s="43"/>
      <c r="C186" s="218" t="s">
        <v>291</v>
      </c>
      <c r="D186" s="218" t="s">
        <v>228</v>
      </c>
      <c r="E186" s="219" t="s">
        <v>303</v>
      </c>
      <c r="F186" s="220" t="s">
        <v>304</v>
      </c>
      <c r="G186" s="221" t="s">
        <v>175</v>
      </c>
      <c r="H186" s="222">
        <v>60</v>
      </c>
      <c r="I186" s="223"/>
      <c r="J186" s="224">
        <f>ROUND(I186*H186,2)</f>
        <v>0</v>
      </c>
      <c r="K186" s="220" t="s">
        <v>232</v>
      </c>
      <c r="L186" s="48"/>
      <c r="M186" s="225" t="s">
        <v>39</v>
      </c>
      <c r="N186" s="226" t="s">
        <v>53</v>
      </c>
      <c r="O186" s="89"/>
      <c r="P186" s="227">
        <f>O186*H186</f>
        <v>0</v>
      </c>
      <c r="Q186" s="227">
        <v>0</v>
      </c>
      <c r="R186" s="227">
        <f>Q186*H186</f>
        <v>0</v>
      </c>
      <c r="S186" s="227">
        <v>0</v>
      </c>
      <c r="T186" s="228">
        <f>S186*H186</f>
        <v>0</v>
      </c>
      <c r="U186" s="42"/>
      <c r="V186" s="42"/>
      <c r="W186" s="42"/>
      <c r="X186" s="42"/>
      <c r="Y186" s="42"/>
      <c r="Z186" s="42"/>
      <c r="AA186" s="42"/>
      <c r="AB186" s="42"/>
      <c r="AC186" s="42"/>
      <c r="AD186" s="42"/>
      <c r="AE186" s="42"/>
      <c r="AR186" s="229" t="s">
        <v>300</v>
      </c>
      <c r="AT186" s="229" t="s">
        <v>228</v>
      </c>
      <c r="AU186" s="229" t="s">
        <v>90</v>
      </c>
      <c r="AY186" s="20" t="s">
        <v>225</v>
      </c>
      <c r="BE186" s="230">
        <f>IF(N186="základní",J186,0)</f>
        <v>0</v>
      </c>
      <c r="BF186" s="230">
        <f>IF(N186="snížená",J186,0)</f>
        <v>0</v>
      </c>
      <c r="BG186" s="230">
        <f>IF(N186="zákl. přenesená",J186,0)</f>
        <v>0</v>
      </c>
      <c r="BH186" s="230">
        <f>IF(N186="sníž. přenesená",J186,0)</f>
        <v>0</v>
      </c>
      <c r="BI186" s="230">
        <f>IF(N186="nulová",J186,0)</f>
        <v>0</v>
      </c>
      <c r="BJ186" s="20" t="s">
        <v>233</v>
      </c>
      <c r="BK186" s="230">
        <f>ROUND(I186*H186,2)</f>
        <v>0</v>
      </c>
      <c r="BL186" s="20" t="s">
        <v>300</v>
      </c>
      <c r="BM186" s="229" t="s">
        <v>505</v>
      </c>
    </row>
    <row r="187" s="13" customFormat="1">
      <c r="A187" s="13"/>
      <c r="B187" s="236"/>
      <c r="C187" s="237"/>
      <c r="D187" s="231" t="s">
        <v>237</v>
      </c>
      <c r="E187" s="238" t="s">
        <v>39</v>
      </c>
      <c r="F187" s="239" t="s">
        <v>434</v>
      </c>
      <c r="G187" s="237"/>
      <c r="H187" s="240">
        <v>60</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237</v>
      </c>
      <c r="AU187" s="246" t="s">
        <v>90</v>
      </c>
      <c r="AV187" s="13" t="s">
        <v>90</v>
      </c>
      <c r="AW187" s="13" t="s">
        <v>41</v>
      </c>
      <c r="AX187" s="13" t="s">
        <v>80</v>
      </c>
      <c r="AY187" s="246" t="s">
        <v>225</v>
      </c>
    </row>
    <row r="188" s="14" customFormat="1">
      <c r="A188" s="14"/>
      <c r="B188" s="247"/>
      <c r="C188" s="248"/>
      <c r="D188" s="231" t="s">
        <v>237</v>
      </c>
      <c r="E188" s="249" t="s">
        <v>39</v>
      </c>
      <c r="F188" s="250" t="s">
        <v>239</v>
      </c>
      <c r="G188" s="248"/>
      <c r="H188" s="251">
        <v>60</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237</v>
      </c>
      <c r="AU188" s="257" t="s">
        <v>90</v>
      </c>
      <c r="AV188" s="14" t="s">
        <v>233</v>
      </c>
      <c r="AW188" s="14" t="s">
        <v>41</v>
      </c>
      <c r="AX188" s="14" t="s">
        <v>87</v>
      </c>
      <c r="AY188" s="257" t="s">
        <v>225</v>
      </c>
    </row>
    <row r="189" s="2" customFormat="1" ht="16.5" customHeight="1">
      <c r="A189" s="42"/>
      <c r="B189" s="43"/>
      <c r="C189" s="258" t="s">
        <v>8</v>
      </c>
      <c r="D189" s="258" t="s">
        <v>307</v>
      </c>
      <c r="E189" s="259" t="s">
        <v>308</v>
      </c>
      <c r="F189" s="260" t="s">
        <v>506</v>
      </c>
      <c r="G189" s="261" t="s">
        <v>175</v>
      </c>
      <c r="H189" s="262">
        <v>8272</v>
      </c>
      <c r="I189" s="263"/>
      <c r="J189" s="264">
        <f>ROUND(I189*H189,2)</f>
        <v>0</v>
      </c>
      <c r="K189" s="260" t="s">
        <v>232</v>
      </c>
      <c r="L189" s="265"/>
      <c r="M189" s="266" t="s">
        <v>39</v>
      </c>
      <c r="N189" s="267" t="s">
        <v>53</v>
      </c>
      <c r="O189" s="89"/>
      <c r="P189" s="227">
        <f>O189*H189</f>
        <v>0</v>
      </c>
      <c r="Q189" s="227">
        <v>0.00018000000000000001</v>
      </c>
      <c r="R189" s="227">
        <f>Q189*H189</f>
        <v>1.4889600000000001</v>
      </c>
      <c r="S189" s="227">
        <v>0</v>
      </c>
      <c r="T189" s="228">
        <f>S189*H189</f>
        <v>0</v>
      </c>
      <c r="U189" s="42"/>
      <c r="V189" s="42"/>
      <c r="W189" s="42"/>
      <c r="X189" s="42"/>
      <c r="Y189" s="42"/>
      <c r="Z189" s="42"/>
      <c r="AA189" s="42"/>
      <c r="AB189" s="42"/>
      <c r="AC189" s="42"/>
      <c r="AD189" s="42"/>
      <c r="AE189" s="42"/>
      <c r="AR189" s="229" t="s">
        <v>272</v>
      </c>
      <c r="AT189" s="229" t="s">
        <v>307</v>
      </c>
      <c r="AU189" s="229" t="s">
        <v>90</v>
      </c>
      <c r="AY189" s="20" t="s">
        <v>225</v>
      </c>
      <c r="BE189" s="230">
        <f>IF(N189="základní",J189,0)</f>
        <v>0</v>
      </c>
      <c r="BF189" s="230">
        <f>IF(N189="snížená",J189,0)</f>
        <v>0</v>
      </c>
      <c r="BG189" s="230">
        <f>IF(N189="zákl. přenesená",J189,0)</f>
        <v>0</v>
      </c>
      <c r="BH189" s="230">
        <f>IF(N189="sníž. přenesená",J189,0)</f>
        <v>0</v>
      </c>
      <c r="BI189" s="230">
        <f>IF(N189="nulová",J189,0)</f>
        <v>0</v>
      </c>
      <c r="BJ189" s="20" t="s">
        <v>233</v>
      </c>
      <c r="BK189" s="230">
        <f>ROUND(I189*H189,2)</f>
        <v>0</v>
      </c>
      <c r="BL189" s="20" t="s">
        <v>233</v>
      </c>
      <c r="BM189" s="229" t="s">
        <v>507</v>
      </c>
    </row>
    <row r="190" s="15" customFormat="1">
      <c r="A190" s="15"/>
      <c r="B190" s="268"/>
      <c r="C190" s="269"/>
      <c r="D190" s="231" t="s">
        <v>237</v>
      </c>
      <c r="E190" s="270" t="s">
        <v>39</v>
      </c>
      <c r="F190" s="271" t="s">
        <v>508</v>
      </c>
      <c r="G190" s="269"/>
      <c r="H190" s="270" t="s">
        <v>39</v>
      </c>
      <c r="I190" s="272"/>
      <c r="J190" s="269"/>
      <c r="K190" s="269"/>
      <c r="L190" s="273"/>
      <c r="M190" s="274"/>
      <c r="N190" s="275"/>
      <c r="O190" s="275"/>
      <c r="P190" s="275"/>
      <c r="Q190" s="275"/>
      <c r="R190" s="275"/>
      <c r="S190" s="275"/>
      <c r="T190" s="276"/>
      <c r="U190" s="15"/>
      <c r="V190" s="15"/>
      <c r="W190" s="15"/>
      <c r="X190" s="15"/>
      <c r="Y190" s="15"/>
      <c r="Z190" s="15"/>
      <c r="AA190" s="15"/>
      <c r="AB190" s="15"/>
      <c r="AC190" s="15"/>
      <c r="AD190" s="15"/>
      <c r="AE190" s="15"/>
      <c r="AT190" s="277" t="s">
        <v>237</v>
      </c>
      <c r="AU190" s="277" t="s">
        <v>90</v>
      </c>
      <c r="AV190" s="15" t="s">
        <v>87</v>
      </c>
      <c r="AW190" s="15" t="s">
        <v>41</v>
      </c>
      <c r="AX190" s="15" t="s">
        <v>80</v>
      </c>
      <c r="AY190" s="277" t="s">
        <v>225</v>
      </c>
    </row>
    <row r="191" s="13" customFormat="1">
      <c r="A191" s="13"/>
      <c r="B191" s="236"/>
      <c r="C191" s="237"/>
      <c r="D191" s="231" t="s">
        <v>237</v>
      </c>
      <c r="E191" s="238" t="s">
        <v>39</v>
      </c>
      <c r="F191" s="239" t="s">
        <v>509</v>
      </c>
      <c r="G191" s="237"/>
      <c r="H191" s="240">
        <v>8272</v>
      </c>
      <c r="I191" s="241"/>
      <c r="J191" s="237"/>
      <c r="K191" s="237"/>
      <c r="L191" s="242"/>
      <c r="M191" s="243"/>
      <c r="N191" s="244"/>
      <c r="O191" s="244"/>
      <c r="P191" s="244"/>
      <c r="Q191" s="244"/>
      <c r="R191" s="244"/>
      <c r="S191" s="244"/>
      <c r="T191" s="245"/>
      <c r="U191" s="13"/>
      <c r="V191" s="13"/>
      <c r="W191" s="13"/>
      <c r="X191" s="13"/>
      <c r="Y191" s="13"/>
      <c r="Z191" s="13"/>
      <c r="AA191" s="13"/>
      <c r="AB191" s="13"/>
      <c r="AC191" s="13"/>
      <c r="AD191" s="13"/>
      <c r="AE191" s="13"/>
      <c r="AT191" s="246" t="s">
        <v>237</v>
      </c>
      <c r="AU191" s="246" t="s">
        <v>90</v>
      </c>
      <c r="AV191" s="13" t="s">
        <v>90</v>
      </c>
      <c r="AW191" s="13" t="s">
        <v>41</v>
      </c>
      <c r="AX191" s="13" t="s">
        <v>80</v>
      </c>
      <c r="AY191" s="246" t="s">
        <v>225</v>
      </c>
    </row>
    <row r="192" s="14" customFormat="1">
      <c r="A192" s="14"/>
      <c r="B192" s="247"/>
      <c r="C192" s="248"/>
      <c r="D192" s="231" t="s">
        <v>237</v>
      </c>
      <c r="E192" s="249" t="s">
        <v>430</v>
      </c>
      <c r="F192" s="250" t="s">
        <v>239</v>
      </c>
      <c r="G192" s="248"/>
      <c r="H192" s="251">
        <v>8272</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237</v>
      </c>
      <c r="AU192" s="257" t="s">
        <v>90</v>
      </c>
      <c r="AV192" s="14" t="s">
        <v>233</v>
      </c>
      <c r="AW192" s="14" t="s">
        <v>41</v>
      </c>
      <c r="AX192" s="14" t="s">
        <v>87</v>
      </c>
      <c r="AY192" s="257" t="s">
        <v>225</v>
      </c>
    </row>
    <row r="193" s="2" customFormat="1" ht="16.5" customHeight="1">
      <c r="A193" s="42"/>
      <c r="B193" s="43"/>
      <c r="C193" s="258" t="s">
        <v>302</v>
      </c>
      <c r="D193" s="258" t="s">
        <v>307</v>
      </c>
      <c r="E193" s="259" t="s">
        <v>510</v>
      </c>
      <c r="F193" s="260" t="s">
        <v>511</v>
      </c>
      <c r="G193" s="261" t="s">
        <v>175</v>
      </c>
      <c r="H193" s="262">
        <v>3</v>
      </c>
      <c r="I193" s="263"/>
      <c r="J193" s="264">
        <f>ROUND(I193*H193,2)</f>
        <v>0</v>
      </c>
      <c r="K193" s="260" t="s">
        <v>232</v>
      </c>
      <c r="L193" s="265"/>
      <c r="M193" s="266" t="s">
        <v>39</v>
      </c>
      <c r="N193" s="267" t="s">
        <v>53</v>
      </c>
      <c r="O193" s="89"/>
      <c r="P193" s="227">
        <f>O193*H193</f>
        <v>0</v>
      </c>
      <c r="Q193" s="227">
        <v>0.21456</v>
      </c>
      <c r="R193" s="227">
        <f>Q193*H193</f>
        <v>0.64368000000000003</v>
      </c>
      <c r="S193" s="227">
        <v>0</v>
      </c>
      <c r="T193" s="228">
        <f>S193*H193</f>
        <v>0</v>
      </c>
      <c r="U193" s="42"/>
      <c r="V193" s="42"/>
      <c r="W193" s="42"/>
      <c r="X193" s="42"/>
      <c r="Y193" s="42"/>
      <c r="Z193" s="42"/>
      <c r="AA193" s="42"/>
      <c r="AB193" s="42"/>
      <c r="AC193" s="42"/>
      <c r="AD193" s="42"/>
      <c r="AE193" s="42"/>
      <c r="AR193" s="229" t="s">
        <v>272</v>
      </c>
      <c r="AT193" s="229" t="s">
        <v>307</v>
      </c>
      <c r="AU193" s="229" t="s">
        <v>90</v>
      </c>
      <c r="AY193" s="20" t="s">
        <v>225</v>
      </c>
      <c r="BE193" s="230">
        <f>IF(N193="základní",J193,0)</f>
        <v>0</v>
      </c>
      <c r="BF193" s="230">
        <f>IF(N193="snížená",J193,0)</f>
        <v>0</v>
      </c>
      <c r="BG193" s="230">
        <f>IF(N193="zákl. přenesená",J193,0)</f>
        <v>0</v>
      </c>
      <c r="BH193" s="230">
        <f>IF(N193="sníž. přenesená",J193,0)</f>
        <v>0</v>
      </c>
      <c r="BI193" s="230">
        <f>IF(N193="nulová",J193,0)</f>
        <v>0</v>
      </c>
      <c r="BJ193" s="20" t="s">
        <v>233</v>
      </c>
      <c r="BK193" s="230">
        <f>ROUND(I193*H193,2)</f>
        <v>0</v>
      </c>
      <c r="BL193" s="20" t="s">
        <v>233</v>
      </c>
      <c r="BM193" s="229" t="s">
        <v>512</v>
      </c>
    </row>
    <row r="194" s="13" customFormat="1">
      <c r="A194" s="13"/>
      <c r="B194" s="236"/>
      <c r="C194" s="237"/>
      <c r="D194" s="231" t="s">
        <v>237</v>
      </c>
      <c r="E194" s="238" t="s">
        <v>39</v>
      </c>
      <c r="F194" s="239" t="s">
        <v>513</v>
      </c>
      <c r="G194" s="237"/>
      <c r="H194" s="240">
        <v>1</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237</v>
      </c>
      <c r="AU194" s="246" t="s">
        <v>90</v>
      </c>
      <c r="AV194" s="13" t="s">
        <v>90</v>
      </c>
      <c r="AW194" s="13" t="s">
        <v>41</v>
      </c>
      <c r="AX194" s="13" t="s">
        <v>80</v>
      </c>
      <c r="AY194" s="246" t="s">
        <v>225</v>
      </c>
    </row>
    <row r="195" s="13" customFormat="1">
      <c r="A195" s="13"/>
      <c r="B195" s="236"/>
      <c r="C195" s="237"/>
      <c r="D195" s="231" t="s">
        <v>237</v>
      </c>
      <c r="E195" s="238" t="s">
        <v>39</v>
      </c>
      <c r="F195" s="239" t="s">
        <v>514</v>
      </c>
      <c r="G195" s="237"/>
      <c r="H195" s="240">
        <v>1</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237</v>
      </c>
      <c r="AU195" s="246" t="s">
        <v>90</v>
      </c>
      <c r="AV195" s="13" t="s">
        <v>90</v>
      </c>
      <c r="AW195" s="13" t="s">
        <v>41</v>
      </c>
      <c r="AX195" s="13" t="s">
        <v>80</v>
      </c>
      <c r="AY195" s="246" t="s">
        <v>225</v>
      </c>
    </row>
    <row r="196" s="13" customFormat="1">
      <c r="A196" s="13"/>
      <c r="B196" s="236"/>
      <c r="C196" s="237"/>
      <c r="D196" s="231" t="s">
        <v>237</v>
      </c>
      <c r="E196" s="238" t="s">
        <v>39</v>
      </c>
      <c r="F196" s="239" t="s">
        <v>515</v>
      </c>
      <c r="G196" s="237"/>
      <c r="H196" s="240">
        <v>1</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237</v>
      </c>
      <c r="AU196" s="246" t="s">
        <v>90</v>
      </c>
      <c r="AV196" s="13" t="s">
        <v>90</v>
      </c>
      <c r="AW196" s="13" t="s">
        <v>41</v>
      </c>
      <c r="AX196" s="13" t="s">
        <v>80</v>
      </c>
      <c r="AY196" s="246" t="s">
        <v>225</v>
      </c>
    </row>
    <row r="197" s="14" customFormat="1">
      <c r="A197" s="14"/>
      <c r="B197" s="247"/>
      <c r="C197" s="248"/>
      <c r="D197" s="231" t="s">
        <v>237</v>
      </c>
      <c r="E197" s="249" t="s">
        <v>39</v>
      </c>
      <c r="F197" s="250" t="s">
        <v>239</v>
      </c>
      <c r="G197" s="248"/>
      <c r="H197" s="251">
        <v>3</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237</v>
      </c>
      <c r="AU197" s="257" t="s">
        <v>90</v>
      </c>
      <c r="AV197" s="14" t="s">
        <v>233</v>
      </c>
      <c r="AW197" s="14" t="s">
        <v>41</v>
      </c>
      <c r="AX197" s="14" t="s">
        <v>87</v>
      </c>
      <c r="AY197" s="257" t="s">
        <v>225</v>
      </c>
    </row>
    <row r="198" s="2" customFormat="1" ht="16.5" customHeight="1">
      <c r="A198" s="42"/>
      <c r="B198" s="43"/>
      <c r="C198" s="258" t="s">
        <v>306</v>
      </c>
      <c r="D198" s="258" t="s">
        <v>307</v>
      </c>
      <c r="E198" s="259" t="s">
        <v>404</v>
      </c>
      <c r="F198" s="260" t="s">
        <v>405</v>
      </c>
      <c r="G198" s="261" t="s">
        <v>175</v>
      </c>
      <c r="H198" s="262">
        <v>1</v>
      </c>
      <c r="I198" s="263"/>
      <c r="J198" s="264">
        <f>ROUND(I198*H198,2)</f>
        <v>0</v>
      </c>
      <c r="K198" s="260" t="s">
        <v>232</v>
      </c>
      <c r="L198" s="265"/>
      <c r="M198" s="266" t="s">
        <v>39</v>
      </c>
      <c r="N198" s="267" t="s">
        <v>53</v>
      </c>
      <c r="O198" s="89"/>
      <c r="P198" s="227">
        <f>O198*H198</f>
        <v>0</v>
      </c>
      <c r="Q198" s="227">
        <v>0.22444</v>
      </c>
      <c r="R198" s="227">
        <f>Q198*H198</f>
        <v>0.22444</v>
      </c>
      <c r="S198" s="227">
        <v>0</v>
      </c>
      <c r="T198" s="228">
        <f>S198*H198</f>
        <v>0</v>
      </c>
      <c r="U198" s="42"/>
      <c r="V198" s="42"/>
      <c r="W198" s="42"/>
      <c r="X198" s="42"/>
      <c r="Y198" s="42"/>
      <c r="Z198" s="42"/>
      <c r="AA198" s="42"/>
      <c r="AB198" s="42"/>
      <c r="AC198" s="42"/>
      <c r="AD198" s="42"/>
      <c r="AE198" s="42"/>
      <c r="AR198" s="229" t="s">
        <v>272</v>
      </c>
      <c r="AT198" s="229" t="s">
        <v>307</v>
      </c>
      <c r="AU198" s="229" t="s">
        <v>90</v>
      </c>
      <c r="AY198" s="20" t="s">
        <v>225</v>
      </c>
      <c r="BE198" s="230">
        <f>IF(N198="základní",J198,0)</f>
        <v>0</v>
      </c>
      <c r="BF198" s="230">
        <f>IF(N198="snížená",J198,0)</f>
        <v>0</v>
      </c>
      <c r="BG198" s="230">
        <f>IF(N198="zákl. přenesená",J198,0)</f>
        <v>0</v>
      </c>
      <c r="BH198" s="230">
        <f>IF(N198="sníž. přenesená",J198,0)</f>
        <v>0</v>
      </c>
      <c r="BI198" s="230">
        <f>IF(N198="nulová",J198,0)</f>
        <v>0</v>
      </c>
      <c r="BJ198" s="20" t="s">
        <v>233</v>
      </c>
      <c r="BK198" s="230">
        <f>ROUND(I198*H198,2)</f>
        <v>0</v>
      </c>
      <c r="BL198" s="20" t="s">
        <v>233</v>
      </c>
      <c r="BM198" s="229" t="s">
        <v>516</v>
      </c>
    </row>
    <row r="199" s="13" customFormat="1">
      <c r="A199" s="13"/>
      <c r="B199" s="236"/>
      <c r="C199" s="237"/>
      <c r="D199" s="231" t="s">
        <v>237</v>
      </c>
      <c r="E199" s="238" t="s">
        <v>39</v>
      </c>
      <c r="F199" s="239" t="s">
        <v>517</v>
      </c>
      <c r="G199" s="237"/>
      <c r="H199" s="240">
        <v>1</v>
      </c>
      <c r="I199" s="241"/>
      <c r="J199" s="237"/>
      <c r="K199" s="237"/>
      <c r="L199" s="242"/>
      <c r="M199" s="243"/>
      <c r="N199" s="244"/>
      <c r="O199" s="244"/>
      <c r="P199" s="244"/>
      <c r="Q199" s="244"/>
      <c r="R199" s="244"/>
      <c r="S199" s="244"/>
      <c r="T199" s="245"/>
      <c r="U199" s="13"/>
      <c r="V199" s="13"/>
      <c r="W199" s="13"/>
      <c r="X199" s="13"/>
      <c r="Y199" s="13"/>
      <c r="Z199" s="13"/>
      <c r="AA199" s="13"/>
      <c r="AB199" s="13"/>
      <c r="AC199" s="13"/>
      <c r="AD199" s="13"/>
      <c r="AE199" s="13"/>
      <c r="AT199" s="246" t="s">
        <v>237</v>
      </c>
      <c r="AU199" s="246" t="s">
        <v>90</v>
      </c>
      <c r="AV199" s="13" t="s">
        <v>90</v>
      </c>
      <c r="AW199" s="13" t="s">
        <v>41</v>
      </c>
      <c r="AX199" s="13" t="s">
        <v>80</v>
      </c>
      <c r="AY199" s="246" t="s">
        <v>225</v>
      </c>
    </row>
    <row r="200" s="14" customFormat="1">
      <c r="A200" s="14"/>
      <c r="B200" s="247"/>
      <c r="C200" s="248"/>
      <c r="D200" s="231" t="s">
        <v>237</v>
      </c>
      <c r="E200" s="249" t="s">
        <v>39</v>
      </c>
      <c r="F200" s="250" t="s">
        <v>239</v>
      </c>
      <c r="G200" s="248"/>
      <c r="H200" s="251">
        <v>1</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237</v>
      </c>
      <c r="AU200" s="257" t="s">
        <v>90</v>
      </c>
      <c r="AV200" s="14" t="s">
        <v>233</v>
      </c>
      <c r="AW200" s="14" t="s">
        <v>41</v>
      </c>
      <c r="AX200" s="14" t="s">
        <v>87</v>
      </c>
      <c r="AY200" s="257" t="s">
        <v>225</v>
      </c>
    </row>
    <row r="201" s="2" customFormat="1" ht="16.5" customHeight="1">
      <c r="A201" s="42"/>
      <c r="B201" s="43"/>
      <c r="C201" s="258" t="s">
        <v>312</v>
      </c>
      <c r="D201" s="258" t="s">
        <v>307</v>
      </c>
      <c r="E201" s="259" t="s">
        <v>518</v>
      </c>
      <c r="F201" s="260" t="s">
        <v>519</v>
      </c>
      <c r="G201" s="261" t="s">
        <v>175</v>
      </c>
      <c r="H201" s="262">
        <v>1</v>
      </c>
      <c r="I201" s="263"/>
      <c r="J201" s="264">
        <f>ROUND(I201*H201,2)</f>
        <v>0</v>
      </c>
      <c r="K201" s="260" t="s">
        <v>232</v>
      </c>
      <c r="L201" s="265"/>
      <c r="M201" s="266" t="s">
        <v>39</v>
      </c>
      <c r="N201" s="267" t="s">
        <v>53</v>
      </c>
      <c r="O201" s="89"/>
      <c r="P201" s="227">
        <f>O201*H201</f>
        <v>0</v>
      </c>
      <c r="Q201" s="227">
        <v>0.23430999999999999</v>
      </c>
      <c r="R201" s="227">
        <f>Q201*H201</f>
        <v>0.23430999999999999</v>
      </c>
      <c r="S201" s="227">
        <v>0</v>
      </c>
      <c r="T201" s="228">
        <f>S201*H201</f>
        <v>0</v>
      </c>
      <c r="U201" s="42"/>
      <c r="V201" s="42"/>
      <c r="W201" s="42"/>
      <c r="X201" s="42"/>
      <c r="Y201" s="42"/>
      <c r="Z201" s="42"/>
      <c r="AA201" s="42"/>
      <c r="AB201" s="42"/>
      <c r="AC201" s="42"/>
      <c r="AD201" s="42"/>
      <c r="AE201" s="42"/>
      <c r="AR201" s="229" t="s">
        <v>272</v>
      </c>
      <c r="AT201" s="229" t="s">
        <v>307</v>
      </c>
      <c r="AU201" s="229" t="s">
        <v>90</v>
      </c>
      <c r="AY201" s="20" t="s">
        <v>225</v>
      </c>
      <c r="BE201" s="230">
        <f>IF(N201="základní",J201,0)</f>
        <v>0</v>
      </c>
      <c r="BF201" s="230">
        <f>IF(N201="snížená",J201,0)</f>
        <v>0</v>
      </c>
      <c r="BG201" s="230">
        <f>IF(N201="zákl. přenesená",J201,0)</f>
        <v>0</v>
      </c>
      <c r="BH201" s="230">
        <f>IF(N201="sníž. přenesená",J201,0)</f>
        <v>0</v>
      </c>
      <c r="BI201" s="230">
        <f>IF(N201="nulová",J201,0)</f>
        <v>0</v>
      </c>
      <c r="BJ201" s="20" t="s">
        <v>233</v>
      </c>
      <c r="BK201" s="230">
        <f>ROUND(I201*H201,2)</f>
        <v>0</v>
      </c>
      <c r="BL201" s="20" t="s">
        <v>233</v>
      </c>
      <c r="BM201" s="229" t="s">
        <v>520</v>
      </c>
    </row>
    <row r="202" s="13" customFormat="1">
      <c r="A202" s="13"/>
      <c r="B202" s="236"/>
      <c r="C202" s="237"/>
      <c r="D202" s="231" t="s">
        <v>237</v>
      </c>
      <c r="E202" s="238" t="s">
        <v>39</v>
      </c>
      <c r="F202" s="239" t="s">
        <v>521</v>
      </c>
      <c r="G202" s="237"/>
      <c r="H202" s="240">
        <v>1</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237</v>
      </c>
      <c r="AU202" s="246" t="s">
        <v>90</v>
      </c>
      <c r="AV202" s="13" t="s">
        <v>90</v>
      </c>
      <c r="AW202" s="13" t="s">
        <v>41</v>
      </c>
      <c r="AX202" s="13" t="s">
        <v>80</v>
      </c>
      <c r="AY202" s="246" t="s">
        <v>225</v>
      </c>
    </row>
    <row r="203" s="14" customFormat="1">
      <c r="A203" s="14"/>
      <c r="B203" s="247"/>
      <c r="C203" s="248"/>
      <c r="D203" s="231" t="s">
        <v>237</v>
      </c>
      <c r="E203" s="249" t="s">
        <v>39</v>
      </c>
      <c r="F203" s="250" t="s">
        <v>239</v>
      </c>
      <c r="G203" s="248"/>
      <c r="H203" s="251">
        <v>1</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237</v>
      </c>
      <c r="AU203" s="257" t="s">
        <v>90</v>
      </c>
      <c r="AV203" s="14" t="s">
        <v>233</v>
      </c>
      <c r="AW203" s="14" t="s">
        <v>41</v>
      </c>
      <c r="AX203" s="14" t="s">
        <v>87</v>
      </c>
      <c r="AY203" s="257" t="s">
        <v>225</v>
      </c>
    </row>
    <row r="204" s="2" customFormat="1" ht="16.5" customHeight="1">
      <c r="A204" s="42"/>
      <c r="B204" s="43"/>
      <c r="C204" s="258" t="s">
        <v>317</v>
      </c>
      <c r="D204" s="258" t="s">
        <v>307</v>
      </c>
      <c r="E204" s="259" t="s">
        <v>522</v>
      </c>
      <c r="F204" s="260" t="s">
        <v>523</v>
      </c>
      <c r="G204" s="261" t="s">
        <v>175</v>
      </c>
      <c r="H204" s="262">
        <v>1</v>
      </c>
      <c r="I204" s="263"/>
      <c r="J204" s="264">
        <f>ROUND(I204*H204,2)</f>
        <v>0</v>
      </c>
      <c r="K204" s="260" t="s">
        <v>232</v>
      </c>
      <c r="L204" s="265"/>
      <c r="M204" s="266" t="s">
        <v>39</v>
      </c>
      <c r="N204" s="267" t="s">
        <v>53</v>
      </c>
      <c r="O204" s="89"/>
      <c r="P204" s="227">
        <f>O204*H204</f>
        <v>0</v>
      </c>
      <c r="Q204" s="227">
        <v>0.29358000000000001</v>
      </c>
      <c r="R204" s="227">
        <f>Q204*H204</f>
        <v>0.29358000000000001</v>
      </c>
      <c r="S204" s="227">
        <v>0</v>
      </c>
      <c r="T204" s="228">
        <f>S204*H204</f>
        <v>0</v>
      </c>
      <c r="U204" s="42"/>
      <c r="V204" s="42"/>
      <c r="W204" s="42"/>
      <c r="X204" s="42"/>
      <c r="Y204" s="42"/>
      <c r="Z204" s="42"/>
      <c r="AA204" s="42"/>
      <c r="AB204" s="42"/>
      <c r="AC204" s="42"/>
      <c r="AD204" s="42"/>
      <c r="AE204" s="42"/>
      <c r="AR204" s="229" t="s">
        <v>272</v>
      </c>
      <c r="AT204" s="229" t="s">
        <v>307</v>
      </c>
      <c r="AU204" s="229" t="s">
        <v>90</v>
      </c>
      <c r="AY204" s="20" t="s">
        <v>225</v>
      </c>
      <c r="BE204" s="230">
        <f>IF(N204="základní",J204,0)</f>
        <v>0</v>
      </c>
      <c r="BF204" s="230">
        <f>IF(N204="snížená",J204,0)</f>
        <v>0</v>
      </c>
      <c r="BG204" s="230">
        <f>IF(N204="zákl. přenesená",J204,0)</f>
        <v>0</v>
      </c>
      <c r="BH204" s="230">
        <f>IF(N204="sníž. přenesená",J204,0)</f>
        <v>0</v>
      </c>
      <c r="BI204" s="230">
        <f>IF(N204="nulová",J204,0)</f>
        <v>0</v>
      </c>
      <c r="BJ204" s="20" t="s">
        <v>233</v>
      </c>
      <c r="BK204" s="230">
        <f>ROUND(I204*H204,2)</f>
        <v>0</v>
      </c>
      <c r="BL204" s="20" t="s">
        <v>233</v>
      </c>
      <c r="BM204" s="229" t="s">
        <v>524</v>
      </c>
    </row>
    <row r="205" s="13" customFormat="1">
      <c r="A205" s="13"/>
      <c r="B205" s="236"/>
      <c r="C205" s="237"/>
      <c r="D205" s="231" t="s">
        <v>237</v>
      </c>
      <c r="E205" s="238" t="s">
        <v>39</v>
      </c>
      <c r="F205" s="239" t="s">
        <v>525</v>
      </c>
      <c r="G205" s="237"/>
      <c r="H205" s="240">
        <v>1</v>
      </c>
      <c r="I205" s="241"/>
      <c r="J205" s="237"/>
      <c r="K205" s="237"/>
      <c r="L205" s="242"/>
      <c r="M205" s="243"/>
      <c r="N205" s="244"/>
      <c r="O205" s="244"/>
      <c r="P205" s="244"/>
      <c r="Q205" s="244"/>
      <c r="R205" s="244"/>
      <c r="S205" s="244"/>
      <c r="T205" s="245"/>
      <c r="U205" s="13"/>
      <c r="V205" s="13"/>
      <c r="W205" s="13"/>
      <c r="X205" s="13"/>
      <c r="Y205" s="13"/>
      <c r="Z205" s="13"/>
      <c r="AA205" s="13"/>
      <c r="AB205" s="13"/>
      <c r="AC205" s="13"/>
      <c r="AD205" s="13"/>
      <c r="AE205" s="13"/>
      <c r="AT205" s="246" t="s">
        <v>237</v>
      </c>
      <c r="AU205" s="246" t="s">
        <v>90</v>
      </c>
      <c r="AV205" s="13" t="s">
        <v>90</v>
      </c>
      <c r="AW205" s="13" t="s">
        <v>41</v>
      </c>
      <c r="AX205" s="13" t="s">
        <v>80</v>
      </c>
      <c r="AY205" s="246" t="s">
        <v>225</v>
      </c>
    </row>
    <row r="206" s="14" customFormat="1">
      <c r="A206" s="14"/>
      <c r="B206" s="247"/>
      <c r="C206" s="248"/>
      <c r="D206" s="231" t="s">
        <v>237</v>
      </c>
      <c r="E206" s="249" t="s">
        <v>39</v>
      </c>
      <c r="F206" s="250" t="s">
        <v>239</v>
      </c>
      <c r="G206" s="248"/>
      <c r="H206" s="251">
        <v>1</v>
      </c>
      <c r="I206" s="252"/>
      <c r="J206" s="248"/>
      <c r="K206" s="248"/>
      <c r="L206" s="253"/>
      <c r="M206" s="254"/>
      <c r="N206" s="255"/>
      <c r="O206" s="255"/>
      <c r="P206" s="255"/>
      <c r="Q206" s="255"/>
      <c r="R206" s="255"/>
      <c r="S206" s="255"/>
      <c r="T206" s="256"/>
      <c r="U206" s="14"/>
      <c r="V206" s="14"/>
      <c r="W206" s="14"/>
      <c r="X206" s="14"/>
      <c r="Y206" s="14"/>
      <c r="Z206" s="14"/>
      <c r="AA206" s="14"/>
      <c r="AB206" s="14"/>
      <c r="AC206" s="14"/>
      <c r="AD206" s="14"/>
      <c r="AE206" s="14"/>
      <c r="AT206" s="257" t="s">
        <v>237</v>
      </c>
      <c r="AU206" s="257" t="s">
        <v>90</v>
      </c>
      <c r="AV206" s="14" t="s">
        <v>233</v>
      </c>
      <c r="AW206" s="14" t="s">
        <v>41</v>
      </c>
      <c r="AX206" s="14" t="s">
        <v>87</v>
      </c>
      <c r="AY206" s="257" t="s">
        <v>225</v>
      </c>
    </row>
    <row r="207" s="2" customFormat="1" ht="16.5" customHeight="1">
      <c r="A207" s="42"/>
      <c r="B207" s="43"/>
      <c r="C207" s="258" t="s">
        <v>324</v>
      </c>
      <c r="D207" s="258" t="s">
        <v>307</v>
      </c>
      <c r="E207" s="259" t="s">
        <v>526</v>
      </c>
      <c r="F207" s="260" t="s">
        <v>523</v>
      </c>
      <c r="G207" s="261" t="s">
        <v>175</v>
      </c>
      <c r="H207" s="262">
        <v>1</v>
      </c>
      <c r="I207" s="263"/>
      <c r="J207" s="264">
        <f>ROUND(I207*H207,2)</f>
        <v>0</v>
      </c>
      <c r="K207" s="260" t="s">
        <v>39</v>
      </c>
      <c r="L207" s="265"/>
      <c r="M207" s="266" t="s">
        <v>39</v>
      </c>
      <c r="N207" s="267" t="s">
        <v>53</v>
      </c>
      <c r="O207" s="89"/>
      <c r="P207" s="227">
        <f>O207*H207</f>
        <v>0</v>
      </c>
      <c r="Q207" s="227">
        <v>0.31900000000000001</v>
      </c>
      <c r="R207" s="227">
        <f>Q207*H207</f>
        <v>0.31900000000000001</v>
      </c>
      <c r="S207" s="227">
        <v>0</v>
      </c>
      <c r="T207" s="228">
        <f>S207*H207</f>
        <v>0</v>
      </c>
      <c r="U207" s="42"/>
      <c r="V207" s="42"/>
      <c r="W207" s="42"/>
      <c r="X207" s="42"/>
      <c r="Y207" s="42"/>
      <c r="Z207" s="42"/>
      <c r="AA207" s="42"/>
      <c r="AB207" s="42"/>
      <c r="AC207" s="42"/>
      <c r="AD207" s="42"/>
      <c r="AE207" s="42"/>
      <c r="AR207" s="229" t="s">
        <v>272</v>
      </c>
      <c r="AT207" s="229" t="s">
        <v>307</v>
      </c>
      <c r="AU207" s="229" t="s">
        <v>90</v>
      </c>
      <c r="AY207" s="20" t="s">
        <v>225</v>
      </c>
      <c r="BE207" s="230">
        <f>IF(N207="základní",J207,0)</f>
        <v>0</v>
      </c>
      <c r="BF207" s="230">
        <f>IF(N207="snížená",J207,0)</f>
        <v>0</v>
      </c>
      <c r="BG207" s="230">
        <f>IF(N207="zákl. přenesená",J207,0)</f>
        <v>0</v>
      </c>
      <c r="BH207" s="230">
        <f>IF(N207="sníž. přenesená",J207,0)</f>
        <v>0</v>
      </c>
      <c r="BI207" s="230">
        <f>IF(N207="nulová",J207,0)</f>
        <v>0</v>
      </c>
      <c r="BJ207" s="20" t="s">
        <v>233</v>
      </c>
      <c r="BK207" s="230">
        <f>ROUND(I207*H207,2)</f>
        <v>0</v>
      </c>
      <c r="BL207" s="20" t="s">
        <v>233</v>
      </c>
      <c r="BM207" s="229" t="s">
        <v>527</v>
      </c>
    </row>
    <row r="208" s="13" customFormat="1">
      <c r="A208" s="13"/>
      <c r="B208" s="236"/>
      <c r="C208" s="237"/>
      <c r="D208" s="231" t="s">
        <v>237</v>
      </c>
      <c r="E208" s="238" t="s">
        <v>39</v>
      </c>
      <c r="F208" s="239" t="s">
        <v>528</v>
      </c>
      <c r="G208" s="237"/>
      <c r="H208" s="240">
        <v>1</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237</v>
      </c>
      <c r="AU208" s="246" t="s">
        <v>90</v>
      </c>
      <c r="AV208" s="13" t="s">
        <v>90</v>
      </c>
      <c r="AW208" s="13" t="s">
        <v>41</v>
      </c>
      <c r="AX208" s="13" t="s">
        <v>80</v>
      </c>
      <c r="AY208" s="246" t="s">
        <v>225</v>
      </c>
    </row>
    <row r="209" s="14" customFormat="1">
      <c r="A209" s="14"/>
      <c r="B209" s="247"/>
      <c r="C209" s="248"/>
      <c r="D209" s="231" t="s">
        <v>237</v>
      </c>
      <c r="E209" s="249" t="s">
        <v>39</v>
      </c>
      <c r="F209" s="250" t="s">
        <v>239</v>
      </c>
      <c r="G209" s="248"/>
      <c r="H209" s="251">
        <v>1</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237</v>
      </c>
      <c r="AU209" s="257" t="s">
        <v>90</v>
      </c>
      <c r="AV209" s="14" t="s">
        <v>233</v>
      </c>
      <c r="AW209" s="14" t="s">
        <v>41</v>
      </c>
      <c r="AX209" s="14" t="s">
        <v>87</v>
      </c>
      <c r="AY209" s="257" t="s">
        <v>225</v>
      </c>
    </row>
    <row r="210" s="2" customFormat="1" ht="16.5" customHeight="1">
      <c r="A210" s="42"/>
      <c r="B210" s="43"/>
      <c r="C210" s="258" t="s">
        <v>330</v>
      </c>
      <c r="D210" s="258" t="s">
        <v>307</v>
      </c>
      <c r="E210" s="259" t="s">
        <v>318</v>
      </c>
      <c r="F210" s="260" t="s">
        <v>319</v>
      </c>
      <c r="G210" s="261" t="s">
        <v>175</v>
      </c>
      <c r="H210" s="262">
        <v>17.562000000000001</v>
      </c>
      <c r="I210" s="263"/>
      <c r="J210" s="264">
        <f>ROUND(I210*H210,2)</f>
        <v>0</v>
      </c>
      <c r="K210" s="260" t="s">
        <v>232</v>
      </c>
      <c r="L210" s="265"/>
      <c r="M210" s="266" t="s">
        <v>39</v>
      </c>
      <c r="N210" s="267" t="s">
        <v>53</v>
      </c>
      <c r="O210" s="89"/>
      <c r="P210" s="227">
        <f>O210*H210</f>
        <v>0</v>
      </c>
      <c r="Q210" s="227">
        <v>5.9268000000000001</v>
      </c>
      <c r="R210" s="227">
        <f>Q210*H210</f>
        <v>104.08646160000001</v>
      </c>
      <c r="S210" s="227">
        <v>0</v>
      </c>
      <c r="T210" s="228">
        <f>S210*H210</f>
        <v>0</v>
      </c>
      <c r="U210" s="42"/>
      <c r="V210" s="42"/>
      <c r="W210" s="42"/>
      <c r="X210" s="42"/>
      <c r="Y210" s="42"/>
      <c r="Z210" s="42"/>
      <c r="AA210" s="42"/>
      <c r="AB210" s="42"/>
      <c r="AC210" s="42"/>
      <c r="AD210" s="42"/>
      <c r="AE210" s="42"/>
      <c r="AR210" s="229" t="s">
        <v>272</v>
      </c>
      <c r="AT210" s="229" t="s">
        <v>307</v>
      </c>
      <c r="AU210" s="229" t="s">
        <v>90</v>
      </c>
      <c r="AY210" s="20" t="s">
        <v>225</v>
      </c>
      <c r="BE210" s="230">
        <f>IF(N210="základní",J210,0)</f>
        <v>0</v>
      </c>
      <c r="BF210" s="230">
        <f>IF(N210="snížená",J210,0)</f>
        <v>0</v>
      </c>
      <c r="BG210" s="230">
        <f>IF(N210="zákl. přenesená",J210,0)</f>
        <v>0</v>
      </c>
      <c r="BH210" s="230">
        <f>IF(N210="sníž. přenesená",J210,0)</f>
        <v>0</v>
      </c>
      <c r="BI210" s="230">
        <f>IF(N210="nulová",J210,0)</f>
        <v>0</v>
      </c>
      <c r="BJ210" s="20" t="s">
        <v>233</v>
      </c>
      <c r="BK210" s="230">
        <f>ROUND(I210*H210,2)</f>
        <v>0</v>
      </c>
      <c r="BL210" s="20" t="s">
        <v>233</v>
      </c>
      <c r="BM210" s="229" t="s">
        <v>529</v>
      </c>
    </row>
    <row r="211" s="2" customFormat="1">
      <c r="A211" s="42"/>
      <c r="B211" s="43"/>
      <c r="C211" s="44"/>
      <c r="D211" s="231" t="s">
        <v>321</v>
      </c>
      <c r="E211" s="44"/>
      <c r="F211" s="232" t="s">
        <v>322</v>
      </c>
      <c r="G211" s="44"/>
      <c r="H211" s="44"/>
      <c r="I211" s="233"/>
      <c r="J211" s="44"/>
      <c r="K211" s="44"/>
      <c r="L211" s="48"/>
      <c r="M211" s="234"/>
      <c r="N211" s="235"/>
      <c r="O211" s="89"/>
      <c r="P211" s="89"/>
      <c r="Q211" s="89"/>
      <c r="R211" s="89"/>
      <c r="S211" s="89"/>
      <c r="T211" s="90"/>
      <c r="U211" s="42"/>
      <c r="V211" s="42"/>
      <c r="W211" s="42"/>
      <c r="X211" s="42"/>
      <c r="Y211" s="42"/>
      <c r="Z211" s="42"/>
      <c r="AA211" s="42"/>
      <c r="AB211" s="42"/>
      <c r="AC211" s="42"/>
      <c r="AD211" s="42"/>
      <c r="AE211" s="42"/>
      <c r="AT211" s="20" t="s">
        <v>321</v>
      </c>
      <c r="AU211" s="20" t="s">
        <v>90</v>
      </c>
    </row>
    <row r="212" s="13" customFormat="1">
      <c r="A212" s="13"/>
      <c r="B212" s="236"/>
      <c r="C212" s="237"/>
      <c r="D212" s="231" t="s">
        <v>237</v>
      </c>
      <c r="E212" s="238" t="s">
        <v>39</v>
      </c>
      <c r="F212" s="239" t="s">
        <v>530</v>
      </c>
      <c r="G212" s="237"/>
      <c r="H212" s="240">
        <v>17.562000000000001</v>
      </c>
      <c r="I212" s="241"/>
      <c r="J212" s="237"/>
      <c r="K212" s="237"/>
      <c r="L212" s="242"/>
      <c r="M212" s="243"/>
      <c r="N212" s="244"/>
      <c r="O212" s="244"/>
      <c r="P212" s="244"/>
      <c r="Q212" s="244"/>
      <c r="R212" s="244"/>
      <c r="S212" s="244"/>
      <c r="T212" s="245"/>
      <c r="U212" s="13"/>
      <c r="V212" s="13"/>
      <c r="W212" s="13"/>
      <c r="X212" s="13"/>
      <c r="Y212" s="13"/>
      <c r="Z212" s="13"/>
      <c r="AA212" s="13"/>
      <c r="AB212" s="13"/>
      <c r="AC212" s="13"/>
      <c r="AD212" s="13"/>
      <c r="AE212" s="13"/>
      <c r="AT212" s="246" t="s">
        <v>237</v>
      </c>
      <c r="AU212" s="246" t="s">
        <v>90</v>
      </c>
      <c r="AV212" s="13" t="s">
        <v>90</v>
      </c>
      <c r="AW212" s="13" t="s">
        <v>41</v>
      </c>
      <c r="AX212" s="13" t="s">
        <v>80</v>
      </c>
      <c r="AY212" s="246" t="s">
        <v>225</v>
      </c>
    </row>
    <row r="213" s="14" customFormat="1">
      <c r="A213" s="14"/>
      <c r="B213" s="247"/>
      <c r="C213" s="248"/>
      <c r="D213" s="231" t="s">
        <v>237</v>
      </c>
      <c r="E213" s="249" t="s">
        <v>39</v>
      </c>
      <c r="F213" s="250" t="s">
        <v>239</v>
      </c>
      <c r="G213" s="248"/>
      <c r="H213" s="251">
        <v>17.562000000000001</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237</v>
      </c>
      <c r="AU213" s="257" t="s">
        <v>90</v>
      </c>
      <c r="AV213" s="14" t="s">
        <v>233</v>
      </c>
      <c r="AW213" s="14" t="s">
        <v>41</v>
      </c>
      <c r="AX213" s="14" t="s">
        <v>87</v>
      </c>
      <c r="AY213" s="257" t="s">
        <v>225</v>
      </c>
    </row>
    <row r="214" s="2" customFormat="1" ht="16.5" customHeight="1">
      <c r="A214" s="42"/>
      <c r="B214" s="43"/>
      <c r="C214" s="258" t="s">
        <v>337</v>
      </c>
      <c r="D214" s="258" t="s">
        <v>307</v>
      </c>
      <c r="E214" s="259" t="s">
        <v>325</v>
      </c>
      <c r="F214" s="260" t="s">
        <v>174</v>
      </c>
      <c r="G214" s="261" t="s">
        <v>175</v>
      </c>
      <c r="H214" s="262">
        <v>4000</v>
      </c>
      <c r="I214" s="263"/>
      <c r="J214" s="264">
        <f>ROUND(I214*H214,2)</f>
        <v>0</v>
      </c>
      <c r="K214" s="260" t="s">
        <v>232</v>
      </c>
      <c r="L214" s="265"/>
      <c r="M214" s="266" t="s">
        <v>39</v>
      </c>
      <c r="N214" s="267" t="s">
        <v>53</v>
      </c>
      <c r="O214" s="89"/>
      <c r="P214" s="227">
        <f>O214*H214</f>
        <v>0</v>
      </c>
      <c r="Q214" s="227">
        <v>9.0000000000000006E-05</v>
      </c>
      <c r="R214" s="227">
        <f>Q214*H214</f>
        <v>0.36000000000000004</v>
      </c>
      <c r="S214" s="227">
        <v>0</v>
      </c>
      <c r="T214" s="228">
        <f>S214*H214</f>
        <v>0</v>
      </c>
      <c r="U214" s="42"/>
      <c r="V214" s="42"/>
      <c r="W214" s="42"/>
      <c r="X214" s="42"/>
      <c r="Y214" s="42"/>
      <c r="Z214" s="42"/>
      <c r="AA214" s="42"/>
      <c r="AB214" s="42"/>
      <c r="AC214" s="42"/>
      <c r="AD214" s="42"/>
      <c r="AE214" s="42"/>
      <c r="AR214" s="229" t="s">
        <v>272</v>
      </c>
      <c r="AT214" s="229" t="s">
        <v>307</v>
      </c>
      <c r="AU214" s="229" t="s">
        <v>90</v>
      </c>
      <c r="AY214" s="20" t="s">
        <v>225</v>
      </c>
      <c r="BE214" s="230">
        <f>IF(N214="základní",J214,0)</f>
        <v>0</v>
      </c>
      <c r="BF214" s="230">
        <f>IF(N214="snížená",J214,0)</f>
        <v>0</v>
      </c>
      <c r="BG214" s="230">
        <f>IF(N214="zákl. přenesená",J214,0)</f>
        <v>0</v>
      </c>
      <c r="BH214" s="230">
        <f>IF(N214="sníž. přenesená",J214,0)</f>
        <v>0</v>
      </c>
      <c r="BI214" s="230">
        <f>IF(N214="nulová",J214,0)</f>
        <v>0</v>
      </c>
      <c r="BJ214" s="20" t="s">
        <v>233</v>
      </c>
      <c r="BK214" s="230">
        <f>ROUND(I214*H214,2)</f>
        <v>0</v>
      </c>
      <c r="BL214" s="20" t="s">
        <v>233</v>
      </c>
      <c r="BM214" s="229" t="s">
        <v>531</v>
      </c>
    </row>
    <row r="215" s="13" customFormat="1">
      <c r="A215" s="13"/>
      <c r="B215" s="236"/>
      <c r="C215" s="237"/>
      <c r="D215" s="231" t="s">
        <v>237</v>
      </c>
      <c r="E215" s="238" t="s">
        <v>39</v>
      </c>
      <c r="F215" s="239" t="s">
        <v>532</v>
      </c>
      <c r="G215" s="237"/>
      <c r="H215" s="240">
        <v>500</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237</v>
      </c>
      <c r="AU215" s="246" t="s">
        <v>90</v>
      </c>
      <c r="AV215" s="13" t="s">
        <v>90</v>
      </c>
      <c r="AW215" s="13" t="s">
        <v>41</v>
      </c>
      <c r="AX215" s="13" t="s">
        <v>80</v>
      </c>
      <c r="AY215" s="246" t="s">
        <v>225</v>
      </c>
    </row>
    <row r="216" s="13" customFormat="1">
      <c r="A216" s="13"/>
      <c r="B216" s="236"/>
      <c r="C216" s="237"/>
      <c r="D216" s="231" t="s">
        <v>237</v>
      </c>
      <c r="E216" s="238" t="s">
        <v>39</v>
      </c>
      <c r="F216" s="239" t="s">
        <v>533</v>
      </c>
      <c r="G216" s="237"/>
      <c r="H216" s="240">
        <v>750</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237</v>
      </c>
      <c r="AU216" s="246" t="s">
        <v>90</v>
      </c>
      <c r="AV216" s="13" t="s">
        <v>90</v>
      </c>
      <c r="AW216" s="13" t="s">
        <v>41</v>
      </c>
      <c r="AX216" s="13" t="s">
        <v>80</v>
      </c>
      <c r="AY216" s="246" t="s">
        <v>225</v>
      </c>
    </row>
    <row r="217" s="13" customFormat="1">
      <c r="A217" s="13"/>
      <c r="B217" s="236"/>
      <c r="C217" s="237"/>
      <c r="D217" s="231" t="s">
        <v>237</v>
      </c>
      <c r="E217" s="238" t="s">
        <v>39</v>
      </c>
      <c r="F217" s="239" t="s">
        <v>534</v>
      </c>
      <c r="G217" s="237"/>
      <c r="H217" s="240">
        <v>500</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237</v>
      </c>
      <c r="AU217" s="246" t="s">
        <v>90</v>
      </c>
      <c r="AV217" s="13" t="s">
        <v>90</v>
      </c>
      <c r="AW217" s="13" t="s">
        <v>41</v>
      </c>
      <c r="AX217" s="13" t="s">
        <v>80</v>
      </c>
      <c r="AY217" s="246" t="s">
        <v>225</v>
      </c>
    </row>
    <row r="218" s="13" customFormat="1">
      <c r="A218" s="13"/>
      <c r="B218" s="236"/>
      <c r="C218" s="237"/>
      <c r="D218" s="231" t="s">
        <v>237</v>
      </c>
      <c r="E218" s="238" t="s">
        <v>39</v>
      </c>
      <c r="F218" s="239" t="s">
        <v>535</v>
      </c>
      <c r="G218" s="237"/>
      <c r="H218" s="240">
        <v>1000</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237</v>
      </c>
      <c r="AU218" s="246" t="s">
        <v>90</v>
      </c>
      <c r="AV218" s="13" t="s">
        <v>90</v>
      </c>
      <c r="AW218" s="13" t="s">
        <v>41</v>
      </c>
      <c r="AX218" s="13" t="s">
        <v>80</v>
      </c>
      <c r="AY218" s="246" t="s">
        <v>225</v>
      </c>
    </row>
    <row r="219" s="13" customFormat="1">
      <c r="A219" s="13"/>
      <c r="B219" s="236"/>
      <c r="C219" s="237"/>
      <c r="D219" s="231" t="s">
        <v>237</v>
      </c>
      <c r="E219" s="238" t="s">
        <v>39</v>
      </c>
      <c r="F219" s="239" t="s">
        <v>536</v>
      </c>
      <c r="G219" s="237"/>
      <c r="H219" s="240">
        <v>1250</v>
      </c>
      <c r="I219" s="241"/>
      <c r="J219" s="237"/>
      <c r="K219" s="237"/>
      <c r="L219" s="242"/>
      <c r="M219" s="243"/>
      <c r="N219" s="244"/>
      <c r="O219" s="244"/>
      <c r="P219" s="244"/>
      <c r="Q219" s="244"/>
      <c r="R219" s="244"/>
      <c r="S219" s="244"/>
      <c r="T219" s="245"/>
      <c r="U219" s="13"/>
      <c r="V219" s="13"/>
      <c r="W219" s="13"/>
      <c r="X219" s="13"/>
      <c r="Y219" s="13"/>
      <c r="Z219" s="13"/>
      <c r="AA219" s="13"/>
      <c r="AB219" s="13"/>
      <c r="AC219" s="13"/>
      <c r="AD219" s="13"/>
      <c r="AE219" s="13"/>
      <c r="AT219" s="246" t="s">
        <v>237</v>
      </c>
      <c r="AU219" s="246" t="s">
        <v>90</v>
      </c>
      <c r="AV219" s="13" t="s">
        <v>90</v>
      </c>
      <c r="AW219" s="13" t="s">
        <v>41</v>
      </c>
      <c r="AX219" s="13" t="s">
        <v>80</v>
      </c>
      <c r="AY219" s="246" t="s">
        <v>225</v>
      </c>
    </row>
    <row r="220" s="14" customFormat="1">
      <c r="A220" s="14"/>
      <c r="B220" s="247"/>
      <c r="C220" s="248"/>
      <c r="D220" s="231" t="s">
        <v>237</v>
      </c>
      <c r="E220" s="249" t="s">
        <v>424</v>
      </c>
      <c r="F220" s="250" t="s">
        <v>239</v>
      </c>
      <c r="G220" s="248"/>
      <c r="H220" s="251">
        <v>4000</v>
      </c>
      <c r="I220" s="252"/>
      <c r="J220" s="248"/>
      <c r="K220" s="248"/>
      <c r="L220" s="253"/>
      <c r="M220" s="254"/>
      <c r="N220" s="255"/>
      <c r="O220" s="255"/>
      <c r="P220" s="255"/>
      <c r="Q220" s="255"/>
      <c r="R220" s="255"/>
      <c r="S220" s="255"/>
      <c r="T220" s="256"/>
      <c r="U220" s="14"/>
      <c r="V220" s="14"/>
      <c r="W220" s="14"/>
      <c r="X220" s="14"/>
      <c r="Y220" s="14"/>
      <c r="Z220" s="14"/>
      <c r="AA220" s="14"/>
      <c r="AB220" s="14"/>
      <c r="AC220" s="14"/>
      <c r="AD220" s="14"/>
      <c r="AE220" s="14"/>
      <c r="AT220" s="257" t="s">
        <v>237</v>
      </c>
      <c r="AU220" s="257" t="s">
        <v>90</v>
      </c>
      <c r="AV220" s="14" t="s">
        <v>233</v>
      </c>
      <c r="AW220" s="14" t="s">
        <v>41</v>
      </c>
      <c r="AX220" s="14" t="s">
        <v>87</v>
      </c>
      <c r="AY220" s="257" t="s">
        <v>225</v>
      </c>
    </row>
    <row r="221" s="12" customFormat="1" ht="25.92" customHeight="1">
      <c r="A221" s="12"/>
      <c r="B221" s="202"/>
      <c r="C221" s="203"/>
      <c r="D221" s="204" t="s">
        <v>79</v>
      </c>
      <c r="E221" s="205" t="s">
        <v>328</v>
      </c>
      <c r="F221" s="205" t="s">
        <v>329</v>
      </c>
      <c r="G221" s="203"/>
      <c r="H221" s="203"/>
      <c r="I221" s="206"/>
      <c r="J221" s="207">
        <f>BK221</f>
        <v>0</v>
      </c>
      <c r="K221" s="203"/>
      <c r="L221" s="208"/>
      <c r="M221" s="209"/>
      <c r="N221" s="210"/>
      <c r="O221" s="210"/>
      <c r="P221" s="211">
        <f>SUM(P222:P252)</f>
        <v>0</v>
      </c>
      <c r="Q221" s="210"/>
      <c r="R221" s="211">
        <f>SUM(R222:R252)</f>
        <v>0</v>
      </c>
      <c r="S221" s="210"/>
      <c r="T221" s="212">
        <f>SUM(T222:T252)</f>
        <v>0</v>
      </c>
      <c r="U221" s="12"/>
      <c r="V221" s="12"/>
      <c r="W221" s="12"/>
      <c r="X221" s="12"/>
      <c r="Y221" s="12"/>
      <c r="Z221" s="12"/>
      <c r="AA221" s="12"/>
      <c r="AB221" s="12"/>
      <c r="AC221" s="12"/>
      <c r="AD221" s="12"/>
      <c r="AE221" s="12"/>
      <c r="AR221" s="213" t="s">
        <v>233</v>
      </c>
      <c r="AT221" s="214" t="s">
        <v>79</v>
      </c>
      <c r="AU221" s="214" t="s">
        <v>80</v>
      </c>
      <c r="AY221" s="213" t="s">
        <v>225</v>
      </c>
      <c r="BK221" s="215">
        <f>SUM(BK222:BK252)</f>
        <v>0</v>
      </c>
    </row>
    <row r="222" s="2" customFormat="1" ht="55.5" customHeight="1">
      <c r="A222" s="42"/>
      <c r="B222" s="43"/>
      <c r="C222" s="218" t="s">
        <v>342</v>
      </c>
      <c r="D222" s="218" t="s">
        <v>228</v>
      </c>
      <c r="E222" s="219" t="s">
        <v>346</v>
      </c>
      <c r="F222" s="220" t="s">
        <v>347</v>
      </c>
      <c r="G222" s="221" t="s">
        <v>175</v>
      </c>
      <c r="H222" s="222">
        <v>1</v>
      </c>
      <c r="I222" s="223"/>
      <c r="J222" s="224">
        <f>ROUND(I222*H222,2)</f>
        <v>0</v>
      </c>
      <c r="K222" s="220" t="s">
        <v>232</v>
      </c>
      <c r="L222" s="48"/>
      <c r="M222" s="225" t="s">
        <v>39</v>
      </c>
      <c r="N222" s="226" t="s">
        <v>53</v>
      </c>
      <c r="O222" s="89"/>
      <c r="P222" s="227">
        <f>O222*H222</f>
        <v>0</v>
      </c>
      <c r="Q222" s="227">
        <v>0</v>
      </c>
      <c r="R222" s="227">
        <f>Q222*H222</f>
        <v>0</v>
      </c>
      <c r="S222" s="227">
        <v>0</v>
      </c>
      <c r="T222" s="228">
        <f>S222*H222</f>
        <v>0</v>
      </c>
      <c r="U222" s="42"/>
      <c r="V222" s="42"/>
      <c r="W222" s="42"/>
      <c r="X222" s="42"/>
      <c r="Y222" s="42"/>
      <c r="Z222" s="42"/>
      <c r="AA222" s="42"/>
      <c r="AB222" s="42"/>
      <c r="AC222" s="42"/>
      <c r="AD222" s="42"/>
      <c r="AE222" s="42"/>
      <c r="AR222" s="229" t="s">
        <v>300</v>
      </c>
      <c r="AT222" s="229" t="s">
        <v>228</v>
      </c>
      <c r="AU222" s="229" t="s">
        <v>87</v>
      </c>
      <c r="AY222" s="20" t="s">
        <v>225</v>
      </c>
      <c r="BE222" s="230">
        <f>IF(N222="základní",J222,0)</f>
        <v>0</v>
      </c>
      <c r="BF222" s="230">
        <f>IF(N222="snížená",J222,0)</f>
        <v>0</v>
      </c>
      <c r="BG222" s="230">
        <f>IF(N222="zákl. přenesená",J222,0)</f>
        <v>0</v>
      </c>
      <c r="BH222" s="230">
        <f>IF(N222="sníž. přenesená",J222,0)</f>
        <v>0</v>
      </c>
      <c r="BI222" s="230">
        <f>IF(N222="nulová",J222,0)</f>
        <v>0</v>
      </c>
      <c r="BJ222" s="20" t="s">
        <v>233</v>
      </c>
      <c r="BK222" s="230">
        <f>ROUND(I222*H222,2)</f>
        <v>0</v>
      </c>
      <c r="BL222" s="20" t="s">
        <v>300</v>
      </c>
      <c r="BM222" s="229" t="s">
        <v>537</v>
      </c>
    </row>
    <row r="223" s="2" customFormat="1">
      <c r="A223" s="42"/>
      <c r="B223" s="43"/>
      <c r="C223" s="44"/>
      <c r="D223" s="231" t="s">
        <v>235</v>
      </c>
      <c r="E223" s="44"/>
      <c r="F223" s="232" t="s">
        <v>334</v>
      </c>
      <c r="G223" s="44"/>
      <c r="H223" s="44"/>
      <c r="I223" s="233"/>
      <c r="J223" s="44"/>
      <c r="K223" s="44"/>
      <c r="L223" s="48"/>
      <c r="M223" s="234"/>
      <c r="N223" s="235"/>
      <c r="O223" s="89"/>
      <c r="P223" s="89"/>
      <c r="Q223" s="89"/>
      <c r="R223" s="89"/>
      <c r="S223" s="89"/>
      <c r="T223" s="90"/>
      <c r="U223" s="42"/>
      <c r="V223" s="42"/>
      <c r="W223" s="42"/>
      <c r="X223" s="42"/>
      <c r="Y223" s="42"/>
      <c r="Z223" s="42"/>
      <c r="AA223" s="42"/>
      <c r="AB223" s="42"/>
      <c r="AC223" s="42"/>
      <c r="AD223" s="42"/>
      <c r="AE223" s="42"/>
      <c r="AT223" s="20" t="s">
        <v>235</v>
      </c>
      <c r="AU223" s="20" t="s">
        <v>87</v>
      </c>
    </row>
    <row r="224" s="13" customFormat="1">
      <c r="A224" s="13"/>
      <c r="B224" s="236"/>
      <c r="C224" s="237"/>
      <c r="D224" s="231" t="s">
        <v>237</v>
      </c>
      <c r="E224" s="238" t="s">
        <v>39</v>
      </c>
      <c r="F224" s="239" t="s">
        <v>349</v>
      </c>
      <c r="G224" s="237"/>
      <c r="H224" s="240">
        <v>1</v>
      </c>
      <c r="I224" s="241"/>
      <c r="J224" s="237"/>
      <c r="K224" s="237"/>
      <c r="L224" s="242"/>
      <c r="M224" s="243"/>
      <c r="N224" s="244"/>
      <c r="O224" s="244"/>
      <c r="P224" s="244"/>
      <c r="Q224" s="244"/>
      <c r="R224" s="244"/>
      <c r="S224" s="244"/>
      <c r="T224" s="245"/>
      <c r="U224" s="13"/>
      <c r="V224" s="13"/>
      <c r="W224" s="13"/>
      <c r="X224" s="13"/>
      <c r="Y224" s="13"/>
      <c r="Z224" s="13"/>
      <c r="AA224" s="13"/>
      <c r="AB224" s="13"/>
      <c r="AC224" s="13"/>
      <c r="AD224" s="13"/>
      <c r="AE224" s="13"/>
      <c r="AT224" s="246" t="s">
        <v>237</v>
      </c>
      <c r="AU224" s="246" t="s">
        <v>87</v>
      </c>
      <c r="AV224" s="13" t="s">
        <v>90</v>
      </c>
      <c r="AW224" s="13" t="s">
        <v>41</v>
      </c>
      <c r="AX224" s="13" t="s">
        <v>80</v>
      </c>
      <c r="AY224" s="246" t="s">
        <v>225</v>
      </c>
    </row>
    <row r="225" s="14" customFormat="1">
      <c r="A225" s="14"/>
      <c r="B225" s="247"/>
      <c r="C225" s="248"/>
      <c r="D225" s="231" t="s">
        <v>237</v>
      </c>
      <c r="E225" s="249" t="s">
        <v>39</v>
      </c>
      <c r="F225" s="250" t="s">
        <v>239</v>
      </c>
      <c r="G225" s="248"/>
      <c r="H225" s="251">
        <v>1</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237</v>
      </c>
      <c r="AU225" s="257" t="s">
        <v>87</v>
      </c>
      <c r="AV225" s="14" t="s">
        <v>233</v>
      </c>
      <c r="AW225" s="14" t="s">
        <v>41</v>
      </c>
      <c r="AX225" s="14" t="s">
        <v>87</v>
      </c>
      <c r="AY225" s="257" t="s">
        <v>225</v>
      </c>
    </row>
    <row r="226" s="2" customFormat="1" ht="55.5" customHeight="1">
      <c r="A226" s="42"/>
      <c r="B226" s="43"/>
      <c r="C226" s="218" t="s">
        <v>7</v>
      </c>
      <c r="D226" s="218" t="s">
        <v>228</v>
      </c>
      <c r="E226" s="219" t="s">
        <v>331</v>
      </c>
      <c r="F226" s="220" t="s">
        <v>332</v>
      </c>
      <c r="G226" s="221" t="s">
        <v>184</v>
      </c>
      <c r="H226" s="222">
        <v>2.0750000000000002</v>
      </c>
      <c r="I226" s="223"/>
      <c r="J226" s="224">
        <f>ROUND(I226*H226,2)</f>
        <v>0</v>
      </c>
      <c r="K226" s="220" t="s">
        <v>232</v>
      </c>
      <c r="L226" s="48"/>
      <c r="M226" s="225" t="s">
        <v>39</v>
      </c>
      <c r="N226" s="226" t="s">
        <v>53</v>
      </c>
      <c r="O226" s="89"/>
      <c r="P226" s="227">
        <f>O226*H226</f>
        <v>0</v>
      </c>
      <c r="Q226" s="227">
        <v>0</v>
      </c>
      <c r="R226" s="227">
        <f>Q226*H226</f>
        <v>0</v>
      </c>
      <c r="S226" s="227">
        <v>0</v>
      </c>
      <c r="T226" s="228">
        <f>S226*H226</f>
        <v>0</v>
      </c>
      <c r="U226" s="42"/>
      <c r="V226" s="42"/>
      <c r="W226" s="42"/>
      <c r="X226" s="42"/>
      <c r="Y226" s="42"/>
      <c r="Z226" s="42"/>
      <c r="AA226" s="42"/>
      <c r="AB226" s="42"/>
      <c r="AC226" s="42"/>
      <c r="AD226" s="42"/>
      <c r="AE226" s="42"/>
      <c r="AR226" s="229" t="s">
        <v>300</v>
      </c>
      <c r="AT226" s="229" t="s">
        <v>228</v>
      </c>
      <c r="AU226" s="229" t="s">
        <v>87</v>
      </c>
      <c r="AY226" s="20" t="s">
        <v>225</v>
      </c>
      <c r="BE226" s="230">
        <f>IF(N226="základní",J226,0)</f>
        <v>0</v>
      </c>
      <c r="BF226" s="230">
        <f>IF(N226="snížená",J226,0)</f>
        <v>0</v>
      </c>
      <c r="BG226" s="230">
        <f>IF(N226="zákl. přenesená",J226,0)</f>
        <v>0</v>
      </c>
      <c r="BH226" s="230">
        <f>IF(N226="sníž. přenesená",J226,0)</f>
        <v>0</v>
      </c>
      <c r="BI226" s="230">
        <f>IF(N226="nulová",J226,0)</f>
        <v>0</v>
      </c>
      <c r="BJ226" s="20" t="s">
        <v>233</v>
      </c>
      <c r="BK226" s="230">
        <f>ROUND(I226*H226,2)</f>
        <v>0</v>
      </c>
      <c r="BL226" s="20" t="s">
        <v>300</v>
      </c>
      <c r="BM226" s="229" t="s">
        <v>538</v>
      </c>
    </row>
    <row r="227" s="2" customFormat="1">
      <c r="A227" s="42"/>
      <c r="B227" s="43"/>
      <c r="C227" s="44"/>
      <c r="D227" s="231" t="s">
        <v>235</v>
      </c>
      <c r="E227" s="44"/>
      <c r="F227" s="232" t="s">
        <v>334</v>
      </c>
      <c r="G227" s="44"/>
      <c r="H227" s="44"/>
      <c r="I227" s="233"/>
      <c r="J227" s="44"/>
      <c r="K227" s="44"/>
      <c r="L227" s="48"/>
      <c r="M227" s="234"/>
      <c r="N227" s="235"/>
      <c r="O227" s="89"/>
      <c r="P227" s="89"/>
      <c r="Q227" s="89"/>
      <c r="R227" s="89"/>
      <c r="S227" s="89"/>
      <c r="T227" s="90"/>
      <c r="U227" s="42"/>
      <c r="V227" s="42"/>
      <c r="W227" s="42"/>
      <c r="X227" s="42"/>
      <c r="Y227" s="42"/>
      <c r="Z227" s="42"/>
      <c r="AA227" s="42"/>
      <c r="AB227" s="42"/>
      <c r="AC227" s="42"/>
      <c r="AD227" s="42"/>
      <c r="AE227" s="42"/>
      <c r="AT227" s="20" t="s">
        <v>235</v>
      </c>
      <c r="AU227" s="20" t="s">
        <v>87</v>
      </c>
    </row>
    <row r="228" s="15" customFormat="1">
      <c r="A228" s="15"/>
      <c r="B228" s="268"/>
      <c r="C228" s="269"/>
      <c r="D228" s="231" t="s">
        <v>237</v>
      </c>
      <c r="E228" s="270" t="s">
        <v>39</v>
      </c>
      <c r="F228" s="271" t="s">
        <v>412</v>
      </c>
      <c r="G228" s="269"/>
      <c r="H228" s="270" t="s">
        <v>39</v>
      </c>
      <c r="I228" s="272"/>
      <c r="J228" s="269"/>
      <c r="K228" s="269"/>
      <c r="L228" s="273"/>
      <c r="M228" s="274"/>
      <c r="N228" s="275"/>
      <c r="O228" s="275"/>
      <c r="P228" s="275"/>
      <c r="Q228" s="275"/>
      <c r="R228" s="275"/>
      <c r="S228" s="275"/>
      <c r="T228" s="276"/>
      <c r="U228" s="15"/>
      <c r="V228" s="15"/>
      <c r="W228" s="15"/>
      <c r="X228" s="15"/>
      <c r="Y228" s="15"/>
      <c r="Z228" s="15"/>
      <c r="AA228" s="15"/>
      <c r="AB228" s="15"/>
      <c r="AC228" s="15"/>
      <c r="AD228" s="15"/>
      <c r="AE228" s="15"/>
      <c r="AT228" s="277" t="s">
        <v>237</v>
      </c>
      <c r="AU228" s="277" t="s">
        <v>87</v>
      </c>
      <c r="AV228" s="15" t="s">
        <v>87</v>
      </c>
      <c r="AW228" s="15" t="s">
        <v>41</v>
      </c>
      <c r="AX228" s="15" t="s">
        <v>80</v>
      </c>
      <c r="AY228" s="277" t="s">
        <v>225</v>
      </c>
    </row>
    <row r="229" s="13" customFormat="1">
      <c r="A229" s="13"/>
      <c r="B229" s="236"/>
      <c r="C229" s="237"/>
      <c r="D229" s="231" t="s">
        <v>237</v>
      </c>
      <c r="E229" s="238" t="s">
        <v>39</v>
      </c>
      <c r="F229" s="239" t="s">
        <v>539</v>
      </c>
      <c r="G229" s="237"/>
      <c r="H229" s="240">
        <v>1.7150000000000001</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237</v>
      </c>
      <c r="AU229" s="246" t="s">
        <v>87</v>
      </c>
      <c r="AV229" s="13" t="s">
        <v>90</v>
      </c>
      <c r="AW229" s="13" t="s">
        <v>41</v>
      </c>
      <c r="AX229" s="13" t="s">
        <v>80</v>
      </c>
      <c r="AY229" s="246" t="s">
        <v>225</v>
      </c>
    </row>
    <row r="230" s="13" customFormat="1">
      <c r="A230" s="13"/>
      <c r="B230" s="236"/>
      <c r="C230" s="237"/>
      <c r="D230" s="231" t="s">
        <v>237</v>
      </c>
      <c r="E230" s="238" t="s">
        <v>39</v>
      </c>
      <c r="F230" s="239" t="s">
        <v>540</v>
      </c>
      <c r="G230" s="237"/>
      <c r="H230" s="240">
        <v>0.35999999999999999</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237</v>
      </c>
      <c r="AU230" s="246" t="s">
        <v>87</v>
      </c>
      <c r="AV230" s="13" t="s">
        <v>90</v>
      </c>
      <c r="AW230" s="13" t="s">
        <v>41</v>
      </c>
      <c r="AX230" s="13" t="s">
        <v>80</v>
      </c>
      <c r="AY230" s="246" t="s">
        <v>225</v>
      </c>
    </row>
    <row r="231" s="14" customFormat="1">
      <c r="A231" s="14"/>
      <c r="B231" s="247"/>
      <c r="C231" s="248"/>
      <c r="D231" s="231" t="s">
        <v>237</v>
      </c>
      <c r="E231" s="249" t="s">
        <v>432</v>
      </c>
      <c r="F231" s="250" t="s">
        <v>239</v>
      </c>
      <c r="G231" s="248"/>
      <c r="H231" s="251">
        <v>2.0750000000000002</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237</v>
      </c>
      <c r="AU231" s="257" t="s">
        <v>87</v>
      </c>
      <c r="AV231" s="14" t="s">
        <v>233</v>
      </c>
      <c r="AW231" s="14" t="s">
        <v>4</v>
      </c>
      <c r="AX231" s="14" t="s">
        <v>87</v>
      </c>
      <c r="AY231" s="257" t="s">
        <v>225</v>
      </c>
    </row>
    <row r="232" s="2" customFormat="1" ht="62.7" customHeight="1">
      <c r="A232" s="42"/>
      <c r="B232" s="43"/>
      <c r="C232" s="218" t="s">
        <v>350</v>
      </c>
      <c r="D232" s="218" t="s">
        <v>228</v>
      </c>
      <c r="E232" s="219" t="s">
        <v>338</v>
      </c>
      <c r="F232" s="220" t="s">
        <v>339</v>
      </c>
      <c r="G232" s="221" t="s">
        <v>184</v>
      </c>
      <c r="H232" s="222">
        <v>104.084</v>
      </c>
      <c r="I232" s="223"/>
      <c r="J232" s="224">
        <f>ROUND(I232*H232,2)</f>
        <v>0</v>
      </c>
      <c r="K232" s="220" t="s">
        <v>232</v>
      </c>
      <c r="L232" s="48"/>
      <c r="M232" s="225" t="s">
        <v>39</v>
      </c>
      <c r="N232" s="226" t="s">
        <v>53</v>
      </c>
      <c r="O232" s="89"/>
      <c r="P232" s="227">
        <f>O232*H232</f>
        <v>0</v>
      </c>
      <c r="Q232" s="227">
        <v>0</v>
      </c>
      <c r="R232" s="227">
        <f>Q232*H232</f>
        <v>0</v>
      </c>
      <c r="S232" s="227">
        <v>0</v>
      </c>
      <c r="T232" s="228">
        <f>S232*H232</f>
        <v>0</v>
      </c>
      <c r="U232" s="42"/>
      <c r="V232" s="42"/>
      <c r="W232" s="42"/>
      <c r="X232" s="42"/>
      <c r="Y232" s="42"/>
      <c r="Z232" s="42"/>
      <c r="AA232" s="42"/>
      <c r="AB232" s="42"/>
      <c r="AC232" s="42"/>
      <c r="AD232" s="42"/>
      <c r="AE232" s="42"/>
      <c r="AR232" s="229" t="s">
        <v>300</v>
      </c>
      <c r="AT232" s="229" t="s">
        <v>228</v>
      </c>
      <c r="AU232" s="229" t="s">
        <v>87</v>
      </c>
      <c r="AY232" s="20" t="s">
        <v>225</v>
      </c>
      <c r="BE232" s="230">
        <f>IF(N232="základní",J232,0)</f>
        <v>0</v>
      </c>
      <c r="BF232" s="230">
        <f>IF(N232="snížená",J232,0)</f>
        <v>0</v>
      </c>
      <c r="BG232" s="230">
        <f>IF(N232="zákl. přenesená",J232,0)</f>
        <v>0</v>
      </c>
      <c r="BH232" s="230">
        <f>IF(N232="sníž. přenesená",J232,0)</f>
        <v>0</v>
      </c>
      <c r="BI232" s="230">
        <f>IF(N232="nulová",J232,0)</f>
        <v>0</v>
      </c>
      <c r="BJ232" s="20" t="s">
        <v>233</v>
      </c>
      <c r="BK232" s="230">
        <f>ROUND(I232*H232,2)</f>
        <v>0</v>
      </c>
      <c r="BL232" s="20" t="s">
        <v>300</v>
      </c>
      <c r="BM232" s="229" t="s">
        <v>541</v>
      </c>
    </row>
    <row r="233" s="2" customFormat="1">
      <c r="A233" s="42"/>
      <c r="B233" s="43"/>
      <c r="C233" s="44"/>
      <c r="D233" s="231" t="s">
        <v>235</v>
      </c>
      <c r="E233" s="44"/>
      <c r="F233" s="232" t="s">
        <v>334</v>
      </c>
      <c r="G233" s="44"/>
      <c r="H233" s="44"/>
      <c r="I233" s="233"/>
      <c r="J233" s="44"/>
      <c r="K233" s="44"/>
      <c r="L233" s="48"/>
      <c r="M233" s="234"/>
      <c r="N233" s="235"/>
      <c r="O233" s="89"/>
      <c r="P233" s="89"/>
      <c r="Q233" s="89"/>
      <c r="R233" s="89"/>
      <c r="S233" s="89"/>
      <c r="T233" s="90"/>
      <c r="U233" s="42"/>
      <c r="V233" s="42"/>
      <c r="W233" s="42"/>
      <c r="X233" s="42"/>
      <c r="Y233" s="42"/>
      <c r="Z233" s="42"/>
      <c r="AA233" s="42"/>
      <c r="AB233" s="42"/>
      <c r="AC233" s="42"/>
      <c r="AD233" s="42"/>
      <c r="AE233" s="42"/>
      <c r="AT233" s="20" t="s">
        <v>235</v>
      </c>
      <c r="AU233" s="20" t="s">
        <v>87</v>
      </c>
    </row>
    <row r="234" s="13" customFormat="1">
      <c r="A234" s="13"/>
      <c r="B234" s="236"/>
      <c r="C234" s="237"/>
      <c r="D234" s="231" t="s">
        <v>237</v>
      </c>
      <c r="E234" s="238" t="s">
        <v>39</v>
      </c>
      <c r="F234" s="239" t="s">
        <v>542</v>
      </c>
      <c r="G234" s="237"/>
      <c r="H234" s="240">
        <v>104.084</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237</v>
      </c>
      <c r="AU234" s="246" t="s">
        <v>87</v>
      </c>
      <c r="AV234" s="13" t="s">
        <v>90</v>
      </c>
      <c r="AW234" s="13" t="s">
        <v>41</v>
      </c>
      <c r="AX234" s="13" t="s">
        <v>87</v>
      </c>
      <c r="AY234" s="246" t="s">
        <v>225</v>
      </c>
    </row>
    <row r="235" s="2" customFormat="1" ht="62.7" customHeight="1">
      <c r="A235" s="42"/>
      <c r="B235" s="43"/>
      <c r="C235" s="218" t="s">
        <v>356</v>
      </c>
      <c r="D235" s="218" t="s">
        <v>228</v>
      </c>
      <c r="E235" s="219" t="s">
        <v>351</v>
      </c>
      <c r="F235" s="220" t="s">
        <v>352</v>
      </c>
      <c r="G235" s="221" t="s">
        <v>184</v>
      </c>
      <c r="H235" s="222">
        <v>104.084</v>
      </c>
      <c r="I235" s="223"/>
      <c r="J235" s="224">
        <f>ROUND(I235*H235,2)</f>
        <v>0</v>
      </c>
      <c r="K235" s="220" t="s">
        <v>232</v>
      </c>
      <c r="L235" s="48"/>
      <c r="M235" s="225" t="s">
        <v>39</v>
      </c>
      <c r="N235" s="226" t="s">
        <v>53</v>
      </c>
      <c r="O235" s="89"/>
      <c r="P235" s="227">
        <f>O235*H235</f>
        <v>0</v>
      </c>
      <c r="Q235" s="227">
        <v>0</v>
      </c>
      <c r="R235" s="227">
        <f>Q235*H235</f>
        <v>0</v>
      </c>
      <c r="S235" s="227">
        <v>0</v>
      </c>
      <c r="T235" s="228">
        <f>S235*H235</f>
        <v>0</v>
      </c>
      <c r="U235" s="42"/>
      <c r="V235" s="42"/>
      <c r="W235" s="42"/>
      <c r="X235" s="42"/>
      <c r="Y235" s="42"/>
      <c r="Z235" s="42"/>
      <c r="AA235" s="42"/>
      <c r="AB235" s="42"/>
      <c r="AC235" s="42"/>
      <c r="AD235" s="42"/>
      <c r="AE235" s="42"/>
      <c r="AR235" s="229" t="s">
        <v>300</v>
      </c>
      <c r="AT235" s="229" t="s">
        <v>228</v>
      </c>
      <c r="AU235" s="229" t="s">
        <v>87</v>
      </c>
      <c r="AY235" s="20" t="s">
        <v>225</v>
      </c>
      <c r="BE235" s="230">
        <f>IF(N235="základní",J235,0)</f>
        <v>0</v>
      </c>
      <c r="BF235" s="230">
        <f>IF(N235="snížená",J235,0)</f>
        <v>0</v>
      </c>
      <c r="BG235" s="230">
        <f>IF(N235="zákl. přenesená",J235,0)</f>
        <v>0</v>
      </c>
      <c r="BH235" s="230">
        <f>IF(N235="sníž. přenesená",J235,0)</f>
        <v>0</v>
      </c>
      <c r="BI235" s="230">
        <f>IF(N235="nulová",J235,0)</f>
        <v>0</v>
      </c>
      <c r="BJ235" s="20" t="s">
        <v>233</v>
      </c>
      <c r="BK235" s="230">
        <f>ROUND(I235*H235,2)</f>
        <v>0</v>
      </c>
      <c r="BL235" s="20" t="s">
        <v>300</v>
      </c>
      <c r="BM235" s="229" t="s">
        <v>543</v>
      </c>
    </row>
    <row r="236" s="2" customFormat="1">
      <c r="A236" s="42"/>
      <c r="B236" s="43"/>
      <c r="C236" s="44"/>
      <c r="D236" s="231" t="s">
        <v>235</v>
      </c>
      <c r="E236" s="44"/>
      <c r="F236" s="232" t="s">
        <v>334</v>
      </c>
      <c r="G236" s="44"/>
      <c r="H236" s="44"/>
      <c r="I236" s="233"/>
      <c r="J236" s="44"/>
      <c r="K236" s="44"/>
      <c r="L236" s="48"/>
      <c r="M236" s="234"/>
      <c r="N236" s="235"/>
      <c r="O236" s="89"/>
      <c r="P236" s="89"/>
      <c r="Q236" s="89"/>
      <c r="R236" s="89"/>
      <c r="S236" s="89"/>
      <c r="T236" s="90"/>
      <c r="U236" s="42"/>
      <c r="V236" s="42"/>
      <c r="W236" s="42"/>
      <c r="X236" s="42"/>
      <c r="Y236" s="42"/>
      <c r="Z236" s="42"/>
      <c r="AA236" s="42"/>
      <c r="AB236" s="42"/>
      <c r="AC236" s="42"/>
      <c r="AD236" s="42"/>
      <c r="AE236" s="42"/>
      <c r="AT236" s="20" t="s">
        <v>235</v>
      </c>
      <c r="AU236" s="20" t="s">
        <v>87</v>
      </c>
    </row>
    <row r="237" s="2" customFormat="1">
      <c r="A237" s="42"/>
      <c r="B237" s="43"/>
      <c r="C237" s="44"/>
      <c r="D237" s="231" t="s">
        <v>321</v>
      </c>
      <c r="E237" s="44"/>
      <c r="F237" s="232" t="s">
        <v>354</v>
      </c>
      <c r="G237" s="44"/>
      <c r="H237" s="44"/>
      <c r="I237" s="233"/>
      <c r="J237" s="44"/>
      <c r="K237" s="44"/>
      <c r="L237" s="48"/>
      <c r="M237" s="234"/>
      <c r="N237" s="235"/>
      <c r="O237" s="89"/>
      <c r="P237" s="89"/>
      <c r="Q237" s="89"/>
      <c r="R237" s="89"/>
      <c r="S237" s="89"/>
      <c r="T237" s="90"/>
      <c r="U237" s="42"/>
      <c r="V237" s="42"/>
      <c r="W237" s="42"/>
      <c r="X237" s="42"/>
      <c r="Y237" s="42"/>
      <c r="Z237" s="42"/>
      <c r="AA237" s="42"/>
      <c r="AB237" s="42"/>
      <c r="AC237" s="42"/>
      <c r="AD237" s="42"/>
      <c r="AE237" s="42"/>
      <c r="AT237" s="20" t="s">
        <v>321</v>
      </c>
      <c r="AU237" s="20" t="s">
        <v>87</v>
      </c>
    </row>
    <row r="238" s="13" customFormat="1">
      <c r="A238" s="13"/>
      <c r="B238" s="236"/>
      <c r="C238" s="237"/>
      <c r="D238" s="231" t="s">
        <v>237</v>
      </c>
      <c r="E238" s="238" t="s">
        <v>39</v>
      </c>
      <c r="F238" s="239" t="s">
        <v>544</v>
      </c>
      <c r="G238" s="237"/>
      <c r="H238" s="240">
        <v>104.084</v>
      </c>
      <c r="I238" s="241"/>
      <c r="J238" s="237"/>
      <c r="K238" s="237"/>
      <c r="L238" s="242"/>
      <c r="M238" s="243"/>
      <c r="N238" s="244"/>
      <c r="O238" s="244"/>
      <c r="P238" s="244"/>
      <c r="Q238" s="244"/>
      <c r="R238" s="244"/>
      <c r="S238" s="244"/>
      <c r="T238" s="245"/>
      <c r="U238" s="13"/>
      <c r="V238" s="13"/>
      <c r="W238" s="13"/>
      <c r="X238" s="13"/>
      <c r="Y238" s="13"/>
      <c r="Z238" s="13"/>
      <c r="AA238" s="13"/>
      <c r="AB238" s="13"/>
      <c r="AC238" s="13"/>
      <c r="AD238" s="13"/>
      <c r="AE238" s="13"/>
      <c r="AT238" s="246" t="s">
        <v>237</v>
      </c>
      <c r="AU238" s="246" t="s">
        <v>87</v>
      </c>
      <c r="AV238" s="13" t="s">
        <v>90</v>
      </c>
      <c r="AW238" s="13" t="s">
        <v>41</v>
      </c>
      <c r="AX238" s="13" t="s">
        <v>80</v>
      </c>
      <c r="AY238" s="246" t="s">
        <v>225</v>
      </c>
    </row>
    <row r="239" s="14" customFormat="1">
      <c r="A239" s="14"/>
      <c r="B239" s="247"/>
      <c r="C239" s="248"/>
      <c r="D239" s="231" t="s">
        <v>237</v>
      </c>
      <c r="E239" s="249" t="s">
        <v>426</v>
      </c>
      <c r="F239" s="250" t="s">
        <v>239</v>
      </c>
      <c r="G239" s="248"/>
      <c r="H239" s="251">
        <v>104.084</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237</v>
      </c>
      <c r="AU239" s="257" t="s">
        <v>87</v>
      </c>
      <c r="AV239" s="14" t="s">
        <v>233</v>
      </c>
      <c r="AW239" s="14" t="s">
        <v>41</v>
      </c>
      <c r="AX239" s="14" t="s">
        <v>87</v>
      </c>
      <c r="AY239" s="257" t="s">
        <v>225</v>
      </c>
    </row>
    <row r="240" s="2" customFormat="1" ht="44.25" customHeight="1">
      <c r="A240" s="42"/>
      <c r="B240" s="43"/>
      <c r="C240" s="218" t="s">
        <v>361</v>
      </c>
      <c r="D240" s="218" t="s">
        <v>228</v>
      </c>
      <c r="E240" s="219" t="s">
        <v>357</v>
      </c>
      <c r="F240" s="220" t="s">
        <v>358</v>
      </c>
      <c r="G240" s="221" t="s">
        <v>184</v>
      </c>
      <c r="H240" s="222">
        <v>2.0750000000000002</v>
      </c>
      <c r="I240" s="223"/>
      <c r="J240" s="224">
        <f>ROUND(I240*H240,2)</f>
        <v>0</v>
      </c>
      <c r="K240" s="220" t="s">
        <v>232</v>
      </c>
      <c r="L240" s="48"/>
      <c r="M240" s="225" t="s">
        <v>39</v>
      </c>
      <c r="N240" s="226" t="s">
        <v>53</v>
      </c>
      <c r="O240" s="89"/>
      <c r="P240" s="227">
        <f>O240*H240</f>
        <v>0</v>
      </c>
      <c r="Q240" s="227">
        <v>0</v>
      </c>
      <c r="R240" s="227">
        <f>Q240*H240</f>
        <v>0</v>
      </c>
      <c r="S240" s="227">
        <v>0</v>
      </c>
      <c r="T240" s="228">
        <f>S240*H240</f>
        <v>0</v>
      </c>
      <c r="U240" s="42"/>
      <c r="V240" s="42"/>
      <c r="W240" s="42"/>
      <c r="X240" s="42"/>
      <c r="Y240" s="42"/>
      <c r="Z240" s="42"/>
      <c r="AA240" s="42"/>
      <c r="AB240" s="42"/>
      <c r="AC240" s="42"/>
      <c r="AD240" s="42"/>
      <c r="AE240" s="42"/>
      <c r="AR240" s="229" t="s">
        <v>300</v>
      </c>
      <c r="AT240" s="229" t="s">
        <v>228</v>
      </c>
      <c r="AU240" s="229" t="s">
        <v>87</v>
      </c>
      <c r="AY240" s="20" t="s">
        <v>225</v>
      </c>
      <c r="BE240" s="230">
        <f>IF(N240="základní",J240,0)</f>
        <v>0</v>
      </c>
      <c r="BF240" s="230">
        <f>IF(N240="snížená",J240,0)</f>
        <v>0</v>
      </c>
      <c r="BG240" s="230">
        <f>IF(N240="zákl. přenesená",J240,0)</f>
        <v>0</v>
      </c>
      <c r="BH240" s="230">
        <f>IF(N240="sníž. přenesená",J240,0)</f>
        <v>0</v>
      </c>
      <c r="BI240" s="230">
        <f>IF(N240="nulová",J240,0)</f>
        <v>0</v>
      </c>
      <c r="BJ240" s="20" t="s">
        <v>233</v>
      </c>
      <c r="BK240" s="230">
        <f>ROUND(I240*H240,2)</f>
        <v>0</v>
      </c>
      <c r="BL240" s="20" t="s">
        <v>300</v>
      </c>
      <c r="BM240" s="229" t="s">
        <v>545</v>
      </c>
    </row>
    <row r="241" s="2" customFormat="1">
      <c r="A241" s="42"/>
      <c r="B241" s="43"/>
      <c r="C241" s="44"/>
      <c r="D241" s="231" t="s">
        <v>235</v>
      </c>
      <c r="E241" s="44"/>
      <c r="F241" s="232" t="s">
        <v>360</v>
      </c>
      <c r="G241" s="44"/>
      <c r="H241" s="44"/>
      <c r="I241" s="233"/>
      <c r="J241" s="44"/>
      <c r="K241" s="44"/>
      <c r="L241" s="48"/>
      <c r="M241" s="234"/>
      <c r="N241" s="235"/>
      <c r="O241" s="89"/>
      <c r="P241" s="89"/>
      <c r="Q241" s="89"/>
      <c r="R241" s="89"/>
      <c r="S241" s="89"/>
      <c r="T241" s="90"/>
      <c r="U241" s="42"/>
      <c r="V241" s="42"/>
      <c r="W241" s="42"/>
      <c r="X241" s="42"/>
      <c r="Y241" s="42"/>
      <c r="Z241" s="42"/>
      <c r="AA241" s="42"/>
      <c r="AB241" s="42"/>
      <c r="AC241" s="42"/>
      <c r="AD241" s="42"/>
      <c r="AE241" s="42"/>
      <c r="AT241" s="20" t="s">
        <v>235</v>
      </c>
      <c r="AU241" s="20" t="s">
        <v>87</v>
      </c>
    </row>
    <row r="242" s="13" customFormat="1">
      <c r="A242" s="13"/>
      <c r="B242" s="236"/>
      <c r="C242" s="237"/>
      <c r="D242" s="231" t="s">
        <v>237</v>
      </c>
      <c r="E242" s="238" t="s">
        <v>39</v>
      </c>
      <c r="F242" s="239" t="s">
        <v>432</v>
      </c>
      <c r="G242" s="237"/>
      <c r="H242" s="240">
        <v>2.0750000000000002</v>
      </c>
      <c r="I242" s="241"/>
      <c r="J242" s="237"/>
      <c r="K242" s="237"/>
      <c r="L242" s="242"/>
      <c r="M242" s="243"/>
      <c r="N242" s="244"/>
      <c r="O242" s="244"/>
      <c r="P242" s="244"/>
      <c r="Q242" s="244"/>
      <c r="R242" s="244"/>
      <c r="S242" s="244"/>
      <c r="T242" s="245"/>
      <c r="U242" s="13"/>
      <c r="V242" s="13"/>
      <c r="W242" s="13"/>
      <c r="X242" s="13"/>
      <c r="Y242" s="13"/>
      <c r="Z242" s="13"/>
      <c r="AA242" s="13"/>
      <c r="AB242" s="13"/>
      <c r="AC242" s="13"/>
      <c r="AD242" s="13"/>
      <c r="AE242" s="13"/>
      <c r="AT242" s="246" t="s">
        <v>237</v>
      </c>
      <c r="AU242" s="246" t="s">
        <v>87</v>
      </c>
      <c r="AV242" s="13" t="s">
        <v>90</v>
      </c>
      <c r="AW242" s="13" t="s">
        <v>41</v>
      </c>
      <c r="AX242" s="13" t="s">
        <v>80</v>
      </c>
      <c r="AY242" s="246" t="s">
        <v>225</v>
      </c>
    </row>
    <row r="243" s="14" customFormat="1">
      <c r="A243" s="14"/>
      <c r="B243" s="247"/>
      <c r="C243" s="248"/>
      <c r="D243" s="231" t="s">
        <v>237</v>
      </c>
      <c r="E243" s="249" t="s">
        <v>39</v>
      </c>
      <c r="F243" s="250" t="s">
        <v>239</v>
      </c>
      <c r="G243" s="248"/>
      <c r="H243" s="251">
        <v>2.0750000000000002</v>
      </c>
      <c r="I243" s="252"/>
      <c r="J243" s="248"/>
      <c r="K243" s="248"/>
      <c r="L243" s="253"/>
      <c r="M243" s="254"/>
      <c r="N243" s="255"/>
      <c r="O243" s="255"/>
      <c r="P243" s="255"/>
      <c r="Q243" s="255"/>
      <c r="R243" s="255"/>
      <c r="S243" s="255"/>
      <c r="T243" s="256"/>
      <c r="U243" s="14"/>
      <c r="V243" s="14"/>
      <c r="W243" s="14"/>
      <c r="X243" s="14"/>
      <c r="Y243" s="14"/>
      <c r="Z243" s="14"/>
      <c r="AA243" s="14"/>
      <c r="AB243" s="14"/>
      <c r="AC243" s="14"/>
      <c r="AD243" s="14"/>
      <c r="AE243" s="14"/>
      <c r="AT243" s="257" t="s">
        <v>237</v>
      </c>
      <c r="AU243" s="257" t="s">
        <v>87</v>
      </c>
      <c r="AV243" s="14" t="s">
        <v>233</v>
      </c>
      <c r="AW243" s="14" t="s">
        <v>41</v>
      </c>
      <c r="AX243" s="14" t="s">
        <v>87</v>
      </c>
      <c r="AY243" s="257" t="s">
        <v>225</v>
      </c>
    </row>
    <row r="244" s="2" customFormat="1" ht="44.25" customHeight="1">
      <c r="A244" s="42"/>
      <c r="B244" s="43"/>
      <c r="C244" s="218" t="s">
        <v>367</v>
      </c>
      <c r="D244" s="218" t="s">
        <v>228</v>
      </c>
      <c r="E244" s="219" t="s">
        <v>362</v>
      </c>
      <c r="F244" s="220" t="s">
        <v>363</v>
      </c>
      <c r="G244" s="221" t="s">
        <v>184</v>
      </c>
      <c r="H244" s="222">
        <v>312.25200000000001</v>
      </c>
      <c r="I244" s="223"/>
      <c r="J244" s="224">
        <f>ROUND(I244*H244,2)</f>
        <v>0</v>
      </c>
      <c r="K244" s="220" t="s">
        <v>232</v>
      </c>
      <c r="L244" s="48"/>
      <c r="M244" s="225" t="s">
        <v>39</v>
      </c>
      <c r="N244" s="226" t="s">
        <v>53</v>
      </c>
      <c r="O244" s="89"/>
      <c r="P244" s="227">
        <f>O244*H244</f>
        <v>0</v>
      </c>
      <c r="Q244" s="227">
        <v>0</v>
      </c>
      <c r="R244" s="227">
        <f>Q244*H244</f>
        <v>0</v>
      </c>
      <c r="S244" s="227">
        <v>0</v>
      </c>
      <c r="T244" s="228">
        <f>S244*H244</f>
        <v>0</v>
      </c>
      <c r="U244" s="42"/>
      <c r="V244" s="42"/>
      <c r="W244" s="42"/>
      <c r="X244" s="42"/>
      <c r="Y244" s="42"/>
      <c r="Z244" s="42"/>
      <c r="AA244" s="42"/>
      <c r="AB244" s="42"/>
      <c r="AC244" s="42"/>
      <c r="AD244" s="42"/>
      <c r="AE244" s="42"/>
      <c r="AR244" s="229" t="s">
        <v>300</v>
      </c>
      <c r="AT244" s="229" t="s">
        <v>228</v>
      </c>
      <c r="AU244" s="229" t="s">
        <v>87</v>
      </c>
      <c r="AY244" s="20" t="s">
        <v>225</v>
      </c>
      <c r="BE244" s="230">
        <f>IF(N244="základní",J244,0)</f>
        <v>0</v>
      </c>
      <c r="BF244" s="230">
        <f>IF(N244="snížená",J244,0)</f>
        <v>0</v>
      </c>
      <c r="BG244" s="230">
        <f>IF(N244="zákl. přenesená",J244,0)</f>
        <v>0</v>
      </c>
      <c r="BH244" s="230">
        <f>IF(N244="sníž. přenesená",J244,0)</f>
        <v>0</v>
      </c>
      <c r="BI244" s="230">
        <f>IF(N244="nulová",J244,0)</f>
        <v>0</v>
      </c>
      <c r="BJ244" s="20" t="s">
        <v>233</v>
      </c>
      <c r="BK244" s="230">
        <f>ROUND(I244*H244,2)</f>
        <v>0</v>
      </c>
      <c r="BL244" s="20" t="s">
        <v>300</v>
      </c>
      <c r="BM244" s="229" t="s">
        <v>546</v>
      </c>
    </row>
    <row r="245" s="2" customFormat="1">
      <c r="A245" s="42"/>
      <c r="B245" s="43"/>
      <c r="C245" s="44"/>
      <c r="D245" s="231" t="s">
        <v>235</v>
      </c>
      <c r="E245" s="44"/>
      <c r="F245" s="232" t="s">
        <v>360</v>
      </c>
      <c r="G245" s="44"/>
      <c r="H245" s="44"/>
      <c r="I245" s="233"/>
      <c r="J245" s="44"/>
      <c r="K245" s="44"/>
      <c r="L245" s="48"/>
      <c r="M245" s="234"/>
      <c r="N245" s="235"/>
      <c r="O245" s="89"/>
      <c r="P245" s="89"/>
      <c r="Q245" s="89"/>
      <c r="R245" s="89"/>
      <c r="S245" s="89"/>
      <c r="T245" s="90"/>
      <c r="U245" s="42"/>
      <c r="V245" s="42"/>
      <c r="W245" s="42"/>
      <c r="X245" s="42"/>
      <c r="Y245" s="42"/>
      <c r="Z245" s="42"/>
      <c r="AA245" s="42"/>
      <c r="AB245" s="42"/>
      <c r="AC245" s="42"/>
      <c r="AD245" s="42"/>
      <c r="AE245" s="42"/>
      <c r="AT245" s="20" t="s">
        <v>235</v>
      </c>
      <c r="AU245" s="20" t="s">
        <v>87</v>
      </c>
    </row>
    <row r="246" s="2" customFormat="1">
      <c r="A246" s="42"/>
      <c r="B246" s="43"/>
      <c r="C246" s="44"/>
      <c r="D246" s="231" t="s">
        <v>321</v>
      </c>
      <c r="E246" s="44"/>
      <c r="F246" s="232" t="s">
        <v>365</v>
      </c>
      <c r="G246" s="44"/>
      <c r="H246" s="44"/>
      <c r="I246" s="233"/>
      <c r="J246" s="44"/>
      <c r="K246" s="44"/>
      <c r="L246" s="48"/>
      <c r="M246" s="234"/>
      <c r="N246" s="235"/>
      <c r="O246" s="89"/>
      <c r="P246" s="89"/>
      <c r="Q246" s="89"/>
      <c r="R246" s="89"/>
      <c r="S246" s="89"/>
      <c r="T246" s="90"/>
      <c r="U246" s="42"/>
      <c r="V246" s="42"/>
      <c r="W246" s="42"/>
      <c r="X246" s="42"/>
      <c r="Y246" s="42"/>
      <c r="Z246" s="42"/>
      <c r="AA246" s="42"/>
      <c r="AB246" s="42"/>
      <c r="AC246" s="42"/>
      <c r="AD246" s="42"/>
      <c r="AE246" s="42"/>
      <c r="AT246" s="20" t="s">
        <v>321</v>
      </c>
      <c r="AU246" s="20" t="s">
        <v>87</v>
      </c>
    </row>
    <row r="247" s="13" customFormat="1">
      <c r="A247" s="13"/>
      <c r="B247" s="236"/>
      <c r="C247" s="237"/>
      <c r="D247" s="231" t="s">
        <v>237</v>
      </c>
      <c r="E247" s="238" t="s">
        <v>39</v>
      </c>
      <c r="F247" s="239" t="s">
        <v>547</v>
      </c>
      <c r="G247" s="237"/>
      <c r="H247" s="240">
        <v>312.25200000000001</v>
      </c>
      <c r="I247" s="241"/>
      <c r="J247" s="237"/>
      <c r="K247" s="237"/>
      <c r="L247" s="242"/>
      <c r="M247" s="243"/>
      <c r="N247" s="244"/>
      <c r="O247" s="244"/>
      <c r="P247" s="244"/>
      <c r="Q247" s="244"/>
      <c r="R247" s="244"/>
      <c r="S247" s="244"/>
      <c r="T247" s="245"/>
      <c r="U247" s="13"/>
      <c r="V247" s="13"/>
      <c r="W247" s="13"/>
      <c r="X247" s="13"/>
      <c r="Y247" s="13"/>
      <c r="Z247" s="13"/>
      <c r="AA247" s="13"/>
      <c r="AB247" s="13"/>
      <c r="AC247" s="13"/>
      <c r="AD247" s="13"/>
      <c r="AE247" s="13"/>
      <c r="AT247" s="246" t="s">
        <v>237</v>
      </c>
      <c r="AU247" s="246" t="s">
        <v>87</v>
      </c>
      <c r="AV247" s="13" t="s">
        <v>90</v>
      </c>
      <c r="AW247" s="13" t="s">
        <v>41</v>
      </c>
      <c r="AX247" s="13" t="s">
        <v>80</v>
      </c>
      <c r="AY247" s="246" t="s">
        <v>225</v>
      </c>
    </row>
    <row r="248" s="14" customFormat="1">
      <c r="A248" s="14"/>
      <c r="B248" s="247"/>
      <c r="C248" s="248"/>
      <c r="D248" s="231" t="s">
        <v>237</v>
      </c>
      <c r="E248" s="249" t="s">
        <v>39</v>
      </c>
      <c r="F248" s="250" t="s">
        <v>239</v>
      </c>
      <c r="G248" s="248"/>
      <c r="H248" s="251">
        <v>312.25200000000001</v>
      </c>
      <c r="I248" s="252"/>
      <c r="J248" s="248"/>
      <c r="K248" s="248"/>
      <c r="L248" s="253"/>
      <c r="M248" s="254"/>
      <c r="N248" s="255"/>
      <c r="O248" s="255"/>
      <c r="P248" s="255"/>
      <c r="Q248" s="255"/>
      <c r="R248" s="255"/>
      <c r="S248" s="255"/>
      <c r="T248" s="256"/>
      <c r="U248" s="14"/>
      <c r="V248" s="14"/>
      <c r="W248" s="14"/>
      <c r="X248" s="14"/>
      <c r="Y248" s="14"/>
      <c r="Z248" s="14"/>
      <c r="AA248" s="14"/>
      <c r="AB248" s="14"/>
      <c r="AC248" s="14"/>
      <c r="AD248" s="14"/>
      <c r="AE248" s="14"/>
      <c r="AT248" s="257" t="s">
        <v>237</v>
      </c>
      <c r="AU248" s="257" t="s">
        <v>87</v>
      </c>
      <c r="AV248" s="14" t="s">
        <v>233</v>
      </c>
      <c r="AW248" s="14" t="s">
        <v>41</v>
      </c>
      <c r="AX248" s="14" t="s">
        <v>87</v>
      </c>
      <c r="AY248" s="257" t="s">
        <v>225</v>
      </c>
    </row>
    <row r="249" s="2" customFormat="1" ht="49.05" customHeight="1">
      <c r="A249" s="42"/>
      <c r="B249" s="43"/>
      <c r="C249" s="218" t="s">
        <v>548</v>
      </c>
      <c r="D249" s="218" t="s">
        <v>228</v>
      </c>
      <c r="E249" s="219" t="s">
        <v>368</v>
      </c>
      <c r="F249" s="220" t="s">
        <v>369</v>
      </c>
      <c r="G249" s="221" t="s">
        <v>184</v>
      </c>
      <c r="H249" s="222">
        <v>1.4890000000000001</v>
      </c>
      <c r="I249" s="223"/>
      <c r="J249" s="224">
        <f>ROUND(I249*H249,2)</f>
        <v>0</v>
      </c>
      <c r="K249" s="220" t="s">
        <v>232</v>
      </c>
      <c r="L249" s="48"/>
      <c r="M249" s="225" t="s">
        <v>39</v>
      </c>
      <c r="N249" s="226" t="s">
        <v>53</v>
      </c>
      <c r="O249" s="89"/>
      <c r="P249" s="227">
        <f>O249*H249</f>
        <v>0</v>
      </c>
      <c r="Q249" s="227">
        <v>0</v>
      </c>
      <c r="R249" s="227">
        <f>Q249*H249</f>
        <v>0</v>
      </c>
      <c r="S249" s="227">
        <v>0</v>
      </c>
      <c r="T249" s="228">
        <f>S249*H249</f>
        <v>0</v>
      </c>
      <c r="U249" s="42"/>
      <c r="V249" s="42"/>
      <c r="W249" s="42"/>
      <c r="X249" s="42"/>
      <c r="Y249" s="42"/>
      <c r="Z249" s="42"/>
      <c r="AA249" s="42"/>
      <c r="AB249" s="42"/>
      <c r="AC249" s="42"/>
      <c r="AD249" s="42"/>
      <c r="AE249" s="42"/>
      <c r="AR249" s="229" t="s">
        <v>300</v>
      </c>
      <c r="AT249" s="229" t="s">
        <v>228</v>
      </c>
      <c r="AU249" s="229" t="s">
        <v>87</v>
      </c>
      <c r="AY249" s="20" t="s">
        <v>225</v>
      </c>
      <c r="BE249" s="230">
        <f>IF(N249="základní",J249,0)</f>
        <v>0</v>
      </c>
      <c r="BF249" s="230">
        <f>IF(N249="snížená",J249,0)</f>
        <v>0</v>
      </c>
      <c r="BG249" s="230">
        <f>IF(N249="zákl. přenesená",J249,0)</f>
        <v>0</v>
      </c>
      <c r="BH249" s="230">
        <f>IF(N249="sníž. přenesená",J249,0)</f>
        <v>0</v>
      </c>
      <c r="BI249" s="230">
        <f>IF(N249="nulová",J249,0)</f>
        <v>0</v>
      </c>
      <c r="BJ249" s="20" t="s">
        <v>233</v>
      </c>
      <c r="BK249" s="230">
        <f>ROUND(I249*H249,2)</f>
        <v>0</v>
      </c>
      <c r="BL249" s="20" t="s">
        <v>300</v>
      </c>
      <c r="BM249" s="229" t="s">
        <v>549</v>
      </c>
    </row>
    <row r="250" s="2" customFormat="1">
      <c r="A250" s="42"/>
      <c r="B250" s="43"/>
      <c r="C250" s="44"/>
      <c r="D250" s="231" t="s">
        <v>235</v>
      </c>
      <c r="E250" s="44"/>
      <c r="F250" s="232" t="s">
        <v>371</v>
      </c>
      <c r="G250" s="44"/>
      <c r="H250" s="44"/>
      <c r="I250" s="233"/>
      <c r="J250" s="44"/>
      <c r="K250" s="44"/>
      <c r="L250" s="48"/>
      <c r="M250" s="234"/>
      <c r="N250" s="235"/>
      <c r="O250" s="89"/>
      <c r="P250" s="89"/>
      <c r="Q250" s="89"/>
      <c r="R250" s="89"/>
      <c r="S250" s="89"/>
      <c r="T250" s="90"/>
      <c r="U250" s="42"/>
      <c r="V250" s="42"/>
      <c r="W250" s="42"/>
      <c r="X250" s="42"/>
      <c r="Y250" s="42"/>
      <c r="Z250" s="42"/>
      <c r="AA250" s="42"/>
      <c r="AB250" s="42"/>
      <c r="AC250" s="42"/>
      <c r="AD250" s="42"/>
      <c r="AE250" s="42"/>
      <c r="AT250" s="20" t="s">
        <v>235</v>
      </c>
      <c r="AU250" s="20" t="s">
        <v>87</v>
      </c>
    </row>
    <row r="251" s="13" customFormat="1">
      <c r="A251" s="13"/>
      <c r="B251" s="236"/>
      <c r="C251" s="237"/>
      <c r="D251" s="231" t="s">
        <v>237</v>
      </c>
      <c r="E251" s="238" t="s">
        <v>39</v>
      </c>
      <c r="F251" s="239" t="s">
        <v>550</v>
      </c>
      <c r="G251" s="237"/>
      <c r="H251" s="240">
        <v>1.4890000000000001</v>
      </c>
      <c r="I251" s="241"/>
      <c r="J251" s="237"/>
      <c r="K251" s="237"/>
      <c r="L251" s="242"/>
      <c r="M251" s="243"/>
      <c r="N251" s="244"/>
      <c r="O251" s="244"/>
      <c r="P251" s="244"/>
      <c r="Q251" s="244"/>
      <c r="R251" s="244"/>
      <c r="S251" s="244"/>
      <c r="T251" s="245"/>
      <c r="U251" s="13"/>
      <c r="V251" s="13"/>
      <c r="W251" s="13"/>
      <c r="X251" s="13"/>
      <c r="Y251" s="13"/>
      <c r="Z251" s="13"/>
      <c r="AA251" s="13"/>
      <c r="AB251" s="13"/>
      <c r="AC251" s="13"/>
      <c r="AD251" s="13"/>
      <c r="AE251" s="13"/>
      <c r="AT251" s="246" t="s">
        <v>237</v>
      </c>
      <c r="AU251" s="246" t="s">
        <v>87</v>
      </c>
      <c r="AV251" s="13" t="s">
        <v>90</v>
      </c>
      <c r="AW251" s="13" t="s">
        <v>41</v>
      </c>
      <c r="AX251" s="13" t="s">
        <v>80</v>
      </c>
      <c r="AY251" s="246" t="s">
        <v>225</v>
      </c>
    </row>
    <row r="252" s="14" customFormat="1">
      <c r="A252" s="14"/>
      <c r="B252" s="247"/>
      <c r="C252" s="248"/>
      <c r="D252" s="231" t="s">
        <v>237</v>
      </c>
      <c r="E252" s="249" t="s">
        <v>39</v>
      </c>
      <c r="F252" s="250" t="s">
        <v>239</v>
      </c>
      <c r="G252" s="248"/>
      <c r="H252" s="251">
        <v>1.4890000000000001</v>
      </c>
      <c r="I252" s="252"/>
      <c r="J252" s="248"/>
      <c r="K252" s="248"/>
      <c r="L252" s="253"/>
      <c r="M252" s="278"/>
      <c r="N252" s="279"/>
      <c r="O252" s="279"/>
      <c r="P252" s="279"/>
      <c r="Q252" s="279"/>
      <c r="R252" s="279"/>
      <c r="S252" s="279"/>
      <c r="T252" s="280"/>
      <c r="U252" s="14"/>
      <c r="V252" s="14"/>
      <c r="W252" s="14"/>
      <c r="X252" s="14"/>
      <c r="Y252" s="14"/>
      <c r="Z252" s="14"/>
      <c r="AA252" s="14"/>
      <c r="AB252" s="14"/>
      <c r="AC252" s="14"/>
      <c r="AD252" s="14"/>
      <c r="AE252" s="14"/>
      <c r="AT252" s="257" t="s">
        <v>237</v>
      </c>
      <c r="AU252" s="257" t="s">
        <v>87</v>
      </c>
      <c r="AV252" s="14" t="s">
        <v>233</v>
      </c>
      <c r="AW252" s="14" t="s">
        <v>41</v>
      </c>
      <c r="AX252" s="14" t="s">
        <v>87</v>
      </c>
      <c r="AY252" s="257" t="s">
        <v>225</v>
      </c>
    </row>
    <row r="253" s="2" customFormat="1" ht="6.96" customHeight="1">
      <c r="A253" s="42"/>
      <c r="B253" s="64"/>
      <c r="C253" s="65"/>
      <c r="D253" s="65"/>
      <c r="E253" s="65"/>
      <c r="F253" s="65"/>
      <c r="G253" s="65"/>
      <c r="H253" s="65"/>
      <c r="I253" s="65"/>
      <c r="J253" s="65"/>
      <c r="K253" s="65"/>
      <c r="L253" s="48"/>
      <c r="M253" s="42"/>
      <c r="O253" s="42"/>
      <c r="P253" s="42"/>
      <c r="Q253" s="42"/>
      <c r="R253" s="42"/>
      <c r="S253" s="42"/>
      <c r="T253" s="42"/>
      <c r="U253" s="42"/>
      <c r="V253" s="42"/>
      <c r="W253" s="42"/>
      <c r="X253" s="42"/>
      <c r="Y253" s="42"/>
      <c r="Z253" s="42"/>
      <c r="AA253" s="42"/>
      <c r="AB253" s="42"/>
      <c r="AC253" s="42"/>
      <c r="AD253" s="42"/>
      <c r="AE253" s="42"/>
    </row>
  </sheetData>
  <sheetProtection sheet="1" autoFilter="0" formatColumns="0" formatRows="0" objects="1" scenarios="1" spinCount="100000" saltValue="qVtUxE00GcplT4QioZWL4TYoBrRMiw1ihS8ED5FGbXOTIiOKGSEUv2aMqfBTB6FKmOGTnUFw3Iju0GacBeGNMQ==" hashValue="fRiOZoRJ6cblqniK6gx/qkJvmwLa6Z6mJIqvb919XTPcuYwjFhRU75mlLtJn2b5pxZofTB8+wnFUMkL4/RyIJA==" algorithmName="SHA-512" password="CDD6"/>
  <autoFilter ref="C87:K25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43" t="s">
        <v>551</v>
      </c>
      <c r="BA2" s="143" t="s">
        <v>174</v>
      </c>
      <c r="BB2" s="143" t="s">
        <v>175</v>
      </c>
      <c r="BC2" s="143" t="s">
        <v>552</v>
      </c>
      <c r="BD2" s="143" t="s">
        <v>90</v>
      </c>
    </row>
    <row r="3" s="1" customFormat="1" ht="6.96" customHeight="1">
      <c r="B3" s="144"/>
      <c r="C3" s="145"/>
      <c r="D3" s="145"/>
      <c r="E3" s="145"/>
      <c r="F3" s="145"/>
      <c r="G3" s="145"/>
      <c r="H3" s="145"/>
      <c r="I3" s="145"/>
      <c r="J3" s="145"/>
      <c r="K3" s="145"/>
      <c r="L3" s="23"/>
      <c r="AT3" s="20" t="s">
        <v>90</v>
      </c>
      <c r="AZ3" s="143" t="s">
        <v>553</v>
      </c>
      <c r="BA3" s="143" t="s">
        <v>183</v>
      </c>
      <c r="BB3" s="143" t="s">
        <v>184</v>
      </c>
      <c r="BC3" s="143" t="s">
        <v>554</v>
      </c>
      <c r="BD3" s="143" t="s">
        <v>90</v>
      </c>
    </row>
    <row r="4" s="1" customFormat="1" ht="24.96" customHeight="1">
      <c r="B4" s="23"/>
      <c r="D4" s="146" t="s">
        <v>181</v>
      </c>
      <c r="L4" s="23"/>
      <c r="M4" s="147" t="s">
        <v>10</v>
      </c>
      <c r="AT4" s="20" t="s">
        <v>41</v>
      </c>
      <c r="AZ4" s="143" t="s">
        <v>555</v>
      </c>
      <c r="BA4" s="143" t="s">
        <v>187</v>
      </c>
      <c r="BB4" s="143" t="s">
        <v>188</v>
      </c>
      <c r="BC4" s="143" t="s">
        <v>556</v>
      </c>
      <c r="BD4" s="143" t="s">
        <v>90</v>
      </c>
    </row>
    <row r="5" s="1" customFormat="1" ht="6.96" customHeight="1">
      <c r="B5" s="23"/>
      <c r="L5" s="23"/>
      <c r="AZ5" s="143" t="s">
        <v>557</v>
      </c>
      <c r="BA5" s="143" t="s">
        <v>309</v>
      </c>
      <c r="BB5" s="143" t="s">
        <v>175</v>
      </c>
      <c r="BC5" s="143" t="s">
        <v>558</v>
      </c>
      <c r="BD5" s="143" t="s">
        <v>90</v>
      </c>
    </row>
    <row r="6" s="1" customFormat="1" ht="12" customHeight="1">
      <c r="B6" s="23"/>
      <c r="D6" s="148" t="s">
        <v>16</v>
      </c>
      <c r="L6" s="23"/>
      <c r="AZ6" s="143" t="s">
        <v>559</v>
      </c>
      <c r="BA6" s="143" t="s">
        <v>191</v>
      </c>
      <c r="BB6" s="143" t="s">
        <v>184</v>
      </c>
      <c r="BC6" s="143" t="s">
        <v>560</v>
      </c>
      <c r="BD6" s="143" t="s">
        <v>90</v>
      </c>
    </row>
    <row r="7" s="1" customFormat="1" ht="16.5" customHeight="1">
      <c r="B7" s="23"/>
      <c r="E7" s="149" t="str">
        <f>'Rekapitulace stavby'!K6</f>
        <v>Souvislá výměna kolejnic v obvodu Správy tratí Most pro rok 2024 opr. č. 1 (1-4)</v>
      </c>
      <c r="F7" s="148"/>
      <c r="G7" s="148"/>
      <c r="H7" s="148"/>
      <c r="L7" s="23"/>
      <c r="AZ7" s="143" t="s">
        <v>561</v>
      </c>
      <c r="BA7" s="143" t="s">
        <v>435</v>
      </c>
      <c r="BB7" s="143" t="s">
        <v>175</v>
      </c>
      <c r="BC7" s="143" t="s">
        <v>361</v>
      </c>
      <c r="BD7" s="143" t="s">
        <v>90</v>
      </c>
    </row>
    <row r="8" s="1" customFormat="1" ht="12" customHeight="1">
      <c r="B8" s="23"/>
      <c r="D8" s="148" t="s">
        <v>196</v>
      </c>
      <c r="L8" s="23"/>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562</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ROUND((SUM(BE88:BE203)),  2)</f>
        <v>0</v>
      </c>
      <c r="G35" s="42"/>
      <c r="H35" s="42"/>
      <c r="I35" s="163">
        <v>0.20999999999999999</v>
      </c>
      <c r="J35" s="162">
        <f>ROUND(((SUM(BE88:BE203))*I35),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ROUND((SUM(BF88:BF203)),  2)</f>
        <v>0</v>
      </c>
      <c r="G36" s="42"/>
      <c r="H36" s="42"/>
      <c r="I36" s="163">
        <v>0.12</v>
      </c>
      <c r="J36" s="162">
        <f>ROUND(((SUM(BF88:BF203))*I36),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ROUND((SUM(BG88:BG203)),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ROUND((SUM(BH88:BH203)),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ROUND((SUM(BI88:BI203)),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 xml:space="preserve">Č14 - 2.TK Úpořiny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J172</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200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 xml:space="preserve">Č14 - 2.TK Úpořiny -  Řehlovice</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P89+P172</f>
        <v>0</v>
      </c>
      <c r="Q88" s="101"/>
      <c r="R88" s="199">
        <f>R89+R172</f>
        <v>52.616946000000006</v>
      </c>
      <c r="S88" s="101"/>
      <c r="T88" s="200">
        <f>T89+T172</f>
        <v>0</v>
      </c>
      <c r="U88" s="42"/>
      <c r="V88" s="42"/>
      <c r="W88" s="42"/>
      <c r="X88" s="42"/>
      <c r="Y88" s="42"/>
      <c r="Z88" s="42"/>
      <c r="AA88" s="42"/>
      <c r="AB88" s="42"/>
      <c r="AC88" s="42"/>
      <c r="AD88" s="42"/>
      <c r="AE88" s="42"/>
      <c r="AT88" s="20" t="s">
        <v>79</v>
      </c>
      <c r="AU88" s="20" t="s">
        <v>206</v>
      </c>
      <c r="BK88" s="201">
        <f>BK89+BK172</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52.616946000000006</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SUM(P91:P171)</f>
        <v>0</v>
      </c>
      <c r="Q90" s="210"/>
      <c r="R90" s="211">
        <f>SUM(R91:R171)</f>
        <v>52.616946000000006</v>
      </c>
      <c r="S90" s="210"/>
      <c r="T90" s="212">
        <f>SUM(T91:T171)</f>
        <v>0</v>
      </c>
      <c r="U90" s="12"/>
      <c r="V90" s="12"/>
      <c r="W90" s="12"/>
      <c r="X90" s="12"/>
      <c r="Y90" s="12"/>
      <c r="Z90" s="12"/>
      <c r="AA90" s="12"/>
      <c r="AB90" s="12"/>
      <c r="AC90" s="12"/>
      <c r="AD90" s="12"/>
      <c r="AE90" s="12"/>
      <c r="AR90" s="213" t="s">
        <v>87</v>
      </c>
      <c r="AT90" s="214" t="s">
        <v>79</v>
      </c>
      <c r="AU90" s="214" t="s">
        <v>87</v>
      </c>
      <c r="AY90" s="213" t="s">
        <v>225</v>
      </c>
      <c r="BK90" s="215">
        <f>SUM(BK91:BK171)</f>
        <v>0</v>
      </c>
    </row>
    <row r="91" s="2" customFormat="1" ht="49.05" customHeight="1">
      <c r="A91" s="42"/>
      <c r="B91" s="43"/>
      <c r="C91" s="218" t="s">
        <v>87</v>
      </c>
      <c r="D91" s="218" t="s">
        <v>228</v>
      </c>
      <c r="E91" s="219" t="s">
        <v>383</v>
      </c>
      <c r="F91" s="220" t="s">
        <v>384</v>
      </c>
      <c r="G91" s="221" t="s">
        <v>188</v>
      </c>
      <c r="H91" s="222">
        <v>17.600000000000001</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563</v>
      </c>
    </row>
    <row r="92" s="2" customFormat="1">
      <c r="A92" s="42"/>
      <c r="B92" s="43"/>
      <c r="C92" s="44"/>
      <c r="D92" s="231" t="s">
        <v>235</v>
      </c>
      <c r="E92" s="44"/>
      <c r="F92" s="232" t="s">
        <v>386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564</v>
      </c>
      <c r="G93" s="237"/>
      <c r="H93" s="240">
        <v>3.3999999999999999</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3" customFormat="1">
      <c r="A94" s="13"/>
      <c r="B94" s="236"/>
      <c r="C94" s="237"/>
      <c r="D94" s="231" t="s">
        <v>237</v>
      </c>
      <c r="E94" s="238" t="s">
        <v>39</v>
      </c>
      <c r="F94" s="239" t="s">
        <v>565</v>
      </c>
      <c r="G94" s="237"/>
      <c r="H94" s="240">
        <v>7</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3" customFormat="1">
      <c r="A95" s="13"/>
      <c r="B95" s="236"/>
      <c r="C95" s="237"/>
      <c r="D95" s="231" t="s">
        <v>237</v>
      </c>
      <c r="E95" s="238" t="s">
        <v>39</v>
      </c>
      <c r="F95" s="239" t="s">
        <v>566</v>
      </c>
      <c r="G95" s="237"/>
      <c r="H95" s="240">
        <v>7.2000000000000002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90</v>
      </c>
      <c r="AV95" s="13" t="s">
        <v>90</v>
      </c>
      <c r="AW95" s="13" t="s">
        <v>41</v>
      </c>
      <c r="AX95" s="13" t="s">
        <v>80</v>
      </c>
      <c r="AY95" s="246" t="s">
        <v>225</v>
      </c>
    </row>
    <row r="96" s="14" customFormat="1">
      <c r="A96" s="14"/>
      <c r="B96" s="247"/>
      <c r="C96" s="248"/>
      <c r="D96" s="231" t="s">
        <v>237</v>
      </c>
      <c r="E96" s="249" t="s">
        <v>567</v>
      </c>
      <c r="F96" s="250" t="s">
        <v>239</v>
      </c>
      <c r="G96" s="248"/>
      <c r="H96" s="251">
        <v>17.600000000000001</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90</v>
      </c>
      <c r="AV96" s="14" t="s">
        <v>233</v>
      </c>
      <c r="AW96" s="14" t="s">
        <v>41</v>
      </c>
      <c r="AX96" s="14" t="s">
        <v>87</v>
      </c>
      <c r="AY96" s="257" t="s">
        <v>225</v>
      </c>
    </row>
    <row r="97" s="2" customFormat="1" ht="62.7" customHeight="1">
      <c r="A97" s="42"/>
      <c r="B97" s="43"/>
      <c r="C97" s="218" t="s">
        <v>90</v>
      </c>
      <c r="D97" s="218" t="s">
        <v>228</v>
      </c>
      <c r="E97" s="219" t="s">
        <v>246</v>
      </c>
      <c r="F97" s="220" t="s">
        <v>247</v>
      </c>
      <c r="G97" s="221" t="s">
        <v>188</v>
      </c>
      <c r="H97" s="222">
        <v>1031.4000000000001</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568</v>
      </c>
    </row>
    <row r="98" s="2" customFormat="1">
      <c r="A98" s="42"/>
      <c r="B98" s="43"/>
      <c r="C98" s="44"/>
      <c r="D98" s="231" t="s">
        <v>235</v>
      </c>
      <c r="E98" s="44"/>
      <c r="F98" s="232" t="s">
        <v>249</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13" customFormat="1">
      <c r="A99" s="13"/>
      <c r="B99" s="236"/>
      <c r="C99" s="237"/>
      <c r="D99" s="231" t="s">
        <v>237</v>
      </c>
      <c r="E99" s="238" t="s">
        <v>39</v>
      </c>
      <c r="F99" s="239" t="s">
        <v>569</v>
      </c>
      <c r="G99" s="237"/>
      <c r="H99" s="240">
        <v>274</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3" customFormat="1">
      <c r="A100" s="13"/>
      <c r="B100" s="236"/>
      <c r="C100" s="237"/>
      <c r="D100" s="231" t="s">
        <v>237</v>
      </c>
      <c r="E100" s="238" t="s">
        <v>39</v>
      </c>
      <c r="F100" s="239" t="s">
        <v>570</v>
      </c>
      <c r="G100" s="237"/>
      <c r="H100" s="240">
        <v>768</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6" customFormat="1">
      <c r="A101" s="16"/>
      <c r="B101" s="281"/>
      <c r="C101" s="282"/>
      <c r="D101" s="231" t="s">
        <v>237</v>
      </c>
      <c r="E101" s="283" t="s">
        <v>39</v>
      </c>
      <c r="F101" s="284" t="s">
        <v>390</v>
      </c>
      <c r="G101" s="282"/>
      <c r="H101" s="285">
        <v>1042</v>
      </c>
      <c r="I101" s="286"/>
      <c r="J101" s="282"/>
      <c r="K101" s="282"/>
      <c r="L101" s="287"/>
      <c r="M101" s="288"/>
      <c r="N101" s="289"/>
      <c r="O101" s="289"/>
      <c r="P101" s="289"/>
      <c r="Q101" s="289"/>
      <c r="R101" s="289"/>
      <c r="S101" s="289"/>
      <c r="T101" s="290"/>
      <c r="U101" s="16"/>
      <c r="V101" s="16"/>
      <c r="W101" s="16"/>
      <c r="X101" s="16"/>
      <c r="Y101" s="16"/>
      <c r="Z101" s="16"/>
      <c r="AA101" s="16"/>
      <c r="AB101" s="16"/>
      <c r="AC101" s="16"/>
      <c r="AD101" s="16"/>
      <c r="AE101" s="16"/>
      <c r="AT101" s="291" t="s">
        <v>237</v>
      </c>
      <c r="AU101" s="291" t="s">
        <v>90</v>
      </c>
      <c r="AV101" s="16" t="s">
        <v>245</v>
      </c>
      <c r="AW101" s="16" t="s">
        <v>41</v>
      </c>
      <c r="AX101" s="16" t="s">
        <v>80</v>
      </c>
      <c r="AY101" s="291" t="s">
        <v>225</v>
      </c>
    </row>
    <row r="102" s="13" customFormat="1">
      <c r="A102" s="13"/>
      <c r="B102" s="236"/>
      <c r="C102" s="237"/>
      <c r="D102" s="231" t="s">
        <v>237</v>
      </c>
      <c r="E102" s="238" t="s">
        <v>39</v>
      </c>
      <c r="F102" s="239" t="s">
        <v>571</v>
      </c>
      <c r="G102" s="237"/>
      <c r="H102" s="240">
        <v>-3.3999999999999999</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237</v>
      </c>
      <c r="AU102" s="246" t="s">
        <v>90</v>
      </c>
      <c r="AV102" s="13" t="s">
        <v>90</v>
      </c>
      <c r="AW102" s="13" t="s">
        <v>41</v>
      </c>
      <c r="AX102" s="13" t="s">
        <v>80</v>
      </c>
      <c r="AY102" s="246" t="s">
        <v>225</v>
      </c>
    </row>
    <row r="103" s="13" customFormat="1">
      <c r="A103" s="13"/>
      <c r="B103" s="236"/>
      <c r="C103" s="237"/>
      <c r="D103" s="231" t="s">
        <v>237</v>
      </c>
      <c r="E103" s="238" t="s">
        <v>39</v>
      </c>
      <c r="F103" s="239" t="s">
        <v>572</v>
      </c>
      <c r="G103" s="237"/>
      <c r="H103" s="240">
        <v>-7.2000000000000002</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90</v>
      </c>
      <c r="AV103" s="13" t="s">
        <v>90</v>
      </c>
      <c r="AW103" s="13" t="s">
        <v>41</v>
      </c>
      <c r="AX103" s="13" t="s">
        <v>80</v>
      </c>
      <c r="AY103" s="246" t="s">
        <v>225</v>
      </c>
    </row>
    <row r="104" s="16" customFormat="1">
      <c r="A104" s="16"/>
      <c r="B104" s="281"/>
      <c r="C104" s="282"/>
      <c r="D104" s="231" t="s">
        <v>237</v>
      </c>
      <c r="E104" s="283" t="s">
        <v>39</v>
      </c>
      <c r="F104" s="284" t="s">
        <v>390</v>
      </c>
      <c r="G104" s="282"/>
      <c r="H104" s="285">
        <v>-10.6</v>
      </c>
      <c r="I104" s="286"/>
      <c r="J104" s="282"/>
      <c r="K104" s="282"/>
      <c r="L104" s="287"/>
      <c r="M104" s="288"/>
      <c r="N104" s="289"/>
      <c r="O104" s="289"/>
      <c r="P104" s="289"/>
      <c r="Q104" s="289"/>
      <c r="R104" s="289"/>
      <c r="S104" s="289"/>
      <c r="T104" s="290"/>
      <c r="U104" s="16"/>
      <c r="V104" s="16"/>
      <c r="W104" s="16"/>
      <c r="X104" s="16"/>
      <c r="Y104" s="16"/>
      <c r="Z104" s="16"/>
      <c r="AA104" s="16"/>
      <c r="AB104" s="16"/>
      <c r="AC104" s="16"/>
      <c r="AD104" s="16"/>
      <c r="AE104" s="16"/>
      <c r="AT104" s="291" t="s">
        <v>237</v>
      </c>
      <c r="AU104" s="291" t="s">
        <v>90</v>
      </c>
      <c r="AV104" s="16" t="s">
        <v>245</v>
      </c>
      <c r="AW104" s="16" t="s">
        <v>41</v>
      </c>
      <c r="AX104" s="16" t="s">
        <v>80</v>
      </c>
      <c r="AY104" s="291" t="s">
        <v>225</v>
      </c>
    </row>
    <row r="105" s="14" customFormat="1">
      <c r="A105" s="14"/>
      <c r="B105" s="247"/>
      <c r="C105" s="248"/>
      <c r="D105" s="231" t="s">
        <v>237</v>
      </c>
      <c r="E105" s="249" t="s">
        <v>555</v>
      </c>
      <c r="F105" s="250" t="s">
        <v>239</v>
      </c>
      <c r="G105" s="248"/>
      <c r="H105" s="251">
        <v>1031.4000000000001</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237</v>
      </c>
      <c r="AU105" s="257" t="s">
        <v>90</v>
      </c>
      <c r="AV105" s="14" t="s">
        <v>233</v>
      </c>
      <c r="AW105" s="14" t="s">
        <v>41</v>
      </c>
      <c r="AX105" s="14" t="s">
        <v>87</v>
      </c>
      <c r="AY105" s="257" t="s">
        <v>225</v>
      </c>
    </row>
    <row r="106" s="2" customFormat="1" ht="24.15" customHeight="1">
      <c r="A106" s="42"/>
      <c r="B106" s="43"/>
      <c r="C106" s="218" t="s">
        <v>245</v>
      </c>
      <c r="D106" s="218" t="s">
        <v>228</v>
      </c>
      <c r="E106" s="219" t="s">
        <v>251</v>
      </c>
      <c r="F106" s="220" t="s">
        <v>252</v>
      </c>
      <c r="G106" s="221" t="s">
        <v>175</v>
      </c>
      <c r="H106" s="222">
        <v>12</v>
      </c>
      <c r="I106" s="223"/>
      <c r="J106" s="224">
        <f>ROUND(I106*H106,2)</f>
        <v>0</v>
      </c>
      <c r="K106" s="220" t="s">
        <v>232</v>
      </c>
      <c r="L106" s="48"/>
      <c r="M106" s="225" t="s">
        <v>39</v>
      </c>
      <c r="N106" s="226" t="s">
        <v>53</v>
      </c>
      <c r="O106" s="89"/>
      <c r="P106" s="227">
        <f>O106*H106</f>
        <v>0</v>
      </c>
      <c r="Q106" s="227">
        <v>0</v>
      </c>
      <c r="R106" s="227">
        <f>Q106*H106</f>
        <v>0</v>
      </c>
      <c r="S106" s="227">
        <v>0</v>
      </c>
      <c r="T106" s="228">
        <f>S106*H106</f>
        <v>0</v>
      </c>
      <c r="U106" s="42"/>
      <c r="V106" s="42"/>
      <c r="W106" s="42"/>
      <c r="X106" s="42"/>
      <c r="Y106" s="42"/>
      <c r="Z106" s="42"/>
      <c r="AA106" s="42"/>
      <c r="AB106" s="42"/>
      <c r="AC106" s="42"/>
      <c r="AD106" s="42"/>
      <c r="AE106" s="42"/>
      <c r="AR106" s="229" t="s">
        <v>233</v>
      </c>
      <c r="AT106" s="229" t="s">
        <v>228</v>
      </c>
      <c r="AU106" s="229" t="s">
        <v>90</v>
      </c>
      <c r="AY106" s="20" t="s">
        <v>225</v>
      </c>
      <c r="BE106" s="230">
        <f>IF(N106="základní",J106,0)</f>
        <v>0</v>
      </c>
      <c r="BF106" s="230">
        <f>IF(N106="snížená",J106,0)</f>
        <v>0</v>
      </c>
      <c r="BG106" s="230">
        <f>IF(N106="zákl. přenesená",J106,0)</f>
        <v>0</v>
      </c>
      <c r="BH106" s="230">
        <f>IF(N106="sníž. přenesená",J106,0)</f>
        <v>0</v>
      </c>
      <c r="BI106" s="230">
        <f>IF(N106="nulová",J106,0)</f>
        <v>0</v>
      </c>
      <c r="BJ106" s="20" t="s">
        <v>233</v>
      </c>
      <c r="BK106" s="230">
        <f>ROUND(I106*H106,2)</f>
        <v>0</v>
      </c>
      <c r="BL106" s="20" t="s">
        <v>233</v>
      </c>
      <c r="BM106" s="229" t="s">
        <v>573</v>
      </c>
    </row>
    <row r="107" s="2" customFormat="1" ht="24.15" customHeight="1">
      <c r="A107" s="42"/>
      <c r="B107" s="43"/>
      <c r="C107" s="218" t="s">
        <v>233</v>
      </c>
      <c r="D107" s="218" t="s">
        <v>228</v>
      </c>
      <c r="E107" s="219" t="s">
        <v>254</v>
      </c>
      <c r="F107" s="220" t="s">
        <v>255</v>
      </c>
      <c r="G107" s="221" t="s">
        <v>175</v>
      </c>
      <c r="H107" s="222">
        <v>172</v>
      </c>
      <c r="I107" s="223"/>
      <c r="J107" s="224">
        <f>ROUND(I107*H107,2)</f>
        <v>0</v>
      </c>
      <c r="K107" s="220" t="s">
        <v>232</v>
      </c>
      <c r="L107" s="48"/>
      <c r="M107" s="225" t="s">
        <v>39</v>
      </c>
      <c r="N107" s="226" t="s">
        <v>53</v>
      </c>
      <c r="O107" s="89"/>
      <c r="P107" s="227">
        <f>O107*H107</f>
        <v>0</v>
      </c>
      <c r="Q107" s="227">
        <v>0</v>
      </c>
      <c r="R107" s="227">
        <f>Q107*H107</f>
        <v>0</v>
      </c>
      <c r="S107" s="227">
        <v>0</v>
      </c>
      <c r="T107" s="228">
        <f>S107*H107</f>
        <v>0</v>
      </c>
      <c r="U107" s="42"/>
      <c r="V107" s="42"/>
      <c r="W107" s="42"/>
      <c r="X107" s="42"/>
      <c r="Y107" s="42"/>
      <c r="Z107" s="42"/>
      <c r="AA107" s="42"/>
      <c r="AB107" s="42"/>
      <c r="AC107" s="42"/>
      <c r="AD107" s="42"/>
      <c r="AE107" s="42"/>
      <c r="AR107" s="229" t="s">
        <v>233</v>
      </c>
      <c r="AT107" s="229" t="s">
        <v>228</v>
      </c>
      <c r="AU107" s="229" t="s">
        <v>90</v>
      </c>
      <c r="AY107" s="20" t="s">
        <v>225</v>
      </c>
      <c r="BE107" s="230">
        <f>IF(N107="základní",J107,0)</f>
        <v>0</v>
      </c>
      <c r="BF107" s="230">
        <f>IF(N107="snížená",J107,0)</f>
        <v>0</v>
      </c>
      <c r="BG107" s="230">
        <f>IF(N107="zákl. přenesená",J107,0)</f>
        <v>0</v>
      </c>
      <c r="BH107" s="230">
        <f>IF(N107="sníž. přenesená",J107,0)</f>
        <v>0</v>
      </c>
      <c r="BI107" s="230">
        <f>IF(N107="nulová",J107,0)</f>
        <v>0</v>
      </c>
      <c r="BJ107" s="20" t="s">
        <v>233</v>
      </c>
      <c r="BK107" s="230">
        <f>ROUND(I107*H107,2)</f>
        <v>0</v>
      </c>
      <c r="BL107" s="20" t="s">
        <v>233</v>
      </c>
      <c r="BM107" s="229" t="s">
        <v>574</v>
      </c>
    </row>
    <row r="108" s="2" customFormat="1">
      <c r="A108" s="42"/>
      <c r="B108" s="43"/>
      <c r="C108" s="44"/>
      <c r="D108" s="231" t="s">
        <v>235</v>
      </c>
      <c r="E108" s="44"/>
      <c r="F108" s="232" t="s">
        <v>257</v>
      </c>
      <c r="G108" s="44"/>
      <c r="H108" s="44"/>
      <c r="I108" s="233"/>
      <c r="J108" s="44"/>
      <c r="K108" s="44"/>
      <c r="L108" s="48"/>
      <c r="M108" s="234"/>
      <c r="N108" s="235"/>
      <c r="O108" s="89"/>
      <c r="P108" s="89"/>
      <c r="Q108" s="89"/>
      <c r="R108" s="89"/>
      <c r="S108" s="89"/>
      <c r="T108" s="90"/>
      <c r="U108" s="42"/>
      <c r="V108" s="42"/>
      <c r="W108" s="42"/>
      <c r="X108" s="42"/>
      <c r="Y108" s="42"/>
      <c r="Z108" s="42"/>
      <c r="AA108" s="42"/>
      <c r="AB108" s="42"/>
      <c r="AC108" s="42"/>
      <c r="AD108" s="42"/>
      <c r="AE108" s="42"/>
      <c r="AT108" s="20" t="s">
        <v>235</v>
      </c>
      <c r="AU108" s="20" t="s">
        <v>90</v>
      </c>
    </row>
    <row r="109" s="13" customFormat="1">
      <c r="A109" s="13"/>
      <c r="B109" s="236"/>
      <c r="C109" s="237"/>
      <c r="D109" s="231" t="s">
        <v>237</v>
      </c>
      <c r="E109" s="238" t="s">
        <v>39</v>
      </c>
      <c r="F109" s="239" t="s">
        <v>575</v>
      </c>
      <c r="G109" s="237"/>
      <c r="H109" s="240">
        <v>172</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4" customFormat="1">
      <c r="A110" s="14"/>
      <c r="B110" s="247"/>
      <c r="C110" s="248"/>
      <c r="D110" s="231" t="s">
        <v>237</v>
      </c>
      <c r="E110" s="249" t="s">
        <v>39</v>
      </c>
      <c r="F110" s="250" t="s">
        <v>239</v>
      </c>
      <c r="G110" s="248"/>
      <c r="H110" s="251">
        <v>172</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90</v>
      </c>
      <c r="AV110" s="14" t="s">
        <v>233</v>
      </c>
      <c r="AW110" s="14" t="s">
        <v>41</v>
      </c>
      <c r="AX110" s="14" t="s">
        <v>87</v>
      </c>
      <c r="AY110" s="257" t="s">
        <v>225</v>
      </c>
    </row>
    <row r="111" s="2" customFormat="1" ht="37.8" customHeight="1">
      <c r="A111" s="42"/>
      <c r="B111" s="43"/>
      <c r="C111" s="218" t="s">
        <v>226</v>
      </c>
      <c r="D111" s="218" t="s">
        <v>228</v>
      </c>
      <c r="E111" s="219" t="s">
        <v>261</v>
      </c>
      <c r="F111" s="220" t="s">
        <v>262</v>
      </c>
      <c r="G111" s="221" t="s">
        <v>175</v>
      </c>
      <c r="H111" s="222">
        <v>492</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90</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576</v>
      </c>
    </row>
    <row r="112" s="2" customFormat="1">
      <c r="A112" s="42"/>
      <c r="B112" s="43"/>
      <c r="C112" s="44"/>
      <c r="D112" s="231" t="s">
        <v>235</v>
      </c>
      <c r="E112" s="44"/>
      <c r="F112" s="232" t="s">
        <v>264</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90</v>
      </c>
    </row>
    <row r="113" s="13" customFormat="1">
      <c r="A113" s="13"/>
      <c r="B113" s="236"/>
      <c r="C113" s="237"/>
      <c r="D113" s="231" t="s">
        <v>237</v>
      </c>
      <c r="E113" s="238" t="s">
        <v>39</v>
      </c>
      <c r="F113" s="239" t="s">
        <v>577</v>
      </c>
      <c r="G113" s="237"/>
      <c r="H113" s="240">
        <v>492</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4" customFormat="1">
      <c r="A114" s="14"/>
      <c r="B114" s="247"/>
      <c r="C114" s="248"/>
      <c r="D114" s="231" t="s">
        <v>237</v>
      </c>
      <c r="E114" s="249" t="s">
        <v>39</v>
      </c>
      <c r="F114" s="250" t="s">
        <v>239</v>
      </c>
      <c r="G114" s="248"/>
      <c r="H114" s="251">
        <v>492</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237</v>
      </c>
      <c r="AU114" s="257" t="s">
        <v>90</v>
      </c>
      <c r="AV114" s="14" t="s">
        <v>233</v>
      </c>
      <c r="AW114" s="14" t="s">
        <v>41</v>
      </c>
      <c r="AX114" s="14" t="s">
        <v>87</v>
      </c>
      <c r="AY114" s="257" t="s">
        <v>225</v>
      </c>
    </row>
    <row r="115" s="2" customFormat="1" ht="62.7" customHeight="1">
      <c r="A115" s="42"/>
      <c r="B115" s="43"/>
      <c r="C115" s="218" t="s">
        <v>260</v>
      </c>
      <c r="D115" s="218" t="s">
        <v>228</v>
      </c>
      <c r="E115" s="219" t="s">
        <v>278</v>
      </c>
      <c r="F115" s="220" t="s">
        <v>279</v>
      </c>
      <c r="G115" s="221" t="s">
        <v>280</v>
      </c>
      <c r="H115" s="222">
        <v>19</v>
      </c>
      <c r="I115" s="223"/>
      <c r="J115" s="224">
        <f>ROUND(I115*H115,2)</f>
        <v>0</v>
      </c>
      <c r="K115" s="220" t="s">
        <v>232</v>
      </c>
      <c r="L115" s="48"/>
      <c r="M115" s="225" t="s">
        <v>39</v>
      </c>
      <c r="N115" s="226" t="s">
        <v>53</v>
      </c>
      <c r="O115" s="89"/>
      <c r="P115" s="227">
        <f>O115*H115</f>
        <v>0</v>
      </c>
      <c r="Q115" s="227">
        <v>0</v>
      </c>
      <c r="R115" s="227">
        <f>Q115*H115</f>
        <v>0</v>
      </c>
      <c r="S115" s="227">
        <v>0</v>
      </c>
      <c r="T115" s="228">
        <f>S115*H115</f>
        <v>0</v>
      </c>
      <c r="U115" s="42"/>
      <c r="V115" s="42"/>
      <c r="W115" s="42"/>
      <c r="X115" s="42"/>
      <c r="Y115" s="42"/>
      <c r="Z115" s="42"/>
      <c r="AA115" s="42"/>
      <c r="AB115" s="42"/>
      <c r="AC115" s="42"/>
      <c r="AD115" s="42"/>
      <c r="AE115" s="42"/>
      <c r="AR115" s="229" t="s">
        <v>233</v>
      </c>
      <c r="AT115" s="229" t="s">
        <v>228</v>
      </c>
      <c r="AU115" s="229" t="s">
        <v>90</v>
      </c>
      <c r="AY115" s="20" t="s">
        <v>225</v>
      </c>
      <c r="BE115" s="230">
        <f>IF(N115="základní",J115,0)</f>
        <v>0</v>
      </c>
      <c r="BF115" s="230">
        <f>IF(N115="snížená",J115,0)</f>
        <v>0</v>
      </c>
      <c r="BG115" s="230">
        <f>IF(N115="zákl. přenesená",J115,0)</f>
        <v>0</v>
      </c>
      <c r="BH115" s="230">
        <f>IF(N115="sníž. přenesená",J115,0)</f>
        <v>0</v>
      </c>
      <c r="BI115" s="230">
        <f>IF(N115="nulová",J115,0)</f>
        <v>0</v>
      </c>
      <c r="BJ115" s="20" t="s">
        <v>233</v>
      </c>
      <c r="BK115" s="230">
        <f>ROUND(I115*H115,2)</f>
        <v>0</v>
      </c>
      <c r="BL115" s="20" t="s">
        <v>233</v>
      </c>
      <c r="BM115" s="229" t="s">
        <v>578</v>
      </c>
    </row>
    <row r="116" s="2" customFormat="1">
      <c r="A116" s="42"/>
      <c r="B116" s="43"/>
      <c r="C116" s="44"/>
      <c r="D116" s="231" t="s">
        <v>235</v>
      </c>
      <c r="E116" s="44"/>
      <c r="F116" s="232" t="s">
        <v>282</v>
      </c>
      <c r="G116" s="44"/>
      <c r="H116" s="44"/>
      <c r="I116" s="233"/>
      <c r="J116" s="44"/>
      <c r="K116" s="44"/>
      <c r="L116" s="48"/>
      <c r="M116" s="234"/>
      <c r="N116" s="235"/>
      <c r="O116" s="89"/>
      <c r="P116" s="89"/>
      <c r="Q116" s="89"/>
      <c r="R116" s="89"/>
      <c r="S116" s="89"/>
      <c r="T116" s="90"/>
      <c r="U116" s="42"/>
      <c r="V116" s="42"/>
      <c r="W116" s="42"/>
      <c r="X116" s="42"/>
      <c r="Y116" s="42"/>
      <c r="Z116" s="42"/>
      <c r="AA116" s="42"/>
      <c r="AB116" s="42"/>
      <c r="AC116" s="42"/>
      <c r="AD116" s="42"/>
      <c r="AE116" s="42"/>
      <c r="AT116" s="20" t="s">
        <v>235</v>
      </c>
      <c r="AU116" s="20" t="s">
        <v>90</v>
      </c>
    </row>
    <row r="117" s="15" customFormat="1">
      <c r="A117" s="15"/>
      <c r="B117" s="268"/>
      <c r="C117" s="269"/>
      <c r="D117" s="231" t="s">
        <v>237</v>
      </c>
      <c r="E117" s="270" t="s">
        <v>39</v>
      </c>
      <c r="F117" s="271" t="s">
        <v>579</v>
      </c>
      <c r="G117" s="269"/>
      <c r="H117" s="270" t="s">
        <v>39</v>
      </c>
      <c r="I117" s="272"/>
      <c r="J117" s="269"/>
      <c r="K117" s="269"/>
      <c r="L117" s="273"/>
      <c r="M117" s="274"/>
      <c r="N117" s="275"/>
      <c r="O117" s="275"/>
      <c r="P117" s="275"/>
      <c r="Q117" s="275"/>
      <c r="R117" s="275"/>
      <c r="S117" s="275"/>
      <c r="T117" s="276"/>
      <c r="U117" s="15"/>
      <c r="V117" s="15"/>
      <c r="W117" s="15"/>
      <c r="X117" s="15"/>
      <c r="Y117" s="15"/>
      <c r="Z117" s="15"/>
      <c r="AA117" s="15"/>
      <c r="AB117" s="15"/>
      <c r="AC117" s="15"/>
      <c r="AD117" s="15"/>
      <c r="AE117" s="15"/>
      <c r="AT117" s="277" t="s">
        <v>237</v>
      </c>
      <c r="AU117" s="277" t="s">
        <v>90</v>
      </c>
      <c r="AV117" s="15" t="s">
        <v>87</v>
      </c>
      <c r="AW117" s="15" t="s">
        <v>41</v>
      </c>
      <c r="AX117" s="15" t="s">
        <v>80</v>
      </c>
      <c r="AY117" s="277" t="s">
        <v>225</v>
      </c>
    </row>
    <row r="118" s="13" customFormat="1">
      <c r="A118" s="13"/>
      <c r="B118" s="236"/>
      <c r="C118" s="237"/>
      <c r="D118" s="231" t="s">
        <v>237</v>
      </c>
      <c r="E118" s="238" t="s">
        <v>39</v>
      </c>
      <c r="F118" s="239" t="s">
        <v>580</v>
      </c>
      <c r="G118" s="237"/>
      <c r="H118" s="240">
        <v>4</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3" customFormat="1">
      <c r="A119" s="13"/>
      <c r="B119" s="236"/>
      <c r="C119" s="237"/>
      <c r="D119" s="231" t="s">
        <v>237</v>
      </c>
      <c r="E119" s="238" t="s">
        <v>39</v>
      </c>
      <c r="F119" s="239" t="s">
        <v>581</v>
      </c>
      <c r="G119" s="237"/>
      <c r="H119" s="240">
        <v>8</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6" customFormat="1">
      <c r="A120" s="16"/>
      <c r="B120" s="281"/>
      <c r="C120" s="282"/>
      <c r="D120" s="231" t="s">
        <v>237</v>
      </c>
      <c r="E120" s="283" t="s">
        <v>39</v>
      </c>
      <c r="F120" s="284" t="s">
        <v>390</v>
      </c>
      <c r="G120" s="282"/>
      <c r="H120" s="285">
        <v>12</v>
      </c>
      <c r="I120" s="286"/>
      <c r="J120" s="282"/>
      <c r="K120" s="282"/>
      <c r="L120" s="287"/>
      <c r="M120" s="288"/>
      <c r="N120" s="289"/>
      <c r="O120" s="289"/>
      <c r="P120" s="289"/>
      <c r="Q120" s="289"/>
      <c r="R120" s="289"/>
      <c r="S120" s="289"/>
      <c r="T120" s="290"/>
      <c r="U120" s="16"/>
      <c r="V120" s="16"/>
      <c r="W120" s="16"/>
      <c r="X120" s="16"/>
      <c r="Y120" s="16"/>
      <c r="Z120" s="16"/>
      <c r="AA120" s="16"/>
      <c r="AB120" s="16"/>
      <c r="AC120" s="16"/>
      <c r="AD120" s="16"/>
      <c r="AE120" s="16"/>
      <c r="AT120" s="291" t="s">
        <v>237</v>
      </c>
      <c r="AU120" s="291" t="s">
        <v>90</v>
      </c>
      <c r="AV120" s="16" t="s">
        <v>245</v>
      </c>
      <c r="AW120" s="16" t="s">
        <v>41</v>
      </c>
      <c r="AX120" s="16" t="s">
        <v>80</v>
      </c>
      <c r="AY120" s="291" t="s">
        <v>225</v>
      </c>
    </row>
    <row r="121" s="13" customFormat="1">
      <c r="A121" s="13"/>
      <c r="B121" s="236"/>
      <c r="C121" s="237"/>
      <c r="D121" s="231" t="s">
        <v>237</v>
      </c>
      <c r="E121" s="238" t="s">
        <v>39</v>
      </c>
      <c r="F121" s="239" t="s">
        <v>582</v>
      </c>
      <c r="G121" s="237"/>
      <c r="H121" s="240">
        <v>2</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237</v>
      </c>
      <c r="AU121" s="246" t="s">
        <v>90</v>
      </c>
      <c r="AV121" s="13" t="s">
        <v>90</v>
      </c>
      <c r="AW121" s="13" t="s">
        <v>41</v>
      </c>
      <c r="AX121" s="13" t="s">
        <v>80</v>
      </c>
      <c r="AY121" s="246" t="s">
        <v>225</v>
      </c>
    </row>
    <row r="122" s="13" customFormat="1">
      <c r="A122" s="13"/>
      <c r="B122" s="236"/>
      <c r="C122" s="237"/>
      <c r="D122" s="231" t="s">
        <v>237</v>
      </c>
      <c r="E122" s="238" t="s">
        <v>39</v>
      </c>
      <c r="F122" s="239" t="s">
        <v>583</v>
      </c>
      <c r="G122" s="237"/>
      <c r="H122" s="240">
        <v>2</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6" customFormat="1">
      <c r="A123" s="16"/>
      <c r="B123" s="281"/>
      <c r="C123" s="282"/>
      <c r="D123" s="231" t="s">
        <v>237</v>
      </c>
      <c r="E123" s="283" t="s">
        <v>39</v>
      </c>
      <c r="F123" s="284" t="s">
        <v>390</v>
      </c>
      <c r="G123" s="282"/>
      <c r="H123" s="285">
        <v>4</v>
      </c>
      <c r="I123" s="286"/>
      <c r="J123" s="282"/>
      <c r="K123" s="282"/>
      <c r="L123" s="287"/>
      <c r="M123" s="288"/>
      <c r="N123" s="289"/>
      <c r="O123" s="289"/>
      <c r="P123" s="289"/>
      <c r="Q123" s="289"/>
      <c r="R123" s="289"/>
      <c r="S123" s="289"/>
      <c r="T123" s="290"/>
      <c r="U123" s="16"/>
      <c r="V123" s="16"/>
      <c r="W123" s="16"/>
      <c r="X123" s="16"/>
      <c r="Y123" s="16"/>
      <c r="Z123" s="16"/>
      <c r="AA123" s="16"/>
      <c r="AB123" s="16"/>
      <c r="AC123" s="16"/>
      <c r="AD123" s="16"/>
      <c r="AE123" s="16"/>
      <c r="AT123" s="291" t="s">
        <v>237</v>
      </c>
      <c r="AU123" s="291" t="s">
        <v>90</v>
      </c>
      <c r="AV123" s="16" t="s">
        <v>245</v>
      </c>
      <c r="AW123" s="16" t="s">
        <v>41</v>
      </c>
      <c r="AX123" s="16" t="s">
        <v>80</v>
      </c>
      <c r="AY123" s="291" t="s">
        <v>225</v>
      </c>
    </row>
    <row r="124" s="13" customFormat="1">
      <c r="A124" s="13"/>
      <c r="B124" s="236"/>
      <c r="C124" s="237"/>
      <c r="D124" s="231" t="s">
        <v>237</v>
      </c>
      <c r="E124" s="238" t="s">
        <v>39</v>
      </c>
      <c r="F124" s="239" t="s">
        <v>584</v>
      </c>
      <c r="G124" s="237"/>
      <c r="H124" s="240">
        <v>3</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237</v>
      </c>
      <c r="AU124" s="246" t="s">
        <v>90</v>
      </c>
      <c r="AV124" s="13" t="s">
        <v>90</v>
      </c>
      <c r="AW124" s="13" t="s">
        <v>41</v>
      </c>
      <c r="AX124" s="13" t="s">
        <v>80</v>
      </c>
      <c r="AY124" s="246" t="s">
        <v>225</v>
      </c>
    </row>
    <row r="125" s="16" customFormat="1">
      <c r="A125" s="16"/>
      <c r="B125" s="281"/>
      <c r="C125" s="282"/>
      <c r="D125" s="231" t="s">
        <v>237</v>
      </c>
      <c r="E125" s="283" t="s">
        <v>39</v>
      </c>
      <c r="F125" s="284" t="s">
        <v>390</v>
      </c>
      <c r="G125" s="282"/>
      <c r="H125" s="285">
        <v>3</v>
      </c>
      <c r="I125" s="286"/>
      <c r="J125" s="282"/>
      <c r="K125" s="282"/>
      <c r="L125" s="287"/>
      <c r="M125" s="288"/>
      <c r="N125" s="289"/>
      <c r="O125" s="289"/>
      <c r="P125" s="289"/>
      <c r="Q125" s="289"/>
      <c r="R125" s="289"/>
      <c r="S125" s="289"/>
      <c r="T125" s="290"/>
      <c r="U125" s="16"/>
      <c r="V125" s="16"/>
      <c r="W125" s="16"/>
      <c r="X125" s="16"/>
      <c r="Y125" s="16"/>
      <c r="Z125" s="16"/>
      <c r="AA125" s="16"/>
      <c r="AB125" s="16"/>
      <c r="AC125" s="16"/>
      <c r="AD125" s="16"/>
      <c r="AE125" s="16"/>
      <c r="AT125" s="291" t="s">
        <v>237</v>
      </c>
      <c r="AU125" s="291" t="s">
        <v>90</v>
      </c>
      <c r="AV125" s="16" t="s">
        <v>245</v>
      </c>
      <c r="AW125" s="16" t="s">
        <v>41</v>
      </c>
      <c r="AX125" s="16" t="s">
        <v>80</v>
      </c>
      <c r="AY125" s="291" t="s">
        <v>225</v>
      </c>
    </row>
    <row r="126" s="14" customFormat="1">
      <c r="A126" s="14"/>
      <c r="B126" s="247"/>
      <c r="C126" s="248"/>
      <c r="D126" s="231" t="s">
        <v>237</v>
      </c>
      <c r="E126" s="249" t="s">
        <v>39</v>
      </c>
      <c r="F126" s="250" t="s">
        <v>239</v>
      </c>
      <c r="G126" s="248"/>
      <c r="H126" s="251">
        <v>19</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90</v>
      </c>
      <c r="AV126" s="14" t="s">
        <v>233</v>
      </c>
      <c r="AW126" s="14" t="s">
        <v>41</v>
      </c>
      <c r="AX126" s="14" t="s">
        <v>87</v>
      </c>
      <c r="AY126" s="257" t="s">
        <v>225</v>
      </c>
    </row>
    <row r="127" s="2" customFormat="1" ht="24.15" customHeight="1">
      <c r="A127" s="42"/>
      <c r="B127" s="43"/>
      <c r="C127" s="218" t="s">
        <v>266</v>
      </c>
      <c r="D127" s="218" t="s">
        <v>228</v>
      </c>
      <c r="E127" s="219" t="s">
        <v>483</v>
      </c>
      <c r="F127" s="220" t="s">
        <v>484</v>
      </c>
      <c r="G127" s="221" t="s">
        <v>280</v>
      </c>
      <c r="H127" s="222">
        <v>8</v>
      </c>
      <c r="I127" s="223"/>
      <c r="J127" s="224">
        <f>ROUND(I127*H127,2)</f>
        <v>0</v>
      </c>
      <c r="K127" s="220" t="s">
        <v>232</v>
      </c>
      <c r="L127" s="48"/>
      <c r="M127" s="225" t="s">
        <v>39</v>
      </c>
      <c r="N127" s="226" t="s">
        <v>53</v>
      </c>
      <c r="O127" s="89"/>
      <c r="P127" s="227">
        <f>O127*H127</f>
        <v>0</v>
      </c>
      <c r="Q127" s="227">
        <v>0</v>
      </c>
      <c r="R127" s="227">
        <f>Q127*H127</f>
        <v>0</v>
      </c>
      <c r="S127" s="227">
        <v>0</v>
      </c>
      <c r="T127" s="228">
        <f>S127*H127</f>
        <v>0</v>
      </c>
      <c r="U127" s="42"/>
      <c r="V127" s="42"/>
      <c r="W127" s="42"/>
      <c r="X127" s="42"/>
      <c r="Y127" s="42"/>
      <c r="Z127" s="42"/>
      <c r="AA127" s="42"/>
      <c r="AB127" s="42"/>
      <c r="AC127" s="42"/>
      <c r="AD127" s="42"/>
      <c r="AE127" s="42"/>
      <c r="AR127" s="229" t="s">
        <v>233</v>
      </c>
      <c r="AT127" s="229" t="s">
        <v>228</v>
      </c>
      <c r="AU127" s="229" t="s">
        <v>90</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233</v>
      </c>
      <c r="BM127" s="229" t="s">
        <v>585</v>
      </c>
    </row>
    <row r="128" s="2" customFormat="1">
      <c r="A128" s="42"/>
      <c r="B128" s="43"/>
      <c r="C128" s="44"/>
      <c r="D128" s="231" t="s">
        <v>235</v>
      </c>
      <c r="E128" s="44"/>
      <c r="F128" s="232" t="s">
        <v>486</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235</v>
      </c>
      <c r="AU128" s="20" t="s">
        <v>90</v>
      </c>
    </row>
    <row r="129" s="13" customFormat="1">
      <c r="A129" s="13"/>
      <c r="B129" s="236"/>
      <c r="C129" s="237"/>
      <c r="D129" s="231" t="s">
        <v>237</v>
      </c>
      <c r="E129" s="238" t="s">
        <v>39</v>
      </c>
      <c r="F129" s="239" t="s">
        <v>586</v>
      </c>
      <c r="G129" s="237"/>
      <c r="H129" s="240">
        <v>6</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237</v>
      </c>
      <c r="AU129" s="246" t="s">
        <v>90</v>
      </c>
      <c r="AV129" s="13" t="s">
        <v>90</v>
      </c>
      <c r="AW129" s="13" t="s">
        <v>41</v>
      </c>
      <c r="AX129" s="13" t="s">
        <v>80</v>
      </c>
      <c r="AY129" s="246" t="s">
        <v>225</v>
      </c>
    </row>
    <row r="130" s="16" customFormat="1">
      <c r="A130" s="16"/>
      <c r="B130" s="281"/>
      <c r="C130" s="282"/>
      <c r="D130" s="231" t="s">
        <v>237</v>
      </c>
      <c r="E130" s="283" t="s">
        <v>39</v>
      </c>
      <c r="F130" s="284" t="s">
        <v>390</v>
      </c>
      <c r="G130" s="282"/>
      <c r="H130" s="285">
        <v>6</v>
      </c>
      <c r="I130" s="286"/>
      <c r="J130" s="282"/>
      <c r="K130" s="282"/>
      <c r="L130" s="287"/>
      <c r="M130" s="288"/>
      <c r="N130" s="289"/>
      <c r="O130" s="289"/>
      <c r="P130" s="289"/>
      <c r="Q130" s="289"/>
      <c r="R130" s="289"/>
      <c r="S130" s="289"/>
      <c r="T130" s="290"/>
      <c r="U130" s="16"/>
      <c r="V130" s="16"/>
      <c r="W130" s="16"/>
      <c r="X130" s="16"/>
      <c r="Y130" s="16"/>
      <c r="Z130" s="16"/>
      <c r="AA130" s="16"/>
      <c r="AB130" s="16"/>
      <c r="AC130" s="16"/>
      <c r="AD130" s="16"/>
      <c r="AE130" s="16"/>
      <c r="AT130" s="291" t="s">
        <v>237</v>
      </c>
      <c r="AU130" s="291" t="s">
        <v>90</v>
      </c>
      <c r="AV130" s="16" t="s">
        <v>245</v>
      </c>
      <c r="AW130" s="16" t="s">
        <v>41</v>
      </c>
      <c r="AX130" s="16" t="s">
        <v>80</v>
      </c>
      <c r="AY130" s="291" t="s">
        <v>225</v>
      </c>
    </row>
    <row r="131" s="13" customFormat="1">
      <c r="A131" s="13"/>
      <c r="B131" s="236"/>
      <c r="C131" s="237"/>
      <c r="D131" s="231" t="s">
        <v>237</v>
      </c>
      <c r="E131" s="238" t="s">
        <v>39</v>
      </c>
      <c r="F131" s="239" t="s">
        <v>583</v>
      </c>
      <c r="G131" s="237"/>
      <c r="H131" s="240">
        <v>2</v>
      </c>
      <c r="I131" s="241"/>
      <c r="J131" s="237"/>
      <c r="K131" s="237"/>
      <c r="L131" s="242"/>
      <c r="M131" s="243"/>
      <c r="N131" s="244"/>
      <c r="O131" s="244"/>
      <c r="P131" s="244"/>
      <c r="Q131" s="244"/>
      <c r="R131" s="244"/>
      <c r="S131" s="244"/>
      <c r="T131" s="245"/>
      <c r="U131" s="13"/>
      <c r="V131" s="13"/>
      <c r="W131" s="13"/>
      <c r="X131" s="13"/>
      <c r="Y131" s="13"/>
      <c r="Z131" s="13"/>
      <c r="AA131" s="13"/>
      <c r="AB131" s="13"/>
      <c r="AC131" s="13"/>
      <c r="AD131" s="13"/>
      <c r="AE131" s="13"/>
      <c r="AT131" s="246" t="s">
        <v>237</v>
      </c>
      <c r="AU131" s="246" t="s">
        <v>90</v>
      </c>
      <c r="AV131" s="13" t="s">
        <v>90</v>
      </c>
      <c r="AW131" s="13" t="s">
        <v>41</v>
      </c>
      <c r="AX131" s="13" t="s">
        <v>80</v>
      </c>
      <c r="AY131" s="246" t="s">
        <v>225</v>
      </c>
    </row>
    <row r="132" s="16" customFormat="1">
      <c r="A132" s="16"/>
      <c r="B132" s="281"/>
      <c r="C132" s="282"/>
      <c r="D132" s="231" t="s">
        <v>237</v>
      </c>
      <c r="E132" s="283" t="s">
        <v>39</v>
      </c>
      <c r="F132" s="284" t="s">
        <v>390</v>
      </c>
      <c r="G132" s="282"/>
      <c r="H132" s="285">
        <v>2</v>
      </c>
      <c r="I132" s="286"/>
      <c r="J132" s="282"/>
      <c r="K132" s="282"/>
      <c r="L132" s="287"/>
      <c r="M132" s="288"/>
      <c r="N132" s="289"/>
      <c r="O132" s="289"/>
      <c r="P132" s="289"/>
      <c r="Q132" s="289"/>
      <c r="R132" s="289"/>
      <c r="S132" s="289"/>
      <c r="T132" s="290"/>
      <c r="U132" s="16"/>
      <c r="V132" s="16"/>
      <c r="W132" s="16"/>
      <c r="X132" s="16"/>
      <c r="Y132" s="16"/>
      <c r="Z132" s="16"/>
      <c r="AA132" s="16"/>
      <c r="AB132" s="16"/>
      <c r="AC132" s="16"/>
      <c r="AD132" s="16"/>
      <c r="AE132" s="16"/>
      <c r="AT132" s="291" t="s">
        <v>237</v>
      </c>
      <c r="AU132" s="291" t="s">
        <v>90</v>
      </c>
      <c r="AV132" s="16" t="s">
        <v>245</v>
      </c>
      <c r="AW132" s="16" t="s">
        <v>41</v>
      </c>
      <c r="AX132" s="16" t="s">
        <v>80</v>
      </c>
      <c r="AY132" s="291" t="s">
        <v>225</v>
      </c>
    </row>
    <row r="133" s="14" customFormat="1">
      <c r="A133" s="14"/>
      <c r="B133" s="247"/>
      <c r="C133" s="248"/>
      <c r="D133" s="231" t="s">
        <v>237</v>
      </c>
      <c r="E133" s="249" t="s">
        <v>39</v>
      </c>
      <c r="F133" s="250" t="s">
        <v>239</v>
      </c>
      <c r="G133" s="248"/>
      <c r="H133" s="251">
        <v>8</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237</v>
      </c>
      <c r="AU133" s="257" t="s">
        <v>90</v>
      </c>
      <c r="AV133" s="14" t="s">
        <v>233</v>
      </c>
      <c r="AW133" s="14" t="s">
        <v>41</v>
      </c>
      <c r="AX133" s="14" t="s">
        <v>87</v>
      </c>
      <c r="AY133" s="257" t="s">
        <v>225</v>
      </c>
    </row>
    <row r="134" s="2" customFormat="1" ht="49.05" customHeight="1">
      <c r="A134" s="42"/>
      <c r="B134" s="43"/>
      <c r="C134" s="218" t="s">
        <v>272</v>
      </c>
      <c r="D134" s="218" t="s">
        <v>228</v>
      </c>
      <c r="E134" s="219" t="s">
        <v>287</v>
      </c>
      <c r="F134" s="220" t="s">
        <v>288</v>
      </c>
      <c r="G134" s="221" t="s">
        <v>280</v>
      </c>
      <c r="H134" s="222">
        <v>8</v>
      </c>
      <c r="I134" s="223"/>
      <c r="J134" s="224">
        <f>ROUND(I134*H134,2)</f>
        <v>0</v>
      </c>
      <c r="K134" s="220" t="s">
        <v>232</v>
      </c>
      <c r="L134" s="48"/>
      <c r="M134" s="225" t="s">
        <v>39</v>
      </c>
      <c r="N134" s="226" t="s">
        <v>53</v>
      </c>
      <c r="O134" s="89"/>
      <c r="P134" s="227">
        <f>O134*H134</f>
        <v>0</v>
      </c>
      <c r="Q134" s="227">
        <v>0</v>
      </c>
      <c r="R134" s="227">
        <f>Q134*H134</f>
        <v>0</v>
      </c>
      <c r="S134" s="227">
        <v>0</v>
      </c>
      <c r="T134" s="228">
        <f>S134*H134</f>
        <v>0</v>
      </c>
      <c r="U134" s="42"/>
      <c r="V134" s="42"/>
      <c r="W134" s="42"/>
      <c r="X134" s="42"/>
      <c r="Y134" s="42"/>
      <c r="Z134" s="42"/>
      <c r="AA134" s="42"/>
      <c r="AB134" s="42"/>
      <c r="AC134" s="42"/>
      <c r="AD134" s="42"/>
      <c r="AE134" s="42"/>
      <c r="AR134" s="229" t="s">
        <v>233</v>
      </c>
      <c r="AT134" s="229" t="s">
        <v>228</v>
      </c>
      <c r="AU134" s="229" t="s">
        <v>90</v>
      </c>
      <c r="AY134" s="20" t="s">
        <v>225</v>
      </c>
      <c r="BE134" s="230">
        <f>IF(N134="základní",J134,0)</f>
        <v>0</v>
      </c>
      <c r="BF134" s="230">
        <f>IF(N134="snížená",J134,0)</f>
        <v>0</v>
      </c>
      <c r="BG134" s="230">
        <f>IF(N134="zákl. přenesená",J134,0)</f>
        <v>0</v>
      </c>
      <c r="BH134" s="230">
        <f>IF(N134="sníž. přenesená",J134,0)</f>
        <v>0</v>
      </c>
      <c r="BI134" s="230">
        <f>IF(N134="nulová",J134,0)</f>
        <v>0</v>
      </c>
      <c r="BJ134" s="20" t="s">
        <v>233</v>
      </c>
      <c r="BK134" s="230">
        <f>ROUND(I134*H134,2)</f>
        <v>0</v>
      </c>
      <c r="BL134" s="20" t="s">
        <v>233</v>
      </c>
      <c r="BM134" s="229" t="s">
        <v>587</v>
      </c>
    </row>
    <row r="135" s="2" customFormat="1">
      <c r="A135" s="42"/>
      <c r="B135" s="43"/>
      <c r="C135" s="44"/>
      <c r="D135" s="231" t="s">
        <v>235</v>
      </c>
      <c r="E135" s="44"/>
      <c r="F135" s="232" t="s">
        <v>290</v>
      </c>
      <c r="G135" s="44"/>
      <c r="H135" s="44"/>
      <c r="I135" s="233"/>
      <c r="J135" s="44"/>
      <c r="K135" s="44"/>
      <c r="L135" s="48"/>
      <c r="M135" s="234"/>
      <c r="N135" s="235"/>
      <c r="O135" s="89"/>
      <c r="P135" s="89"/>
      <c r="Q135" s="89"/>
      <c r="R135" s="89"/>
      <c r="S135" s="89"/>
      <c r="T135" s="90"/>
      <c r="U135" s="42"/>
      <c r="V135" s="42"/>
      <c r="W135" s="42"/>
      <c r="X135" s="42"/>
      <c r="Y135" s="42"/>
      <c r="Z135" s="42"/>
      <c r="AA135" s="42"/>
      <c r="AB135" s="42"/>
      <c r="AC135" s="42"/>
      <c r="AD135" s="42"/>
      <c r="AE135" s="42"/>
      <c r="AT135" s="20" t="s">
        <v>235</v>
      </c>
      <c r="AU135" s="20" t="s">
        <v>90</v>
      </c>
    </row>
    <row r="136" s="13" customFormat="1">
      <c r="A136" s="13"/>
      <c r="B136" s="236"/>
      <c r="C136" s="237"/>
      <c r="D136" s="231" t="s">
        <v>237</v>
      </c>
      <c r="E136" s="238" t="s">
        <v>39</v>
      </c>
      <c r="F136" s="239" t="s">
        <v>588</v>
      </c>
      <c r="G136" s="237"/>
      <c r="H136" s="240">
        <v>4</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237</v>
      </c>
      <c r="AU136" s="246" t="s">
        <v>90</v>
      </c>
      <c r="AV136" s="13" t="s">
        <v>90</v>
      </c>
      <c r="AW136" s="13" t="s">
        <v>41</v>
      </c>
      <c r="AX136" s="13" t="s">
        <v>80</v>
      </c>
      <c r="AY136" s="246" t="s">
        <v>225</v>
      </c>
    </row>
    <row r="137" s="13" customFormat="1">
      <c r="A137" s="13"/>
      <c r="B137" s="236"/>
      <c r="C137" s="237"/>
      <c r="D137" s="231" t="s">
        <v>237</v>
      </c>
      <c r="E137" s="238" t="s">
        <v>39</v>
      </c>
      <c r="F137" s="239" t="s">
        <v>589</v>
      </c>
      <c r="G137" s="237"/>
      <c r="H137" s="240">
        <v>4</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237</v>
      </c>
      <c r="AU137" s="246" t="s">
        <v>90</v>
      </c>
      <c r="AV137" s="13" t="s">
        <v>90</v>
      </c>
      <c r="AW137" s="13" t="s">
        <v>41</v>
      </c>
      <c r="AX137" s="13" t="s">
        <v>80</v>
      </c>
      <c r="AY137" s="246" t="s">
        <v>225</v>
      </c>
    </row>
    <row r="138" s="14" customFormat="1">
      <c r="A138" s="14"/>
      <c r="B138" s="247"/>
      <c r="C138" s="248"/>
      <c r="D138" s="231" t="s">
        <v>237</v>
      </c>
      <c r="E138" s="249" t="s">
        <v>590</v>
      </c>
      <c r="F138" s="250" t="s">
        <v>239</v>
      </c>
      <c r="G138" s="248"/>
      <c r="H138" s="251">
        <v>8</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237</v>
      </c>
      <c r="AU138" s="257" t="s">
        <v>90</v>
      </c>
      <c r="AV138" s="14" t="s">
        <v>233</v>
      </c>
      <c r="AW138" s="14" t="s">
        <v>41</v>
      </c>
      <c r="AX138" s="14" t="s">
        <v>87</v>
      </c>
      <c r="AY138" s="257" t="s">
        <v>225</v>
      </c>
    </row>
    <row r="139" s="2" customFormat="1" ht="49.05" customHeight="1">
      <c r="A139" s="42"/>
      <c r="B139" s="43"/>
      <c r="C139" s="218" t="s">
        <v>277</v>
      </c>
      <c r="D139" s="218" t="s">
        <v>228</v>
      </c>
      <c r="E139" s="219" t="s">
        <v>292</v>
      </c>
      <c r="F139" s="220" t="s">
        <v>293</v>
      </c>
      <c r="G139" s="221" t="s">
        <v>188</v>
      </c>
      <c r="H139" s="222">
        <v>1716</v>
      </c>
      <c r="I139" s="223"/>
      <c r="J139" s="224">
        <f>ROUND(I139*H139,2)</f>
        <v>0</v>
      </c>
      <c r="K139" s="220" t="s">
        <v>232</v>
      </c>
      <c r="L139" s="48"/>
      <c r="M139" s="225" t="s">
        <v>39</v>
      </c>
      <c r="N139" s="226" t="s">
        <v>53</v>
      </c>
      <c r="O139" s="89"/>
      <c r="P139" s="227">
        <f>O139*H139</f>
        <v>0</v>
      </c>
      <c r="Q139" s="227">
        <v>0</v>
      </c>
      <c r="R139" s="227">
        <f>Q139*H139</f>
        <v>0</v>
      </c>
      <c r="S139" s="227">
        <v>0</v>
      </c>
      <c r="T139" s="228">
        <f>S139*H139</f>
        <v>0</v>
      </c>
      <c r="U139" s="42"/>
      <c r="V139" s="42"/>
      <c r="W139" s="42"/>
      <c r="X139" s="42"/>
      <c r="Y139" s="42"/>
      <c r="Z139" s="42"/>
      <c r="AA139" s="42"/>
      <c r="AB139" s="42"/>
      <c r="AC139" s="42"/>
      <c r="AD139" s="42"/>
      <c r="AE139" s="42"/>
      <c r="AR139" s="229" t="s">
        <v>233</v>
      </c>
      <c r="AT139" s="229" t="s">
        <v>228</v>
      </c>
      <c r="AU139" s="229" t="s">
        <v>90</v>
      </c>
      <c r="AY139" s="20" t="s">
        <v>225</v>
      </c>
      <c r="BE139" s="230">
        <f>IF(N139="základní",J139,0)</f>
        <v>0</v>
      </c>
      <c r="BF139" s="230">
        <f>IF(N139="snížená",J139,0)</f>
        <v>0</v>
      </c>
      <c r="BG139" s="230">
        <f>IF(N139="zákl. přenesená",J139,0)</f>
        <v>0</v>
      </c>
      <c r="BH139" s="230">
        <f>IF(N139="sníž. přenesená",J139,0)</f>
        <v>0</v>
      </c>
      <c r="BI139" s="230">
        <f>IF(N139="nulová",J139,0)</f>
        <v>0</v>
      </c>
      <c r="BJ139" s="20" t="s">
        <v>233</v>
      </c>
      <c r="BK139" s="230">
        <f>ROUND(I139*H139,2)</f>
        <v>0</v>
      </c>
      <c r="BL139" s="20" t="s">
        <v>233</v>
      </c>
      <c r="BM139" s="229" t="s">
        <v>591</v>
      </c>
    </row>
    <row r="140" s="2" customFormat="1">
      <c r="A140" s="42"/>
      <c r="B140" s="43"/>
      <c r="C140" s="44"/>
      <c r="D140" s="231" t="s">
        <v>235</v>
      </c>
      <c r="E140" s="44"/>
      <c r="F140" s="232" t="s">
        <v>295</v>
      </c>
      <c r="G140" s="44"/>
      <c r="H140" s="44"/>
      <c r="I140" s="233"/>
      <c r="J140" s="44"/>
      <c r="K140" s="44"/>
      <c r="L140" s="48"/>
      <c r="M140" s="234"/>
      <c r="N140" s="235"/>
      <c r="O140" s="89"/>
      <c r="P140" s="89"/>
      <c r="Q140" s="89"/>
      <c r="R140" s="89"/>
      <c r="S140" s="89"/>
      <c r="T140" s="90"/>
      <c r="U140" s="42"/>
      <c r="V140" s="42"/>
      <c r="W140" s="42"/>
      <c r="X140" s="42"/>
      <c r="Y140" s="42"/>
      <c r="Z140" s="42"/>
      <c r="AA140" s="42"/>
      <c r="AB140" s="42"/>
      <c r="AC140" s="42"/>
      <c r="AD140" s="42"/>
      <c r="AE140" s="42"/>
      <c r="AT140" s="20" t="s">
        <v>235</v>
      </c>
      <c r="AU140" s="20" t="s">
        <v>90</v>
      </c>
    </row>
    <row r="141" s="15" customFormat="1">
      <c r="A141" s="15"/>
      <c r="B141" s="268"/>
      <c r="C141" s="269"/>
      <c r="D141" s="231" t="s">
        <v>237</v>
      </c>
      <c r="E141" s="270" t="s">
        <v>39</v>
      </c>
      <c r="F141" s="271" t="s">
        <v>579</v>
      </c>
      <c r="G141" s="269"/>
      <c r="H141" s="270" t="s">
        <v>39</v>
      </c>
      <c r="I141" s="272"/>
      <c r="J141" s="269"/>
      <c r="K141" s="269"/>
      <c r="L141" s="273"/>
      <c r="M141" s="274"/>
      <c r="N141" s="275"/>
      <c r="O141" s="275"/>
      <c r="P141" s="275"/>
      <c r="Q141" s="275"/>
      <c r="R141" s="275"/>
      <c r="S141" s="275"/>
      <c r="T141" s="276"/>
      <c r="U141" s="15"/>
      <c r="V141" s="15"/>
      <c r="W141" s="15"/>
      <c r="X141" s="15"/>
      <c r="Y141" s="15"/>
      <c r="Z141" s="15"/>
      <c r="AA141" s="15"/>
      <c r="AB141" s="15"/>
      <c r="AC141" s="15"/>
      <c r="AD141" s="15"/>
      <c r="AE141" s="15"/>
      <c r="AT141" s="277" t="s">
        <v>237</v>
      </c>
      <c r="AU141" s="277" t="s">
        <v>90</v>
      </c>
      <c r="AV141" s="15" t="s">
        <v>87</v>
      </c>
      <c r="AW141" s="15" t="s">
        <v>41</v>
      </c>
      <c r="AX141" s="15" t="s">
        <v>80</v>
      </c>
      <c r="AY141" s="277" t="s">
        <v>225</v>
      </c>
    </row>
    <row r="142" s="13" customFormat="1">
      <c r="A142" s="13"/>
      <c r="B142" s="236"/>
      <c r="C142" s="237"/>
      <c r="D142" s="231" t="s">
        <v>237</v>
      </c>
      <c r="E142" s="238" t="s">
        <v>39</v>
      </c>
      <c r="F142" s="239" t="s">
        <v>592</v>
      </c>
      <c r="G142" s="237"/>
      <c r="H142" s="240">
        <v>748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237</v>
      </c>
      <c r="AU142" s="246" t="s">
        <v>90</v>
      </c>
      <c r="AV142" s="13" t="s">
        <v>90</v>
      </c>
      <c r="AW142" s="13" t="s">
        <v>41</v>
      </c>
      <c r="AX142" s="13" t="s">
        <v>80</v>
      </c>
      <c r="AY142" s="246" t="s">
        <v>225</v>
      </c>
    </row>
    <row r="143" s="13" customFormat="1">
      <c r="A143" s="13"/>
      <c r="B143" s="236"/>
      <c r="C143" s="237"/>
      <c r="D143" s="231" t="s">
        <v>237</v>
      </c>
      <c r="E143" s="238" t="s">
        <v>39</v>
      </c>
      <c r="F143" s="239" t="s">
        <v>593</v>
      </c>
      <c r="G143" s="237"/>
      <c r="H143" s="240">
        <v>968</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90</v>
      </c>
      <c r="AV143" s="13" t="s">
        <v>90</v>
      </c>
      <c r="AW143" s="13" t="s">
        <v>41</v>
      </c>
      <c r="AX143" s="13" t="s">
        <v>80</v>
      </c>
      <c r="AY143" s="246" t="s">
        <v>225</v>
      </c>
    </row>
    <row r="144" s="14" customFormat="1">
      <c r="A144" s="14"/>
      <c r="B144" s="247"/>
      <c r="C144" s="248"/>
      <c r="D144" s="231" t="s">
        <v>237</v>
      </c>
      <c r="E144" s="249" t="s">
        <v>594</v>
      </c>
      <c r="F144" s="250" t="s">
        <v>239</v>
      </c>
      <c r="G144" s="248"/>
      <c r="H144" s="251">
        <v>1716</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237</v>
      </c>
      <c r="AU144" s="257" t="s">
        <v>90</v>
      </c>
      <c r="AV144" s="14" t="s">
        <v>233</v>
      </c>
      <c r="AW144" s="14" t="s">
        <v>41</v>
      </c>
      <c r="AX144" s="14" t="s">
        <v>87</v>
      </c>
      <c r="AY144" s="257" t="s">
        <v>225</v>
      </c>
    </row>
    <row r="145" s="2" customFormat="1" ht="16.5" customHeight="1">
      <c r="A145" s="42"/>
      <c r="B145" s="43"/>
      <c r="C145" s="218" t="s">
        <v>286</v>
      </c>
      <c r="D145" s="218" t="s">
        <v>228</v>
      </c>
      <c r="E145" s="219" t="s">
        <v>298</v>
      </c>
      <c r="F145" s="220" t="s">
        <v>299</v>
      </c>
      <c r="G145" s="221" t="s">
        <v>175</v>
      </c>
      <c r="H145" s="222">
        <v>24</v>
      </c>
      <c r="I145" s="223"/>
      <c r="J145" s="224">
        <f>ROUND(I145*H145,2)</f>
        <v>0</v>
      </c>
      <c r="K145" s="220" t="s">
        <v>232</v>
      </c>
      <c r="L145" s="48"/>
      <c r="M145" s="225" t="s">
        <v>39</v>
      </c>
      <c r="N145" s="226" t="s">
        <v>53</v>
      </c>
      <c r="O145" s="89"/>
      <c r="P145" s="227">
        <f>O145*H145</f>
        <v>0</v>
      </c>
      <c r="Q145" s="227">
        <v>0</v>
      </c>
      <c r="R145" s="227">
        <f>Q145*H145</f>
        <v>0</v>
      </c>
      <c r="S145" s="227">
        <v>0</v>
      </c>
      <c r="T145" s="228">
        <f>S145*H145</f>
        <v>0</v>
      </c>
      <c r="U145" s="42"/>
      <c r="V145" s="42"/>
      <c r="W145" s="42"/>
      <c r="X145" s="42"/>
      <c r="Y145" s="42"/>
      <c r="Z145" s="42"/>
      <c r="AA145" s="42"/>
      <c r="AB145" s="42"/>
      <c r="AC145" s="42"/>
      <c r="AD145" s="42"/>
      <c r="AE145" s="42"/>
      <c r="AR145" s="229" t="s">
        <v>300</v>
      </c>
      <c r="AT145" s="229" t="s">
        <v>228</v>
      </c>
      <c r="AU145" s="229" t="s">
        <v>90</v>
      </c>
      <c r="AY145" s="20" t="s">
        <v>225</v>
      </c>
      <c r="BE145" s="230">
        <f>IF(N145="základní",J145,0)</f>
        <v>0</v>
      </c>
      <c r="BF145" s="230">
        <f>IF(N145="snížená",J145,0)</f>
        <v>0</v>
      </c>
      <c r="BG145" s="230">
        <f>IF(N145="zákl. přenesená",J145,0)</f>
        <v>0</v>
      </c>
      <c r="BH145" s="230">
        <f>IF(N145="sníž. přenesená",J145,0)</f>
        <v>0</v>
      </c>
      <c r="BI145" s="230">
        <f>IF(N145="nulová",J145,0)</f>
        <v>0</v>
      </c>
      <c r="BJ145" s="20" t="s">
        <v>233</v>
      </c>
      <c r="BK145" s="230">
        <f>ROUND(I145*H145,2)</f>
        <v>0</v>
      </c>
      <c r="BL145" s="20" t="s">
        <v>300</v>
      </c>
      <c r="BM145" s="229" t="s">
        <v>595</v>
      </c>
    </row>
    <row r="146" s="13" customFormat="1">
      <c r="A146" s="13"/>
      <c r="B146" s="236"/>
      <c r="C146" s="237"/>
      <c r="D146" s="231" t="s">
        <v>237</v>
      </c>
      <c r="E146" s="238" t="s">
        <v>39</v>
      </c>
      <c r="F146" s="239" t="s">
        <v>596</v>
      </c>
      <c r="G146" s="237"/>
      <c r="H146" s="240">
        <v>24</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237</v>
      </c>
      <c r="AU146" s="246" t="s">
        <v>90</v>
      </c>
      <c r="AV146" s="13" t="s">
        <v>90</v>
      </c>
      <c r="AW146" s="13" t="s">
        <v>41</v>
      </c>
      <c r="AX146" s="13" t="s">
        <v>80</v>
      </c>
      <c r="AY146" s="246" t="s">
        <v>225</v>
      </c>
    </row>
    <row r="147" s="14" customFormat="1">
      <c r="A147" s="14"/>
      <c r="B147" s="247"/>
      <c r="C147" s="248"/>
      <c r="D147" s="231" t="s">
        <v>237</v>
      </c>
      <c r="E147" s="249" t="s">
        <v>561</v>
      </c>
      <c r="F147" s="250" t="s">
        <v>239</v>
      </c>
      <c r="G147" s="248"/>
      <c r="H147" s="251">
        <v>24</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237</v>
      </c>
      <c r="AU147" s="257" t="s">
        <v>90</v>
      </c>
      <c r="AV147" s="14" t="s">
        <v>233</v>
      </c>
      <c r="AW147" s="14" t="s">
        <v>41</v>
      </c>
      <c r="AX147" s="14" t="s">
        <v>87</v>
      </c>
      <c r="AY147" s="257" t="s">
        <v>225</v>
      </c>
    </row>
    <row r="148" s="2" customFormat="1" ht="33" customHeight="1">
      <c r="A148" s="42"/>
      <c r="B148" s="43"/>
      <c r="C148" s="218" t="s">
        <v>291</v>
      </c>
      <c r="D148" s="218" t="s">
        <v>228</v>
      </c>
      <c r="E148" s="219" t="s">
        <v>303</v>
      </c>
      <c r="F148" s="220" t="s">
        <v>304</v>
      </c>
      <c r="G148" s="221" t="s">
        <v>175</v>
      </c>
      <c r="H148" s="222">
        <v>24</v>
      </c>
      <c r="I148" s="223"/>
      <c r="J148" s="224">
        <f>ROUND(I148*H148,2)</f>
        <v>0</v>
      </c>
      <c r="K148" s="220" t="s">
        <v>232</v>
      </c>
      <c r="L148" s="48"/>
      <c r="M148" s="225" t="s">
        <v>39</v>
      </c>
      <c r="N148" s="226" t="s">
        <v>53</v>
      </c>
      <c r="O148" s="89"/>
      <c r="P148" s="227">
        <f>O148*H148</f>
        <v>0</v>
      </c>
      <c r="Q148" s="227">
        <v>0</v>
      </c>
      <c r="R148" s="227">
        <f>Q148*H148</f>
        <v>0</v>
      </c>
      <c r="S148" s="227">
        <v>0</v>
      </c>
      <c r="T148" s="228">
        <f>S148*H148</f>
        <v>0</v>
      </c>
      <c r="U148" s="42"/>
      <c r="V148" s="42"/>
      <c r="W148" s="42"/>
      <c r="X148" s="42"/>
      <c r="Y148" s="42"/>
      <c r="Z148" s="42"/>
      <c r="AA148" s="42"/>
      <c r="AB148" s="42"/>
      <c r="AC148" s="42"/>
      <c r="AD148" s="42"/>
      <c r="AE148" s="42"/>
      <c r="AR148" s="229" t="s">
        <v>300</v>
      </c>
      <c r="AT148" s="229" t="s">
        <v>228</v>
      </c>
      <c r="AU148" s="229" t="s">
        <v>90</v>
      </c>
      <c r="AY148" s="20" t="s">
        <v>225</v>
      </c>
      <c r="BE148" s="230">
        <f>IF(N148="základní",J148,0)</f>
        <v>0</v>
      </c>
      <c r="BF148" s="230">
        <f>IF(N148="snížená",J148,0)</f>
        <v>0</v>
      </c>
      <c r="BG148" s="230">
        <f>IF(N148="zákl. přenesená",J148,0)</f>
        <v>0</v>
      </c>
      <c r="BH148" s="230">
        <f>IF(N148="sníž. přenesená",J148,0)</f>
        <v>0</v>
      </c>
      <c r="BI148" s="230">
        <f>IF(N148="nulová",J148,0)</f>
        <v>0</v>
      </c>
      <c r="BJ148" s="20" t="s">
        <v>233</v>
      </c>
      <c r="BK148" s="230">
        <f>ROUND(I148*H148,2)</f>
        <v>0</v>
      </c>
      <c r="BL148" s="20" t="s">
        <v>300</v>
      </c>
      <c r="BM148" s="229" t="s">
        <v>597</v>
      </c>
    </row>
    <row r="149" s="13" customFormat="1">
      <c r="A149" s="13"/>
      <c r="B149" s="236"/>
      <c r="C149" s="237"/>
      <c r="D149" s="231" t="s">
        <v>237</v>
      </c>
      <c r="E149" s="238" t="s">
        <v>39</v>
      </c>
      <c r="F149" s="239" t="s">
        <v>561</v>
      </c>
      <c r="G149" s="237"/>
      <c r="H149" s="240">
        <v>24</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237</v>
      </c>
      <c r="AU149" s="246" t="s">
        <v>90</v>
      </c>
      <c r="AV149" s="13" t="s">
        <v>90</v>
      </c>
      <c r="AW149" s="13" t="s">
        <v>41</v>
      </c>
      <c r="AX149" s="13" t="s">
        <v>80</v>
      </c>
      <c r="AY149" s="246" t="s">
        <v>225</v>
      </c>
    </row>
    <row r="150" s="14" customFormat="1">
      <c r="A150" s="14"/>
      <c r="B150" s="247"/>
      <c r="C150" s="248"/>
      <c r="D150" s="231" t="s">
        <v>237</v>
      </c>
      <c r="E150" s="249" t="s">
        <v>39</v>
      </c>
      <c r="F150" s="250" t="s">
        <v>239</v>
      </c>
      <c r="G150" s="248"/>
      <c r="H150" s="251">
        <v>24</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237</v>
      </c>
      <c r="AU150" s="257" t="s">
        <v>90</v>
      </c>
      <c r="AV150" s="14" t="s">
        <v>233</v>
      </c>
      <c r="AW150" s="14" t="s">
        <v>41</v>
      </c>
      <c r="AX150" s="14" t="s">
        <v>87</v>
      </c>
      <c r="AY150" s="257" t="s">
        <v>225</v>
      </c>
    </row>
    <row r="151" s="2" customFormat="1" ht="16.5" customHeight="1">
      <c r="A151" s="42"/>
      <c r="B151" s="43"/>
      <c r="C151" s="258" t="s">
        <v>8</v>
      </c>
      <c r="D151" s="258" t="s">
        <v>307</v>
      </c>
      <c r="E151" s="259" t="s">
        <v>308</v>
      </c>
      <c r="F151" s="260" t="s">
        <v>309</v>
      </c>
      <c r="G151" s="261" t="s">
        <v>175</v>
      </c>
      <c r="H151" s="262">
        <v>2812</v>
      </c>
      <c r="I151" s="263"/>
      <c r="J151" s="264">
        <f>ROUND(I151*H151,2)</f>
        <v>0</v>
      </c>
      <c r="K151" s="260" t="s">
        <v>39</v>
      </c>
      <c r="L151" s="265"/>
      <c r="M151" s="266" t="s">
        <v>39</v>
      </c>
      <c r="N151" s="267" t="s">
        <v>53</v>
      </c>
      <c r="O151" s="89"/>
      <c r="P151" s="227">
        <f>O151*H151</f>
        <v>0</v>
      </c>
      <c r="Q151" s="227">
        <v>0.00018000000000000001</v>
      </c>
      <c r="R151" s="227">
        <f>Q151*H151</f>
        <v>0.50616000000000005</v>
      </c>
      <c r="S151" s="227">
        <v>0</v>
      </c>
      <c r="T151" s="228">
        <f>S151*H151</f>
        <v>0</v>
      </c>
      <c r="U151" s="42"/>
      <c r="V151" s="42"/>
      <c r="W151" s="42"/>
      <c r="X151" s="42"/>
      <c r="Y151" s="42"/>
      <c r="Z151" s="42"/>
      <c r="AA151" s="42"/>
      <c r="AB151" s="42"/>
      <c r="AC151" s="42"/>
      <c r="AD151" s="42"/>
      <c r="AE151" s="42"/>
      <c r="AR151" s="229" t="s">
        <v>272</v>
      </c>
      <c r="AT151" s="229" t="s">
        <v>307</v>
      </c>
      <c r="AU151" s="229" t="s">
        <v>90</v>
      </c>
      <c r="AY151" s="20" t="s">
        <v>225</v>
      </c>
      <c r="BE151" s="230">
        <f>IF(N151="základní",J151,0)</f>
        <v>0</v>
      </c>
      <c r="BF151" s="230">
        <f>IF(N151="snížená",J151,0)</f>
        <v>0</v>
      </c>
      <c r="BG151" s="230">
        <f>IF(N151="zákl. přenesená",J151,0)</f>
        <v>0</v>
      </c>
      <c r="BH151" s="230">
        <f>IF(N151="sníž. přenesená",J151,0)</f>
        <v>0</v>
      </c>
      <c r="BI151" s="230">
        <f>IF(N151="nulová",J151,0)</f>
        <v>0</v>
      </c>
      <c r="BJ151" s="20" t="s">
        <v>233</v>
      </c>
      <c r="BK151" s="230">
        <f>ROUND(I151*H151,2)</f>
        <v>0</v>
      </c>
      <c r="BL151" s="20" t="s">
        <v>233</v>
      </c>
      <c r="BM151" s="229" t="s">
        <v>598</v>
      </c>
    </row>
    <row r="152" s="13" customFormat="1">
      <c r="A152" s="13"/>
      <c r="B152" s="236"/>
      <c r="C152" s="237"/>
      <c r="D152" s="231" t="s">
        <v>237</v>
      </c>
      <c r="E152" s="238" t="s">
        <v>39</v>
      </c>
      <c r="F152" s="239" t="s">
        <v>599</v>
      </c>
      <c r="G152" s="237"/>
      <c r="H152" s="240">
        <v>1226</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237</v>
      </c>
      <c r="AU152" s="246" t="s">
        <v>90</v>
      </c>
      <c r="AV152" s="13" t="s">
        <v>90</v>
      </c>
      <c r="AW152" s="13" t="s">
        <v>41</v>
      </c>
      <c r="AX152" s="13" t="s">
        <v>80</v>
      </c>
      <c r="AY152" s="246" t="s">
        <v>225</v>
      </c>
    </row>
    <row r="153" s="13" customFormat="1">
      <c r="A153" s="13"/>
      <c r="B153" s="236"/>
      <c r="C153" s="237"/>
      <c r="D153" s="231" t="s">
        <v>237</v>
      </c>
      <c r="E153" s="238" t="s">
        <v>39</v>
      </c>
      <c r="F153" s="239" t="s">
        <v>600</v>
      </c>
      <c r="G153" s="237"/>
      <c r="H153" s="240">
        <v>1586</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237</v>
      </c>
      <c r="AU153" s="246" t="s">
        <v>90</v>
      </c>
      <c r="AV153" s="13" t="s">
        <v>90</v>
      </c>
      <c r="AW153" s="13" t="s">
        <v>41</v>
      </c>
      <c r="AX153" s="13" t="s">
        <v>80</v>
      </c>
      <c r="AY153" s="246" t="s">
        <v>225</v>
      </c>
    </row>
    <row r="154" s="14" customFormat="1">
      <c r="A154" s="14"/>
      <c r="B154" s="247"/>
      <c r="C154" s="248"/>
      <c r="D154" s="231" t="s">
        <v>237</v>
      </c>
      <c r="E154" s="249" t="s">
        <v>557</v>
      </c>
      <c r="F154" s="250" t="s">
        <v>239</v>
      </c>
      <c r="G154" s="248"/>
      <c r="H154" s="251">
        <v>2812</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237</v>
      </c>
      <c r="AU154" s="257" t="s">
        <v>90</v>
      </c>
      <c r="AV154" s="14" t="s">
        <v>233</v>
      </c>
      <c r="AW154" s="14" t="s">
        <v>41</v>
      </c>
      <c r="AX154" s="14" t="s">
        <v>87</v>
      </c>
      <c r="AY154" s="257" t="s">
        <v>225</v>
      </c>
    </row>
    <row r="155" s="2" customFormat="1" ht="16.5" customHeight="1">
      <c r="A155" s="42"/>
      <c r="B155" s="43"/>
      <c r="C155" s="258" t="s">
        <v>302</v>
      </c>
      <c r="D155" s="258" t="s">
        <v>307</v>
      </c>
      <c r="E155" s="259" t="s">
        <v>510</v>
      </c>
      <c r="F155" s="260" t="s">
        <v>511</v>
      </c>
      <c r="G155" s="261" t="s">
        <v>175</v>
      </c>
      <c r="H155" s="262">
        <v>1</v>
      </c>
      <c r="I155" s="263"/>
      <c r="J155" s="264">
        <f>ROUND(I155*H155,2)</f>
        <v>0</v>
      </c>
      <c r="K155" s="260" t="s">
        <v>232</v>
      </c>
      <c r="L155" s="265"/>
      <c r="M155" s="266" t="s">
        <v>39</v>
      </c>
      <c r="N155" s="267" t="s">
        <v>53</v>
      </c>
      <c r="O155" s="89"/>
      <c r="P155" s="227">
        <f>O155*H155</f>
        <v>0</v>
      </c>
      <c r="Q155" s="227">
        <v>0.21456</v>
      </c>
      <c r="R155" s="227">
        <f>Q155*H155</f>
        <v>0.21456</v>
      </c>
      <c r="S155" s="227">
        <v>0</v>
      </c>
      <c r="T155" s="228">
        <f>S155*H155</f>
        <v>0</v>
      </c>
      <c r="U155" s="42"/>
      <c r="V155" s="42"/>
      <c r="W155" s="42"/>
      <c r="X155" s="42"/>
      <c r="Y155" s="42"/>
      <c r="Z155" s="42"/>
      <c r="AA155" s="42"/>
      <c r="AB155" s="42"/>
      <c r="AC155" s="42"/>
      <c r="AD155" s="42"/>
      <c r="AE155" s="42"/>
      <c r="AR155" s="229" t="s">
        <v>272</v>
      </c>
      <c r="AT155" s="229" t="s">
        <v>307</v>
      </c>
      <c r="AU155" s="229" t="s">
        <v>90</v>
      </c>
      <c r="AY155" s="20" t="s">
        <v>225</v>
      </c>
      <c r="BE155" s="230">
        <f>IF(N155="základní",J155,0)</f>
        <v>0</v>
      </c>
      <c r="BF155" s="230">
        <f>IF(N155="snížená",J155,0)</f>
        <v>0</v>
      </c>
      <c r="BG155" s="230">
        <f>IF(N155="zákl. přenesená",J155,0)</f>
        <v>0</v>
      </c>
      <c r="BH155" s="230">
        <f>IF(N155="sníž. přenesená",J155,0)</f>
        <v>0</v>
      </c>
      <c r="BI155" s="230">
        <f>IF(N155="nulová",J155,0)</f>
        <v>0</v>
      </c>
      <c r="BJ155" s="20" t="s">
        <v>233</v>
      </c>
      <c r="BK155" s="230">
        <f>ROUND(I155*H155,2)</f>
        <v>0</v>
      </c>
      <c r="BL155" s="20" t="s">
        <v>233</v>
      </c>
      <c r="BM155" s="229" t="s">
        <v>601</v>
      </c>
    </row>
    <row r="156" s="13" customFormat="1">
      <c r="A156" s="13"/>
      <c r="B156" s="236"/>
      <c r="C156" s="237"/>
      <c r="D156" s="231" t="s">
        <v>237</v>
      </c>
      <c r="E156" s="238" t="s">
        <v>39</v>
      </c>
      <c r="F156" s="239" t="s">
        <v>602</v>
      </c>
      <c r="G156" s="237"/>
      <c r="H156" s="240">
        <v>1</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237</v>
      </c>
      <c r="AU156" s="246" t="s">
        <v>90</v>
      </c>
      <c r="AV156" s="13" t="s">
        <v>90</v>
      </c>
      <c r="AW156" s="13" t="s">
        <v>41</v>
      </c>
      <c r="AX156" s="13" t="s">
        <v>80</v>
      </c>
      <c r="AY156" s="246" t="s">
        <v>225</v>
      </c>
    </row>
    <row r="157" s="14" customFormat="1">
      <c r="A157" s="14"/>
      <c r="B157" s="247"/>
      <c r="C157" s="248"/>
      <c r="D157" s="231" t="s">
        <v>237</v>
      </c>
      <c r="E157" s="249" t="s">
        <v>39</v>
      </c>
      <c r="F157" s="250" t="s">
        <v>239</v>
      </c>
      <c r="G157" s="248"/>
      <c r="H157" s="251">
        <v>1</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237</v>
      </c>
      <c r="AU157" s="257" t="s">
        <v>90</v>
      </c>
      <c r="AV157" s="14" t="s">
        <v>233</v>
      </c>
      <c r="AW157" s="14" t="s">
        <v>41</v>
      </c>
      <c r="AX157" s="14" t="s">
        <v>87</v>
      </c>
      <c r="AY157" s="257" t="s">
        <v>225</v>
      </c>
    </row>
    <row r="158" s="2" customFormat="1" ht="16.5" customHeight="1">
      <c r="A158" s="42"/>
      <c r="B158" s="43"/>
      <c r="C158" s="258" t="s">
        <v>306</v>
      </c>
      <c r="D158" s="258" t="s">
        <v>307</v>
      </c>
      <c r="E158" s="259" t="s">
        <v>404</v>
      </c>
      <c r="F158" s="260" t="s">
        <v>405</v>
      </c>
      <c r="G158" s="261" t="s">
        <v>175</v>
      </c>
      <c r="H158" s="262">
        <v>2</v>
      </c>
      <c r="I158" s="263"/>
      <c r="J158" s="264">
        <f>ROUND(I158*H158,2)</f>
        <v>0</v>
      </c>
      <c r="K158" s="260" t="s">
        <v>232</v>
      </c>
      <c r="L158" s="265"/>
      <c r="M158" s="266" t="s">
        <v>39</v>
      </c>
      <c r="N158" s="267" t="s">
        <v>53</v>
      </c>
      <c r="O158" s="89"/>
      <c r="P158" s="227">
        <f>O158*H158</f>
        <v>0</v>
      </c>
      <c r="Q158" s="227">
        <v>0.22444</v>
      </c>
      <c r="R158" s="227">
        <f>Q158*H158</f>
        <v>0.44888</v>
      </c>
      <c r="S158" s="227">
        <v>0</v>
      </c>
      <c r="T158" s="228">
        <f>S158*H158</f>
        <v>0</v>
      </c>
      <c r="U158" s="42"/>
      <c r="V158" s="42"/>
      <c r="W158" s="42"/>
      <c r="X158" s="42"/>
      <c r="Y158" s="42"/>
      <c r="Z158" s="42"/>
      <c r="AA158" s="42"/>
      <c r="AB158" s="42"/>
      <c r="AC158" s="42"/>
      <c r="AD158" s="42"/>
      <c r="AE158" s="42"/>
      <c r="AR158" s="229" t="s">
        <v>272</v>
      </c>
      <c r="AT158" s="229" t="s">
        <v>307</v>
      </c>
      <c r="AU158" s="229" t="s">
        <v>90</v>
      </c>
      <c r="AY158" s="20" t="s">
        <v>225</v>
      </c>
      <c r="BE158" s="230">
        <f>IF(N158="základní",J158,0)</f>
        <v>0</v>
      </c>
      <c r="BF158" s="230">
        <f>IF(N158="snížená",J158,0)</f>
        <v>0</v>
      </c>
      <c r="BG158" s="230">
        <f>IF(N158="zákl. přenesená",J158,0)</f>
        <v>0</v>
      </c>
      <c r="BH158" s="230">
        <f>IF(N158="sníž. přenesená",J158,0)</f>
        <v>0</v>
      </c>
      <c r="BI158" s="230">
        <f>IF(N158="nulová",J158,0)</f>
        <v>0</v>
      </c>
      <c r="BJ158" s="20" t="s">
        <v>233</v>
      </c>
      <c r="BK158" s="230">
        <f>ROUND(I158*H158,2)</f>
        <v>0</v>
      </c>
      <c r="BL158" s="20" t="s">
        <v>233</v>
      </c>
      <c r="BM158" s="229" t="s">
        <v>603</v>
      </c>
    </row>
    <row r="159" s="13" customFormat="1">
      <c r="A159" s="13"/>
      <c r="B159" s="236"/>
      <c r="C159" s="237"/>
      <c r="D159" s="231" t="s">
        <v>237</v>
      </c>
      <c r="E159" s="238" t="s">
        <v>39</v>
      </c>
      <c r="F159" s="239" t="s">
        <v>583</v>
      </c>
      <c r="G159" s="237"/>
      <c r="H159" s="240">
        <v>2</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237</v>
      </c>
      <c r="AU159" s="246" t="s">
        <v>90</v>
      </c>
      <c r="AV159" s="13" t="s">
        <v>90</v>
      </c>
      <c r="AW159" s="13" t="s">
        <v>41</v>
      </c>
      <c r="AX159" s="13" t="s">
        <v>80</v>
      </c>
      <c r="AY159" s="246" t="s">
        <v>225</v>
      </c>
    </row>
    <row r="160" s="14" customFormat="1">
      <c r="A160" s="14"/>
      <c r="B160" s="247"/>
      <c r="C160" s="248"/>
      <c r="D160" s="231" t="s">
        <v>237</v>
      </c>
      <c r="E160" s="249" t="s">
        <v>39</v>
      </c>
      <c r="F160" s="250" t="s">
        <v>239</v>
      </c>
      <c r="G160" s="248"/>
      <c r="H160" s="251">
        <v>2</v>
      </c>
      <c r="I160" s="252"/>
      <c r="J160" s="248"/>
      <c r="K160" s="248"/>
      <c r="L160" s="253"/>
      <c r="M160" s="254"/>
      <c r="N160" s="255"/>
      <c r="O160" s="255"/>
      <c r="P160" s="255"/>
      <c r="Q160" s="255"/>
      <c r="R160" s="255"/>
      <c r="S160" s="255"/>
      <c r="T160" s="256"/>
      <c r="U160" s="14"/>
      <c r="V160" s="14"/>
      <c r="W160" s="14"/>
      <c r="X160" s="14"/>
      <c r="Y160" s="14"/>
      <c r="Z160" s="14"/>
      <c r="AA160" s="14"/>
      <c r="AB160" s="14"/>
      <c r="AC160" s="14"/>
      <c r="AD160" s="14"/>
      <c r="AE160" s="14"/>
      <c r="AT160" s="257" t="s">
        <v>237</v>
      </c>
      <c r="AU160" s="257" t="s">
        <v>90</v>
      </c>
      <c r="AV160" s="14" t="s">
        <v>233</v>
      </c>
      <c r="AW160" s="14" t="s">
        <v>41</v>
      </c>
      <c r="AX160" s="14" t="s">
        <v>87</v>
      </c>
      <c r="AY160" s="257" t="s">
        <v>225</v>
      </c>
    </row>
    <row r="161" s="2" customFormat="1" ht="16.5" customHeight="1">
      <c r="A161" s="42"/>
      <c r="B161" s="43"/>
      <c r="C161" s="258" t="s">
        <v>312</v>
      </c>
      <c r="D161" s="258" t="s">
        <v>307</v>
      </c>
      <c r="E161" s="259" t="s">
        <v>604</v>
      </c>
      <c r="F161" s="260" t="s">
        <v>605</v>
      </c>
      <c r="G161" s="261" t="s">
        <v>175</v>
      </c>
      <c r="H161" s="262">
        <v>1</v>
      </c>
      <c r="I161" s="263"/>
      <c r="J161" s="264">
        <f>ROUND(I161*H161,2)</f>
        <v>0</v>
      </c>
      <c r="K161" s="260" t="s">
        <v>39</v>
      </c>
      <c r="L161" s="265"/>
      <c r="M161" s="266" t="s">
        <v>39</v>
      </c>
      <c r="N161" s="267" t="s">
        <v>53</v>
      </c>
      <c r="O161" s="89"/>
      <c r="P161" s="227">
        <f>O161*H161</f>
        <v>0</v>
      </c>
      <c r="Q161" s="227">
        <v>0.39400000000000002</v>
      </c>
      <c r="R161" s="227">
        <f>Q161*H161</f>
        <v>0.39400000000000002</v>
      </c>
      <c r="S161" s="227">
        <v>0</v>
      </c>
      <c r="T161" s="228">
        <f>S161*H161</f>
        <v>0</v>
      </c>
      <c r="U161" s="42"/>
      <c r="V161" s="42"/>
      <c r="W161" s="42"/>
      <c r="X161" s="42"/>
      <c r="Y161" s="42"/>
      <c r="Z161" s="42"/>
      <c r="AA161" s="42"/>
      <c r="AB161" s="42"/>
      <c r="AC161" s="42"/>
      <c r="AD161" s="42"/>
      <c r="AE161" s="42"/>
      <c r="AR161" s="229" t="s">
        <v>272</v>
      </c>
      <c r="AT161" s="229" t="s">
        <v>307</v>
      </c>
      <c r="AU161" s="229" t="s">
        <v>90</v>
      </c>
      <c r="AY161" s="20" t="s">
        <v>225</v>
      </c>
      <c r="BE161" s="230">
        <f>IF(N161="základní",J161,0)</f>
        <v>0</v>
      </c>
      <c r="BF161" s="230">
        <f>IF(N161="snížená",J161,0)</f>
        <v>0</v>
      </c>
      <c r="BG161" s="230">
        <f>IF(N161="zákl. přenesená",J161,0)</f>
        <v>0</v>
      </c>
      <c r="BH161" s="230">
        <f>IF(N161="sníž. přenesená",J161,0)</f>
        <v>0</v>
      </c>
      <c r="BI161" s="230">
        <f>IF(N161="nulová",J161,0)</f>
        <v>0</v>
      </c>
      <c r="BJ161" s="20" t="s">
        <v>233</v>
      </c>
      <c r="BK161" s="230">
        <f>ROUND(I161*H161,2)</f>
        <v>0</v>
      </c>
      <c r="BL161" s="20" t="s">
        <v>233</v>
      </c>
      <c r="BM161" s="229" t="s">
        <v>606</v>
      </c>
    </row>
    <row r="162" s="13" customFormat="1">
      <c r="A162" s="13"/>
      <c r="B162" s="236"/>
      <c r="C162" s="237"/>
      <c r="D162" s="231" t="s">
        <v>237</v>
      </c>
      <c r="E162" s="238" t="s">
        <v>39</v>
      </c>
      <c r="F162" s="239" t="s">
        <v>607</v>
      </c>
      <c r="G162" s="237"/>
      <c r="H162" s="240">
        <v>1</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237</v>
      </c>
      <c r="AU162" s="246" t="s">
        <v>90</v>
      </c>
      <c r="AV162" s="13" t="s">
        <v>90</v>
      </c>
      <c r="AW162" s="13" t="s">
        <v>41</v>
      </c>
      <c r="AX162" s="13" t="s">
        <v>80</v>
      </c>
      <c r="AY162" s="246" t="s">
        <v>225</v>
      </c>
    </row>
    <row r="163" s="14" customFormat="1">
      <c r="A163" s="14"/>
      <c r="B163" s="247"/>
      <c r="C163" s="248"/>
      <c r="D163" s="231" t="s">
        <v>237</v>
      </c>
      <c r="E163" s="249" t="s">
        <v>39</v>
      </c>
      <c r="F163" s="250" t="s">
        <v>239</v>
      </c>
      <c r="G163" s="248"/>
      <c r="H163" s="251">
        <v>1</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237</v>
      </c>
      <c r="AU163" s="257" t="s">
        <v>90</v>
      </c>
      <c r="AV163" s="14" t="s">
        <v>233</v>
      </c>
      <c r="AW163" s="14" t="s">
        <v>41</v>
      </c>
      <c r="AX163" s="14" t="s">
        <v>87</v>
      </c>
      <c r="AY163" s="257" t="s">
        <v>225</v>
      </c>
    </row>
    <row r="164" s="2" customFormat="1" ht="16.5" customHeight="1">
      <c r="A164" s="42"/>
      <c r="B164" s="43"/>
      <c r="C164" s="258" t="s">
        <v>317</v>
      </c>
      <c r="D164" s="258" t="s">
        <v>307</v>
      </c>
      <c r="E164" s="259" t="s">
        <v>318</v>
      </c>
      <c r="F164" s="260" t="s">
        <v>319</v>
      </c>
      <c r="G164" s="261" t="s">
        <v>175</v>
      </c>
      <c r="H164" s="262">
        <v>8.5950000000000006</v>
      </c>
      <c r="I164" s="263"/>
      <c r="J164" s="264">
        <f>ROUND(I164*H164,2)</f>
        <v>0</v>
      </c>
      <c r="K164" s="260" t="s">
        <v>232</v>
      </c>
      <c r="L164" s="265"/>
      <c r="M164" s="266" t="s">
        <v>39</v>
      </c>
      <c r="N164" s="267" t="s">
        <v>53</v>
      </c>
      <c r="O164" s="89"/>
      <c r="P164" s="227">
        <f>O164*H164</f>
        <v>0</v>
      </c>
      <c r="Q164" s="227">
        <v>5.9268000000000001</v>
      </c>
      <c r="R164" s="227">
        <f>Q164*H164</f>
        <v>50.940846000000008</v>
      </c>
      <c r="S164" s="227">
        <v>0</v>
      </c>
      <c r="T164" s="228">
        <f>S164*H164</f>
        <v>0</v>
      </c>
      <c r="U164" s="42"/>
      <c r="V164" s="42"/>
      <c r="W164" s="42"/>
      <c r="X164" s="42"/>
      <c r="Y164" s="42"/>
      <c r="Z164" s="42"/>
      <c r="AA164" s="42"/>
      <c r="AB164" s="42"/>
      <c r="AC164" s="42"/>
      <c r="AD164" s="42"/>
      <c r="AE164" s="42"/>
      <c r="AR164" s="229" t="s">
        <v>272</v>
      </c>
      <c r="AT164" s="229" t="s">
        <v>307</v>
      </c>
      <c r="AU164" s="229" t="s">
        <v>90</v>
      </c>
      <c r="AY164" s="20" t="s">
        <v>225</v>
      </c>
      <c r="BE164" s="230">
        <f>IF(N164="základní",J164,0)</f>
        <v>0</v>
      </c>
      <c r="BF164" s="230">
        <f>IF(N164="snížená",J164,0)</f>
        <v>0</v>
      </c>
      <c r="BG164" s="230">
        <f>IF(N164="zákl. přenesená",J164,0)</f>
        <v>0</v>
      </c>
      <c r="BH164" s="230">
        <f>IF(N164="sníž. přenesená",J164,0)</f>
        <v>0</v>
      </c>
      <c r="BI164" s="230">
        <f>IF(N164="nulová",J164,0)</f>
        <v>0</v>
      </c>
      <c r="BJ164" s="20" t="s">
        <v>233</v>
      </c>
      <c r="BK164" s="230">
        <f>ROUND(I164*H164,2)</f>
        <v>0</v>
      </c>
      <c r="BL164" s="20" t="s">
        <v>233</v>
      </c>
      <c r="BM164" s="229" t="s">
        <v>608</v>
      </c>
    </row>
    <row r="165" s="2" customFormat="1">
      <c r="A165" s="42"/>
      <c r="B165" s="43"/>
      <c r="C165" s="44"/>
      <c r="D165" s="231" t="s">
        <v>321</v>
      </c>
      <c r="E165" s="44"/>
      <c r="F165" s="232" t="s">
        <v>322</v>
      </c>
      <c r="G165" s="44"/>
      <c r="H165" s="44"/>
      <c r="I165" s="233"/>
      <c r="J165" s="44"/>
      <c r="K165" s="44"/>
      <c r="L165" s="48"/>
      <c r="M165" s="234"/>
      <c r="N165" s="235"/>
      <c r="O165" s="89"/>
      <c r="P165" s="89"/>
      <c r="Q165" s="89"/>
      <c r="R165" s="89"/>
      <c r="S165" s="89"/>
      <c r="T165" s="90"/>
      <c r="U165" s="42"/>
      <c r="V165" s="42"/>
      <c r="W165" s="42"/>
      <c r="X165" s="42"/>
      <c r="Y165" s="42"/>
      <c r="Z165" s="42"/>
      <c r="AA165" s="42"/>
      <c r="AB165" s="42"/>
      <c r="AC165" s="42"/>
      <c r="AD165" s="42"/>
      <c r="AE165" s="42"/>
      <c r="AT165" s="20" t="s">
        <v>321</v>
      </c>
      <c r="AU165" s="20" t="s">
        <v>90</v>
      </c>
    </row>
    <row r="166" s="13" customFormat="1">
      <c r="A166" s="13"/>
      <c r="B166" s="236"/>
      <c r="C166" s="237"/>
      <c r="D166" s="231" t="s">
        <v>237</v>
      </c>
      <c r="E166" s="238" t="s">
        <v>39</v>
      </c>
      <c r="F166" s="239" t="s">
        <v>609</v>
      </c>
      <c r="G166" s="237"/>
      <c r="H166" s="240">
        <v>8.5950000000000006</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237</v>
      </c>
      <c r="AU166" s="246" t="s">
        <v>90</v>
      </c>
      <c r="AV166" s="13" t="s">
        <v>90</v>
      </c>
      <c r="AW166" s="13" t="s">
        <v>41</v>
      </c>
      <c r="AX166" s="13" t="s">
        <v>80</v>
      </c>
      <c r="AY166" s="246" t="s">
        <v>225</v>
      </c>
    </row>
    <row r="167" s="14" customFormat="1">
      <c r="A167" s="14"/>
      <c r="B167" s="247"/>
      <c r="C167" s="248"/>
      <c r="D167" s="231" t="s">
        <v>237</v>
      </c>
      <c r="E167" s="249" t="s">
        <v>39</v>
      </c>
      <c r="F167" s="250" t="s">
        <v>239</v>
      </c>
      <c r="G167" s="248"/>
      <c r="H167" s="251">
        <v>8.5950000000000006</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237</v>
      </c>
      <c r="AU167" s="257" t="s">
        <v>90</v>
      </c>
      <c r="AV167" s="14" t="s">
        <v>233</v>
      </c>
      <c r="AW167" s="14" t="s">
        <v>41</v>
      </c>
      <c r="AX167" s="14" t="s">
        <v>87</v>
      </c>
      <c r="AY167" s="257" t="s">
        <v>225</v>
      </c>
    </row>
    <row r="168" s="2" customFormat="1" ht="16.5" customHeight="1">
      <c r="A168" s="42"/>
      <c r="B168" s="43"/>
      <c r="C168" s="258" t="s">
        <v>324</v>
      </c>
      <c r="D168" s="258" t="s">
        <v>307</v>
      </c>
      <c r="E168" s="259" t="s">
        <v>325</v>
      </c>
      <c r="F168" s="260" t="s">
        <v>174</v>
      </c>
      <c r="G168" s="261" t="s">
        <v>175</v>
      </c>
      <c r="H168" s="262">
        <v>1250</v>
      </c>
      <c r="I168" s="263"/>
      <c r="J168" s="264">
        <f>ROUND(I168*H168,2)</f>
        <v>0</v>
      </c>
      <c r="K168" s="260" t="s">
        <v>610</v>
      </c>
      <c r="L168" s="265"/>
      <c r="M168" s="266" t="s">
        <v>39</v>
      </c>
      <c r="N168" s="267" t="s">
        <v>53</v>
      </c>
      <c r="O168" s="89"/>
      <c r="P168" s="227">
        <f>O168*H168</f>
        <v>0</v>
      </c>
      <c r="Q168" s="227">
        <v>9.0000000000000006E-05</v>
      </c>
      <c r="R168" s="227">
        <f>Q168*H168</f>
        <v>0.1125</v>
      </c>
      <c r="S168" s="227">
        <v>0</v>
      </c>
      <c r="T168" s="228">
        <f>S168*H168</f>
        <v>0</v>
      </c>
      <c r="U168" s="42"/>
      <c r="V168" s="42"/>
      <c r="W168" s="42"/>
      <c r="X168" s="42"/>
      <c r="Y168" s="42"/>
      <c r="Z168" s="42"/>
      <c r="AA168" s="42"/>
      <c r="AB168" s="42"/>
      <c r="AC168" s="42"/>
      <c r="AD168" s="42"/>
      <c r="AE168" s="42"/>
      <c r="AR168" s="229" t="s">
        <v>272</v>
      </c>
      <c r="AT168" s="229" t="s">
        <v>307</v>
      </c>
      <c r="AU168" s="229" t="s">
        <v>90</v>
      </c>
      <c r="AY168" s="20" t="s">
        <v>225</v>
      </c>
      <c r="BE168" s="230">
        <f>IF(N168="základní",J168,0)</f>
        <v>0</v>
      </c>
      <c r="BF168" s="230">
        <f>IF(N168="snížená",J168,0)</f>
        <v>0</v>
      </c>
      <c r="BG168" s="230">
        <f>IF(N168="zákl. přenesená",J168,0)</f>
        <v>0</v>
      </c>
      <c r="BH168" s="230">
        <f>IF(N168="sníž. přenesená",J168,0)</f>
        <v>0</v>
      </c>
      <c r="BI168" s="230">
        <f>IF(N168="nulová",J168,0)</f>
        <v>0</v>
      </c>
      <c r="BJ168" s="20" t="s">
        <v>233</v>
      </c>
      <c r="BK168" s="230">
        <f>ROUND(I168*H168,2)</f>
        <v>0</v>
      </c>
      <c r="BL168" s="20" t="s">
        <v>233</v>
      </c>
      <c r="BM168" s="229" t="s">
        <v>611</v>
      </c>
    </row>
    <row r="169" s="13" customFormat="1">
      <c r="A169" s="13"/>
      <c r="B169" s="236"/>
      <c r="C169" s="237"/>
      <c r="D169" s="231" t="s">
        <v>237</v>
      </c>
      <c r="E169" s="238" t="s">
        <v>39</v>
      </c>
      <c r="F169" s="239" t="s">
        <v>612</v>
      </c>
      <c r="G169" s="237"/>
      <c r="H169" s="240">
        <v>500</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237</v>
      </c>
      <c r="AU169" s="246" t="s">
        <v>90</v>
      </c>
      <c r="AV169" s="13" t="s">
        <v>90</v>
      </c>
      <c r="AW169" s="13" t="s">
        <v>41</v>
      </c>
      <c r="AX169" s="13" t="s">
        <v>80</v>
      </c>
      <c r="AY169" s="246" t="s">
        <v>225</v>
      </c>
    </row>
    <row r="170" s="13" customFormat="1">
      <c r="A170" s="13"/>
      <c r="B170" s="236"/>
      <c r="C170" s="237"/>
      <c r="D170" s="231" t="s">
        <v>237</v>
      </c>
      <c r="E170" s="238" t="s">
        <v>39</v>
      </c>
      <c r="F170" s="239" t="s">
        <v>613</v>
      </c>
      <c r="G170" s="237"/>
      <c r="H170" s="240">
        <v>750</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237</v>
      </c>
      <c r="AU170" s="246" t="s">
        <v>90</v>
      </c>
      <c r="AV170" s="13" t="s">
        <v>90</v>
      </c>
      <c r="AW170" s="13" t="s">
        <v>41</v>
      </c>
      <c r="AX170" s="13" t="s">
        <v>80</v>
      </c>
      <c r="AY170" s="246" t="s">
        <v>225</v>
      </c>
    </row>
    <row r="171" s="14" customFormat="1">
      <c r="A171" s="14"/>
      <c r="B171" s="247"/>
      <c r="C171" s="248"/>
      <c r="D171" s="231" t="s">
        <v>237</v>
      </c>
      <c r="E171" s="249" t="s">
        <v>551</v>
      </c>
      <c r="F171" s="250" t="s">
        <v>239</v>
      </c>
      <c r="G171" s="248"/>
      <c r="H171" s="251">
        <v>1250</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237</v>
      </c>
      <c r="AU171" s="257" t="s">
        <v>90</v>
      </c>
      <c r="AV171" s="14" t="s">
        <v>233</v>
      </c>
      <c r="AW171" s="14" t="s">
        <v>41</v>
      </c>
      <c r="AX171" s="14" t="s">
        <v>87</v>
      </c>
      <c r="AY171" s="257" t="s">
        <v>225</v>
      </c>
    </row>
    <row r="172" s="12" customFormat="1" ht="25.92" customHeight="1">
      <c r="A172" s="12"/>
      <c r="B172" s="202"/>
      <c r="C172" s="203"/>
      <c r="D172" s="204" t="s">
        <v>79</v>
      </c>
      <c r="E172" s="205" t="s">
        <v>328</v>
      </c>
      <c r="F172" s="205" t="s">
        <v>329</v>
      </c>
      <c r="G172" s="203"/>
      <c r="H172" s="203"/>
      <c r="I172" s="206"/>
      <c r="J172" s="207">
        <f>BK172</f>
        <v>0</v>
      </c>
      <c r="K172" s="203"/>
      <c r="L172" s="208"/>
      <c r="M172" s="209"/>
      <c r="N172" s="210"/>
      <c r="O172" s="210"/>
      <c r="P172" s="211">
        <f>SUM(P173:P203)</f>
        <v>0</v>
      </c>
      <c r="Q172" s="210"/>
      <c r="R172" s="211">
        <f>SUM(R173:R203)</f>
        <v>0</v>
      </c>
      <c r="S172" s="210"/>
      <c r="T172" s="212">
        <f>SUM(T173:T203)</f>
        <v>0</v>
      </c>
      <c r="U172" s="12"/>
      <c r="V172" s="12"/>
      <c r="W172" s="12"/>
      <c r="X172" s="12"/>
      <c r="Y172" s="12"/>
      <c r="Z172" s="12"/>
      <c r="AA172" s="12"/>
      <c r="AB172" s="12"/>
      <c r="AC172" s="12"/>
      <c r="AD172" s="12"/>
      <c r="AE172" s="12"/>
      <c r="AR172" s="213" t="s">
        <v>233</v>
      </c>
      <c r="AT172" s="214" t="s">
        <v>79</v>
      </c>
      <c r="AU172" s="214" t="s">
        <v>80</v>
      </c>
      <c r="AY172" s="213" t="s">
        <v>225</v>
      </c>
      <c r="BK172" s="215">
        <f>SUM(BK173:BK203)</f>
        <v>0</v>
      </c>
    </row>
    <row r="173" s="2" customFormat="1" ht="55.5" customHeight="1">
      <c r="A173" s="42"/>
      <c r="B173" s="43"/>
      <c r="C173" s="218" t="s">
        <v>330</v>
      </c>
      <c r="D173" s="218" t="s">
        <v>228</v>
      </c>
      <c r="E173" s="219" t="s">
        <v>346</v>
      </c>
      <c r="F173" s="220" t="s">
        <v>347</v>
      </c>
      <c r="G173" s="221" t="s">
        <v>175</v>
      </c>
      <c r="H173" s="222">
        <v>1</v>
      </c>
      <c r="I173" s="223"/>
      <c r="J173" s="224">
        <f>ROUND(I173*H173,2)</f>
        <v>0</v>
      </c>
      <c r="K173" s="220" t="s">
        <v>232</v>
      </c>
      <c r="L173" s="48"/>
      <c r="M173" s="225" t="s">
        <v>39</v>
      </c>
      <c r="N173" s="226" t="s">
        <v>53</v>
      </c>
      <c r="O173" s="89"/>
      <c r="P173" s="227">
        <f>O173*H173</f>
        <v>0</v>
      </c>
      <c r="Q173" s="227">
        <v>0</v>
      </c>
      <c r="R173" s="227">
        <f>Q173*H173</f>
        <v>0</v>
      </c>
      <c r="S173" s="227">
        <v>0</v>
      </c>
      <c r="T173" s="228">
        <f>S173*H173</f>
        <v>0</v>
      </c>
      <c r="U173" s="42"/>
      <c r="V173" s="42"/>
      <c r="W173" s="42"/>
      <c r="X173" s="42"/>
      <c r="Y173" s="42"/>
      <c r="Z173" s="42"/>
      <c r="AA173" s="42"/>
      <c r="AB173" s="42"/>
      <c r="AC173" s="42"/>
      <c r="AD173" s="42"/>
      <c r="AE173" s="42"/>
      <c r="AR173" s="229" t="s">
        <v>300</v>
      </c>
      <c r="AT173" s="229" t="s">
        <v>228</v>
      </c>
      <c r="AU173" s="229" t="s">
        <v>87</v>
      </c>
      <c r="AY173" s="20" t="s">
        <v>225</v>
      </c>
      <c r="BE173" s="230">
        <f>IF(N173="základní",J173,0)</f>
        <v>0</v>
      </c>
      <c r="BF173" s="230">
        <f>IF(N173="snížená",J173,0)</f>
        <v>0</v>
      </c>
      <c r="BG173" s="230">
        <f>IF(N173="zákl. přenesená",J173,0)</f>
        <v>0</v>
      </c>
      <c r="BH173" s="230">
        <f>IF(N173="sníž. přenesená",J173,0)</f>
        <v>0</v>
      </c>
      <c r="BI173" s="230">
        <f>IF(N173="nulová",J173,0)</f>
        <v>0</v>
      </c>
      <c r="BJ173" s="20" t="s">
        <v>233</v>
      </c>
      <c r="BK173" s="230">
        <f>ROUND(I173*H173,2)</f>
        <v>0</v>
      </c>
      <c r="BL173" s="20" t="s">
        <v>300</v>
      </c>
      <c r="BM173" s="229" t="s">
        <v>614</v>
      </c>
    </row>
    <row r="174" s="2" customFormat="1">
      <c r="A174" s="42"/>
      <c r="B174" s="43"/>
      <c r="C174" s="44"/>
      <c r="D174" s="231" t="s">
        <v>235</v>
      </c>
      <c r="E174" s="44"/>
      <c r="F174" s="232" t="s">
        <v>334</v>
      </c>
      <c r="G174" s="44"/>
      <c r="H174" s="44"/>
      <c r="I174" s="233"/>
      <c r="J174" s="44"/>
      <c r="K174" s="44"/>
      <c r="L174" s="48"/>
      <c r="M174" s="234"/>
      <c r="N174" s="235"/>
      <c r="O174" s="89"/>
      <c r="P174" s="89"/>
      <c r="Q174" s="89"/>
      <c r="R174" s="89"/>
      <c r="S174" s="89"/>
      <c r="T174" s="90"/>
      <c r="U174" s="42"/>
      <c r="V174" s="42"/>
      <c r="W174" s="42"/>
      <c r="X174" s="42"/>
      <c r="Y174" s="42"/>
      <c r="Z174" s="42"/>
      <c r="AA174" s="42"/>
      <c r="AB174" s="42"/>
      <c r="AC174" s="42"/>
      <c r="AD174" s="42"/>
      <c r="AE174" s="42"/>
      <c r="AT174" s="20" t="s">
        <v>235</v>
      </c>
      <c r="AU174" s="20" t="s">
        <v>87</v>
      </c>
    </row>
    <row r="175" s="13" customFormat="1">
      <c r="A175" s="13"/>
      <c r="B175" s="236"/>
      <c r="C175" s="237"/>
      <c r="D175" s="231" t="s">
        <v>237</v>
      </c>
      <c r="E175" s="238" t="s">
        <v>39</v>
      </c>
      <c r="F175" s="239" t="s">
        <v>349</v>
      </c>
      <c r="G175" s="237"/>
      <c r="H175" s="240">
        <v>1</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237</v>
      </c>
      <c r="AU175" s="246" t="s">
        <v>87</v>
      </c>
      <c r="AV175" s="13" t="s">
        <v>90</v>
      </c>
      <c r="AW175" s="13" t="s">
        <v>41</v>
      </c>
      <c r="AX175" s="13" t="s">
        <v>80</v>
      </c>
      <c r="AY175" s="246" t="s">
        <v>225</v>
      </c>
    </row>
    <row r="176" s="14" customFormat="1">
      <c r="A176" s="14"/>
      <c r="B176" s="247"/>
      <c r="C176" s="248"/>
      <c r="D176" s="231" t="s">
        <v>237</v>
      </c>
      <c r="E176" s="249" t="s">
        <v>39</v>
      </c>
      <c r="F176" s="250" t="s">
        <v>239</v>
      </c>
      <c r="G176" s="248"/>
      <c r="H176" s="251">
        <v>1</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237</v>
      </c>
      <c r="AU176" s="257" t="s">
        <v>87</v>
      </c>
      <c r="AV176" s="14" t="s">
        <v>233</v>
      </c>
      <c r="AW176" s="14" t="s">
        <v>41</v>
      </c>
      <c r="AX176" s="14" t="s">
        <v>87</v>
      </c>
      <c r="AY176" s="257" t="s">
        <v>225</v>
      </c>
    </row>
    <row r="177" s="2" customFormat="1" ht="55.5" customHeight="1">
      <c r="A177" s="42"/>
      <c r="B177" s="43"/>
      <c r="C177" s="218" t="s">
        <v>337</v>
      </c>
      <c r="D177" s="218" t="s">
        <v>228</v>
      </c>
      <c r="E177" s="219" t="s">
        <v>331</v>
      </c>
      <c r="F177" s="220" t="s">
        <v>332</v>
      </c>
      <c r="G177" s="221" t="s">
        <v>184</v>
      </c>
      <c r="H177" s="222">
        <v>1.171</v>
      </c>
      <c r="I177" s="223"/>
      <c r="J177" s="224">
        <f>ROUND(I177*H177,2)</f>
        <v>0</v>
      </c>
      <c r="K177" s="220" t="s">
        <v>232</v>
      </c>
      <c r="L177" s="48"/>
      <c r="M177" s="225" t="s">
        <v>39</v>
      </c>
      <c r="N177" s="226" t="s">
        <v>53</v>
      </c>
      <c r="O177" s="89"/>
      <c r="P177" s="227">
        <f>O177*H177</f>
        <v>0</v>
      </c>
      <c r="Q177" s="227">
        <v>0</v>
      </c>
      <c r="R177" s="227">
        <f>Q177*H177</f>
        <v>0</v>
      </c>
      <c r="S177" s="227">
        <v>0</v>
      </c>
      <c r="T177" s="228">
        <f>S177*H177</f>
        <v>0</v>
      </c>
      <c r="U177" s="42"/>
      <c r="V177" s="42"/>
      <c r="W177" s="42"/>
      <c r="X177" s="42"/>
      <c r="Y177" s="42"/>
      <c r="Z177" s="42"/>
      <c r="AA177" s="42"/>
      <c r="AB177" s="42"/>
      <c r="AC177" s="42"/>
      <c r="AD177" s="42"/>
      <c r="AE177" s="42"/>
      <c r="AR177" s="229" t="s">
        <v>300</v>
      </c>
      <c r="AT177" s="229" t="s">
        <v>228</v>
      </c>
      <c r="AU177" s="229" t="s">
        <v>87</v>
      </c>
      <c r="AY177" s="20" t="s">
        <v>225</v>
      </c>
      <c r="BE177" s="230">
        <f>IF(N177="základní",J177,0)</f>
        <v>0</v>
      </c>
      <c r="BF177" s="230">
        <f>IF(N177="snížená",J177,0)</f>
        <v>0</v>
      </c>
      <c r="BG177" s="230">
        <f>IF(N177="zákl. přenesená",J177,0)</f>
        <v>0</v>
      </c>
      <c r="BH177" s="230">
        <f>IF(N177="sníž. přenesená",J177,0)</f>
        <v>0</v>
      </c>
      <c r="BI177" s="230">
        <f>IF(N177="nulová",J177,0)</f>
        <v>0</v>
      </c>
      <c r="BJ177" s="20" t="s">
        <v>233</v>
      </c>
      <c r="BK177" s="230">
        <f>ROUND(I177*H177,2)</f>
        <v>0</v>
      </c>
      <c r="BL177" s="20" t="s">
        <v>300</v>
      </c>
      <c r="BM177" s="229" t="s">
        <v>615</v>
      </c>
    </row>
    <row r="178" s="2" customFormat="1">
      <c r="A178" s="42"/>
      <c r="B178" s="43"/>
      <c r="C178" s="44"/>
      <c r="D178" s="231" t="s">
        <v>235</v>
      </c>
      <c r="E178" s="44"/>
      <c r="F178" s="232" t="s">
        <v>334</v>
      </c>
      <c r="G178" s="44"/>
      <c r="H178" s="44"/>
      <c r="I178" s="233"/>
      <c r="J178" s="44"/>
      <c r="K178" s="44"/>
      <c r="L178" s="48"/>
      <c r="M178" s="234"/>
      <c r="N178" s="235"/>
      <c r="O178" s="89"/>
      <c r="P178" s="89"/>
      <c r="Q178" s="89"/>
      <c r="R178" s="89"/>
      <c r="S178" s="89"/>
      <c r="T178" s="90"/>
      <c r="U178" s="42"/>
      <c r="V178" s="42"/>
      <c r="W178" s="42"/>
      <c r="X178" s="42"/>
      <c r="Y178" s="42"/>
      <c r="Z178" s="42"/>
      <c r="AA178" s="42"/>
      <c r="AB178" s="42"/>
      <c r="AC178" s="42"/>
      <c r="AD178" s="42"/>
      <c r="AE178" s="42"/>
      <c r="AT178" s="20" t="s">
        <v>235</v>
      </c>
      <c r="AU178" s="20" t="s">
        <v>87</v>
      </c>
    </row>
    <row r="179" s="15" customFormat="1">
      <c r="A179" s="15"/>
      <c r="B179" s="268"/>
      <c r="C179" s="269"/>
      <c r="D179" s="231" t="s">
        <v>237</v>
      </c>
      <c r="E179" s="270" t="s">
        <v>39</v>
      </c>
      <c r="F179" s="271" t="s">
        <v>412</v>
      </c>
      <c r="G179" s="269"/>
      <c r="H179" s="270" t="s">
        <v>39</v>
      </c>
      <c r="I179" s="272"/>
      <c r="J179" s="269"/>
      <c r="K179" s="269"/>
      <c r="L179" s="273"/>
      <c r="M179" s="274"/>
      <c r="N179" s="275"/>
      <c r="O179" s="275"/>
      <c r="P179" s="275"/>
      <c r="Q179" s="275"/>
      <c r="R179" s="275"/>
      <c r="S179" s="275"/>
      <c r="T179" s="276"/>
      <c r="U179" s="15"/>
      <c r="V179" s="15"/>
      <c r="W179" s="15"/>
      <c r="X179" s="15"/>
      <c r="Y179" s="15"/>
      <c r="Z179" s="15"/>
      <c r="AA179" s="15"/>
      <c r="AB179" s="15"/>
      <c r="AC179" s="15"/>
      <c r="AD179" s="15"/>
      <c r="AE179" s="15"/>
      <c r="AT179" s="277" t="s">
        <v>237</v>
      </c>
      <c r="AU179" s="277" t="s">
        <v>87</v>
      </c>
      <c r="AV179" s="15" t="s">
        <v>87</v>
      </c>
      <c r="AW179" s="15" t="s">
        <v>41</v>
      </c>
      <c r="AX179" s="15" t="s">
        <v>80</v>
      </c>
      <c r="AY179" s="277" t="s">
        <v>225</v>
      </c>
    </row>
    <row r="180" s="13" customFormat="1">
      <c r="A180" s="13"/>
      <c r="B180" s="236"/>
      <c r="C180" s="237"/>
      <c r="D180" s="231" t="s">
        <v>237</v>
      </c>
      <c r="E180" s="238" t="s">
        <v>39</v>
      </c>
      <c r="F180" s="239" t="s">
        <v>616</v>
      </c>
      <c r="G180" s="237"/>
      <c r="H180" s="240">
        <v>1.0580000000000001</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237</v>
      </c>
      <c r="AU180" s="246" t="s">
        <v>87</v>
      </c>
      <c r="AV180" s="13" t="s">
        <v>90</v>
      </c>
      <c r="AW180" s="13" t="s">
        <v>41</v>
      </c>
      <c r="AX180" s="13" t="s">
        <v>80</v>
      </c>
      <c r="AY180" s="246" t="s">
        <v>225</v>
      </c>
    </row>
    <row r="181" s="13" customFormat="1">
      <c r="A181" s="13"/>
      <c r="B181" s="236"/>
      <c r="C181" s="237"/>
      <c r="D181" s="231" t="s">
        <v>237</v>
      </c>
      <c r="E181" s="238" t="s">
        <v>39</v>
      </c>
      <c r="F181" s="239" t="s">
        <v>617</v>
      </c>
      <c r="G181" s="237"/>
      <c r="H181" s="240">
        <v>0.113</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237</v>
      </c>
      <c r="AU181" s="246" t="s">
        <v>87</v>
      </c>
      <c r="AV181" s="13" t="s">
        <v>90</v>
      </c>
      <c r="AW181" s="13" t="s">
        <v>41</v>
      </c>
      <c r="AX181" s="13" t="s">
        <v>80</v>
      </c>
      <c r="AY181" s="246" t="s">
        <v>225</v>
      </c>
    </row>
    <row r="182" s="14" customFormat="1">
      <c r="A182" s="14"/>
      <c r="B182" s="247"/>
      <c r="C182" s="248"/>
      <c r="D182" s="231" t="s">
        <v>237</v>
      </c>
      <c r="E182" s="249" t="s">
        <v>559</v>
      </c>
      <c r="F182" s="250" t="s">
        <v>239</v>
      </c>
      <c r="G182" s="248"/>
      <c r="H182" s="251">
        <v>1.171</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237</v>
      </c>
      <c r="AU182" s="257" t="s">
        <v>87</v>
      </c>
      <c r="AV182" s="14" t="s">
        <v>233</v>
      </c>
      <c r="AW182" s="14" t="s">
        <v>41</v>
      </c>
      <c r="AX182" s="14" t="s">
        <v>87</v>
      </c>
      <c r="AY182" s="257" t="s">
        <v>225</v>
      </c>
    </row>
    <row r="183" s="2" customFormat="1" ht="62.7" customHeight="1">
      <c r="A183" s="42"/>
      <c r="B183" s="43"/>
      <c r="C183" s="218" t="s">
        <v>342</v>
      </c>
      <c r="D183" s="218" t="s">
        <v>228</v>
      </c>
      <c r="E183" s="219" t="s">
        <v>338</v>
      </c>
      <c r="F183" s="220" t="s">
        <v>339</v>
      </c>
      <c r="G183" s="221" t="s">
        <v>184</v>
      </c>
      <c r="H183" s="222">
        <v>50.941000000000002</v>
      </c>
      <c r="I183" s="223"/>
      <c r="J183" s="224">
        <f>ROUND(I183*H183,2)</f>
        <v>0</v>
      </c>
      <c r="K183" s="220" t="s">
        <v>232</v>
      </c>
      <c r="L183" s="48"/>
      <c r="M183" s="225" t="s">
        <v>39</v>
      </c>
      <c r="N183" s="226" t="s">
        <v>53</v>
      </c>
      <c r="O183" s="89"/>
      <c r="P183" s="227">
        <f>O183*H183</f>
        <v>0</v>
      </c>
      <c r="Q183" s="227">
        <v>0</v>
      </c>
      <c r="R183" s="227">
        <f>Q183*H183</f>
        <v>0</v>
      </c>
      <c r="S183" s="227">
        <v>0</v>
      </c>
      <c r="T183" s="228">
        <f>S183*H183</f>
        <v>0</v>
      </c>
      <c r="U183" s="42"/>
      <c r="V183" s="42"/>
      <c r="W183" s="42"/>
      <c r="X183" s="42"/>
      <c r="Y183" s="42"/>
      <c r="Z183" s="42"/>
      <c r="AA183" s="42"/>
      <c r="AB183" s="42"/>
      <c r="AC183" s="42"/>
      <c r="AD183" s="42"/>
      <c r="AE183" s="42"/>
      <c r="AR183" s="229" t="s">
        <v>300</v>
      </c>
      <c r="AT183" s="229" t="s">
        <v>228</v>
      </c>
      <c r="AU183" s="229" t="s">
        <v>87</v>
      </c>
      <c r="AY183" s="20" t="s">
        <v>225</v>
      </c>
      <c r="BE183" s="230">
        <f>IF(N183="základní",J183,0)</f>
        <v>0</v>
      </c>
      <c r="BF183" s="230">
        <f>IF(N183="snížená",J183,0)</f>
        <v>0</v>
      </c>
      <c r="BG183" s="230">
        <f>IF(N183="zákl. přenesená",J183,0)</f>
        <v>0</v>
      </c>
      <c r="BH183" s="230">
        <f>IF(N183="sníž. přenesená",J183,0)</f>
        <v>0</v>
      </c>
      <c r="BI183" s="230">
        <f>IF(N183="nulová",J183,0)</f>
        <v>0</v>
      </c>
      <c r="BJ183" s="20" t="s">
        <v>233</v>
      </c>
      <c r="BK183" s="230">
        <f>ROUND(I183*H183,2)</f>
        <v>0</v>
      </c>
      <c r="BL183" s="20" t="s">
        <v>300</v>
      </c>
      <c r="BM183" s="229" t="s">
        <v>618</v>
      </c>
    </row>
    <row r="184" s="2" customFormat="1">
      <c r="A184" s="42"/>
      <c r="B184" s="43"/>
      <c r="C184" s="44"/>
      <c r="D184" s="231" t="s">
        <v>235</v>
      </c>
      <c r="E184" s="44"/>
      <c r="F184" s="232" t="s">
        <v>334</v>
      </c>
      <c r="G184" s="44"/>
      <c r="H184" s="44"/>
      <c r="I184" s="233"/>
      <c r="J184" s="44"/>
      <c r="K184" s="44"/>
      <c r="L184" s="48"/>
      <c r="M184" s="234"/>
      <c r="N184" s="235"/>
      <c r="O184" s="89"/>
      <c r="P184" s="89"/>
      <c r="Q184" s="89"/>
      <c r="R184" s="89"/>
      <c r="S184" s="89"/>
      <c r="T184" s="90"/>
      <c r="U184" s="42"/>
      <c r="V184" s="42"/>
      <c r="W184" s="42"/>
      <c r="X184" s="42"/>
      <c r="Y184" s="42"/>
      <c r="Z184" s="42"/>
      <c r="AA184" s="42"/>
      <c r="AB184" s="42"/>
      <c r="AC184" s="42"/>
      <c r="AD184" s="42"/>
      <c r="AE184" s="42"/>
      <c r="AT184" s="20" t="s">
        <v>235</v>
      </c>
      <c r="AU184" s="20" t="s">
        <v>87</v>
      </c>
    </row>
    <row r="185" s="13" customFormat="1">
      <c r="A185" s="13"/>
      <c r="B185" s="236"/>
      <c r="C185" s="237"/>
      <c r="D185" s="231" t="s">
        <v>237</v>
      </c>
      <c r="E185" s="238" t="s">
        <v>39</v>
      </c>
      <c r="F185" s="239" t="s">
        <v>619</v>
      </c>
      <c r="G185" s="237"/>
      <c r="H185" s="240">
        <v>50.941000000000002</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237</v>
      </c>
      <c r="AU185" s="246" t="s">
        <v>87</v>
      </c>
      <c r="AV185" s="13" t="s">
        <v>90</v>
      </c>
      <c r="AW185" s="13" t="s">
        <v>41</v>
      </c>
      <c r="AX185" s="13" t="s">
        <v>87</v>
      </c>
      <c r="AY185" s="246" t="s">
        <v>225</v>
      </c>
    </row>
    <row r="186" s="2" customFormat="1" ht="62.7" customHeight="1">
      <c r="A186" s="42"/>
      <c r="B186" s="43"/>
      <c r="C186" s="218" t="s">
        <v>7</v>
      </c>
      <c r="D186" s="218" t="s">
        <v>228</v>
      </c>
      <c r="E186" s="219" t="s">
        <v>620</v>
      </c>
      <c r="F186" s="220" t="s">
        <v>621</v>
      </c>
      <c r="G186" s="221" t="s">
        <v>184</v>
      </c>
      <c r="H186" s="222">
        <v>50.941000000000002</v>
      </c>
      <c r="I186" s="223"/>
      <c r="J186" s="224">
        <f>ROUND(I186*H186,2)</f>
        <v>0</v>
      </c>
      <c r="K186" s="220" t="s">
        <v>232</v>
      </c>
      <c r="L186" s="48"/>
      <c r="M186" s="225" t="s">
        <v>39</v>
      </c>
      <c r="N186" s="226" t="s">
        <v>53</v>
      </c>
      <c r="O186" s="89"/>
      <c r="P186" s="227">
        <f>O186*H186</f>
        <v>0</v>
      </c>
      <c r="Q186" s="227">
        <v>0</v>
      </c>
      <c r="R186" s="227">
        <f>Q186*H186</f>
        <v>0</v>
      </c>
      <c r="S186" s="227">
        <v>0</v>
      </c>
      <c r="T186" s="228">
        <f>S186*H186</f>
        <v>0</v>
      </c>
      <c r="U186" s="42"/>
      <c r="V186" s="42"/>
      <c r="W186" s="42"/>
      <c r="X186" s="42"/>
      <c r="Y186" s="42"/>
      <c r="Z186" s="42"/>
      <c r="AA186" s="42"/>
      <c r="AB186" s="42"/>
      <c r="AC186" s="42"/>
      <c r="AD186" s="42"/>
      <c r="AE186" s="42"/>
      <c r="AR186" s="229" t="s">
        <v>300</v>
      </c>
      <c r="AT186" s="229" t="s">
        <v>228</v>
      </c>
      <c r="AU186" s="229" t="s">
        <v>87</v>
      </c>
      <c r="AY186" s="20" t="s">
        <v>225</v>
      </c>
      <c r="BE186" s="230">
        <f>IF(N186="základní",J186,0)</f>
        <v>0</v>
      </c>
      <c r="BF186" s="230">
        <f>IF(N186="snížená",J186,0)</f>
        <v>0</v>
      </c>
      <c r="BG186" s="230">
        <f>IF(N186="zákl. přenesená",J186,0)</f>
        <v>0</v>
      </c>
      <c r="BH186" s="230">
        <f>IF(N186="sníž. přenesená",J186,0)</f>
        <v>0</v>
      </c>
      <c r="BI186" s="230">
        <f>IF(N186="nulová",J186,0)</f>
        <v>0</v>
      </c>
      <c r="BJ186" s="20" t="s">
        <v>233</v>
      </c>
      <c r="BK186" s="230">
        <f>ROUND(I186*H186,2)</f>
        <v>0</v>
      </c>
      <c r="BL186" s="20" t="s">
        <v>300</v>
      </c>
      <c r="BM186" s="229" t="s">
        <v>622</v>
      </c>
    </row>
    <row r="187" s="2" customFormat="1">
      <c r="A187" s="42"/>
      <c r="B187" s="43"/>
      <c r="C187" s="44"/>
      <c r="D187" s="231" t="s">
        <v>235</v>
      </c>
      <c r="E187" s="44"/>
      <c r="F187" s="232" t="s">
        <v>334</v>
      </c>
      <c r="G187" s="44"/>
      <c r="H187" s="44"/>
      <c r="I187" s="233"/>
      <c r="J187" s="44"/>
      <c r="K187" s="44"/>
      <c r="L187" s="48"/>
      <c r="M187" s="234"/>
      <c r="N187" s="235"/>
      <c r="O187" s="89"/>
      <c r="P187" s="89"/>
      <c r="Q187" s="89"/>
      <c r="R187" s="89"/>
      <c r="S187" s="89"/>
      <c r="T187" s="90"/>
      <c r="U187" s="42"/>
      <c r="V187" s="42"/>
      <c r="W187" s="42"/>
      <c r="X187" s="42"/>
      <c r="Y187" s="42"/>
      <c r="Z187" s="42"/>
      <c r="AA187" s="42"/>
      <c r="AB187" s="42"/>
      <c r="AC187" s="42"/>
      <c r="AD187" s="42"/>
      <c r="AE187" s="42"/>
      <c r="AT187" s="20" t="s">
        <v>235</v>
      </c>
      <c r="AU187" s="20" t="s">
        <v>87</v>
      </c>
    </row>
    <row r="188" s="2" customFormat="1">
      <c r="A188" s="42"/>
      <c r="B188" s="43"/>
      <c r="C188" s="44"/>
      <c r="D188" s="231" t="s">
        <v>321</v>
      </c>
      <c r="E188" s="44"/>
      <c r="F188" s="232" t="s">
        <v>354</v>
      </c>
      <c r="G188" s="44"/>
      <c r="H188" s="44"/>
      <c r="I188" s="233"/>
      <c r="J188" s="44"/>
      <c r="K188" s="44"/>
      <c r="L188" s="48"/>
      <c r="M188" s="234"/>
      <c r="N188" s="235"/>
      <c r="O188" s="89"/>
      <c r="P188" s="89"/>
      <c r="Q188" s="89"/>
      <c r="R188" s="89"/>
      <c r="S188" s="89"/>
      <c r="T188" s="90"/>
      <c r="U188" s="42"/>
      <c r="V188" s="42"/>
      <c r="W188" s="42"/>
      <c r="X188" s="42"/>
      <c r="Y188" s="42"/>
      <c r="Z188" s="42"/>
      <c r="AA188" s="42"/>
      <c r="AB188" s="42"/>
      <c r="AC188" s="42"/>
      <c r="AD188" s="42"/>
      <c r="AE188" s="42"/>
      <c r="AT188" s="20" t="s">
        <v>321</v>
      </c>
      <c r="AU188" s="20" t="s">
        <v>87</v>
      </c>
    </row>
    <row r="189" s="13" customFormat="1">
      <c r="A189" s="13"/>
      <c r="B189" s="236"/>
      <c r="C189" s="237"/>
      <c r="D189" s="231" t="s">
        <v>237</v>
      </c>
      <c r="E189" s="238" t="s">
        <v>39</v>
      </c>
      <c r="F189" s="239" t="s">
        <v>623</v>
      </c>
      <c r="G189" s="237"/>
      <c r="H189" s="240">
        <v>50.941000000000002</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237</v>
      </c>
      <c r="AU189" s="246" t="s">
        <v>87</v>
      </c>
      <c r="AV189" s="13" t="s">
        <v>90</v>
      </c>
      <c r="AW189" s="13" t="s">
        <v>41</v>
      </c>
      <c r="AX189" s="13" t="s">
        <v>80</v>
      </c>
      <c r="AY189" s="246" t="s">
        <v>225</v>
      </c>
    </row>
    <row r="190" s="14" customFormat="1">
      <c r="A190" s="14"/>
      <c r="B190" s="247"/>
      <c r="C190" s="248"/>
      <c r="D190" s="231" t="s">
        <v>237</v>
      </c>
      <c r="E190" s="249" t="s">
        <v>553</v>
      </c>
      <c r="F190" s="250" t="s">
        <v>239</v>
      </c>
      <c r="G190" s="248"/>
      <c r="H190" s="251">
        <v>50.941000000000002</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237</v>
      </c>
      <c r="AU190" s="257" t="s">
        <v>87</v>
      </c>
      <c r="AV190" s="14" t="s">
        <v>233</v>
      </c>
      <c r="AW190" s="14" t="s">
        <v>41</v>
      </c>
      <c r="AX190" s="14" t="s">
        <v>87</v>
      </c>
      <c r="AY190" s="257" t="s">
        <v>225</v>
      </c>
    </row>
    <row r="191" s="2" customFormat="1" ht="44.25" customHeight="1">
      <c r="A191" s="42"/>
      <c r="B191" s="43"/>
      <c r="C191" s="218" t="s">
        <v>350</v>
      </c>
      <c r="D191" s="218" t="s">
        <v>228</v>
      </c>
      <c r="E191" s="219" t="s">
        <v>357</v>
      </c>
      <c r="F191" s="220" t="s">
        <v>358</v>
      </c>
      <c r="G191" s="221" t="s">
        <v>184</v>
      </c>
      <c r="H191" s="222">
        <v>1.171</v>
      </c>
      <c r="I191" s="223"/>
      <c r="J191" s="224">
        <f>ROUND(I191*H191,2)</f>
        <v>0</v>
      </c>
      <c r="K191" s="220" t="s">
        <v>232</v>
      </c>
      <c r="L191" s="48"/>
      <c r="M191" s="225" t="s">
        <v>39</v>
      </c>
      <c r="N191" s="226" t="s">
        <v>53</v>
      </c>
      <c r="O191" s="89"/>
      <c r="P191" s="227">
        <f>O191*H191</f>
        <v>0</v>
      </c>
      <c r="Q191" s="227">
        <v>0</v>
      </c>
      <c r="R191" s="227">
        <f>Q191*H191</f>
        <v>0</v>
      </c>
      <c r="S191" s="227">
        <v>0</v>
      </c>
      <c r="T191" s="228">
        <f>S191*H191</f>
        <v>0</v>
      </c>
      <c r="U191" s="42"/>
      <c r="V191" s="42"/>
      <c r="W191" s="42"/>
      <c r="X191" s="42"/>
      <c r="Y191" s="42"/>
      <c r="Z191" s="42"/>
      <c r="AA191" s="42"/>
      <c r="AB191" s="42"/>
      <c r="AC191" s="42"/>
      <c r="AD191" s="42"/>
      <c r="AE191" s="42"/>
      <c r="AR191" s="229" t="s">
        <v>300</v>
      </c>
      <c r="AT191" s="229" t="s">
        <v>228</v>
      </c>
      <c r="AU191" s="229" t="s">
        <v>87</v>
      </c>
      <c r="AY191" s="20" t="s">
        <v>225</v>
      </c>
      <c r="BE191" s="230">
        <f>IF(N191="základní",J191,0)</f>
        <v>0</v>
      </c>
      <c r="BF191" s="230">
        <f>IF(N191="snížená",J191,0)</f>
        <v>0</v>
      </c>
      <c r="BG191" s="230">
        <f>IF(N191="zákl. přenesená",J191,0)</f>
        <v>0</v>
      </c>
      <c r="BH191" s="230">
        <f>IF(N191="sníž. přenesená",J191,0)</f>
        <v>0</v>
      </c>
      <c r="BI191" s="230">
        <f>IF(N191="nulová",J191,0)</f>
        <v>0</v>
      </c>
      <c r="BJ191" s="20" t="s">
        <v>233</v>
      </c>
      <c r="BK191" s="230">
        <f>ROUND(I191*H191,2)</f>
        <v>0</v>
      </c>
      <c r="BL191" s="20" t="s">
        <v>300</v>
      </c>
      <c r="BM191" s="229" t="s">
        <v>624</v>
      </c>
    </row>
    <row r="192" s="2" customFormat="1">
      <c r="A192" s="42"/>
      <c r="B192" s="43"/>
      <c r="C192" s="44"/>
      <c r="D192" s="231" t="s">
        <v>235</v>
      </c>
      <c r="E192" s="44"/>
      <c r="F192" s="232" t="s">
        <v>360</v>
      </c>
      <c r="G192" s="44"/>
      <c r="H192" s="44"/>
      <c r="I192" s="233"/>
      <c r="J192" s="44"/>
      <c r="K192" s="44"/>
      <c r="L192" s="48"/>
      <c r="M192" s="234"/>
      <c r="N192" s="235"/>
      <c r="O192" s="89"/>
      <c r="P192" s="89"/>
      <c r="Q192" s="89"/>
      <c r="R192" s="89"/>
      <c r="S192" s="89"/>
      <c r="T192" s="90"/>
      <c r="U192" s="42"/>
      <c r="V192" s="42"/>
      <c r="W192" s="42"/>
      <c r="X192" s="42"/>
      <c r="Y192" s="42"/>
      <c r="Z192" s="42"/>
      <c r="AA192" s="42"/>
      <c r="AB192" s="42"/>
      <c r="AC192" s="42"/>
      <c r="AD192" s="42"/>
      <c r="AE192" s="42"/>
      <c r="AT192" s="20" t="s">
        <v>235</v>
      </c>
      <c r="AU192" s="20" t="s">
        <v>87</v>
      </c>
    </row>
    <row r="193" s="13" customFormat="1">
      <c r="A193" s="13"/>
      <c r="B193" s="236"/>
      <c r="C193" s="237"/>
      <c r="D193" s="231" t="s">
        <v>237</v>
      </c>
      <c r="E193" s="238" t="s">
        <v>39</v>
      </c>
      <c r="F193" s="239" t="s">
        <v>559</v>
      </c>
      <c r="G193" s="237"/>
      <c r="H193" s="240">
        <v>1.171</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237</v>
      </c>
      <c r="AU193" s="246" t="s">
        <v>87</v>
      </c>
      <c r="AV193" s="13" t="s">
        <v>90</v>
      </c>
      <c r="AW193" s="13" t="s">
        <v>41</v>
      </c>
      <c r="AX193" s="13" t="s">
        <v>80</v>
      </c>
      <c r="AY193" s="246" t="s">
        <v>225</v>
      </c>
    </row>
    <row r="194" s="14" customFormat="1">
      <c r="A194" s="14"/>
      <c r="B194" s="247"/>
      <c r="C194" s="248"/>
      <c r="D194" s="231" t="s">
        <v>237</v>
      </c>
      <c r="E194" s="249" t="s">
        <v>39</v>
      </c>
      <c r="F194" s="250" t="s">
        <v>239</v>
      </c>
      <c r="G194" s="248"/>
      <c r="H194" s="251">
        <v>1.171</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237</v>
      </c>
      <c r="AU194" s="257" t="s">
        <v>87</v>
      </c>
      <c r="AV194" s="14" t="s">
        <v>233</v>
      </c>
      <c r="AW194" s="14" t="s">
        <v>41</v>
      </c>
      <c r="AX194" s="14" t="s">
        <v>87</v>
      </c>
      <c r="AY194" s="257" t="s">
        <v>225</v>
      </c>
    </row>
    <row r="195" s="2" customFormat="1" ht="44.25" customHeight="1">
      <c r="A195" s="42"/>
      <c r="B195" s="43"/>
      <c r="C195" s="218" t="s">
        <v>356</v>
      </c>
      <c r="D195" s="218" t="s">
        <v>228</v>
      </c>
      <c r="E195" s="219" t="s">
        <v>362</v>
      </c>
      <c r="F195" s="220" t="s">
        <v>363</v>
      </c>
      <c r="G195" s="221" t="s">
        <v>184</v>
      </c>
      <c r="H195" s="222">
        <v>152.82300000000001</v>
      </c>
      <c r="I195" s="223"/>
      <c r="J195" s="224">
        <f>ROUND(I195*H195,2)</f>
        <v>0</v>
      </c>
      <c r="K195" s="220" t="s">
        <v>232</v>
      </c>
      <c r="L195" s="48"/>
      <c r="M195" s="225" t="s">
        <v>39</v>
      </c>
      <c r="N195" s="226" t="s">
        <v>53</v>
      </c>
      <c r="O195" s="89"/>
      <c r="P195" s="227">
        <f>O195*H195</f>
        <v>0</v>
      </c>
      <c r="Q195" s="227">
        <v>0</v>
      </c>
      <c r="R195" s="227">
        <f>Q195*H195</f>
        <v>0</v>
      </c>
      <c r="S195" s="227">
        <v>0</v>
      </c>
      <c r="T195" s="228">
        <f>S195*H195</f>
        <v>0</v>
      </c>
      <c r="U195" s="42"/>
      <c r="V195" s="42"/>
      <c r="W195" s="42"/>
      <c r="X195" s="42"/>
      <c r="Y195" s="42"/>
      <c r="Z195" s="42"/>
      <c r="AA195" s="42"/>
      <c r="AB195" s="42"/>
      <c r="AC195" s="42"/>
      <c r="AD195" s="42"/>
      <c r="AE195" s="42"/>
      <c r="AR195" s="229" t="s">
        <v>300</v>
      </c>
      <c r="AT195" s="229" t="s">
        <v>228</v>
      </c>
      <c r="AU195" s="229" t="s">
        <v>87</v>
      </c>
      <c r="AY195" s="20" t="s">
        <v>225</v>
      </c>
      <c r="BE195" s="230">
        <f>IF(N195="základní",J195,0)</f>
        <v>0</v>
      </c>
      <c r="BF195" s="230">
        <f>IF(N195="snížená",J195,0)</f>
        <v>0</v>
      </c>
      <c r="BG195" s="230">
        <f>IF(N195="zákl. přenesená",J195,0)</f>
        <v>0</v>
      </c>
      <c r="BH195" s="230">
        <f>IF(N195="sníž. přenesená",J195,0)</f>
        <v>0</v>
      </c>
      <c r="BI195" s="230">
        <f>IF(N195="nulová",J195,0)</f>
        <v>0</v>
      </c>
      <c r="BJ195" s="20" t="s">
        <v>233</v>
      </c>
      <c r="BK195" s="230">
        <f>ROUND(I195*H195,2)</f>
        <v>0</v>
      </c>
      <c r="BL195" s="20" t="s">
        <v>300</v>
      </c>
      <c r="BM195" s="229" t="s">
        <v>625</v>
      </c>
    </row>
    <row r="196" s="2" customFormat="1">
      <c r="A196" s="42"/>
      <c r="B196" s="43"/>
      <c r="C196" s="44"/>
      <c r="D196" s="231" t="s">
        <v>235</v>
      </c>
      <c r="E196" s="44"/>
      <c r="F196" s="232" t="s">
        <v>360</v>
      </c>
      <c r="G196" s="44"/>
      <c r="H196" s="44"/>
      <c r="I196" s="233"/>
      <c r="J196" s="44"/>
      <c r="K196" s="44"/>
      <c r="L196" s="48"/>
      <c r="M196" s="234"/>
      <c r="N196" s="235"/>
      <c r="O196" s="89"/>
      <c r="P196" s="89"/>
      <c r="Q196" s="89"/>
      <c r="R196" s="89"/>
      <c r="S196" s="89"/>
      <c r="T196" s="90"/>
      <c r="U196" s="42"/>
      <c r="V196" s="42"/>
      <c r="W196" s="42"/>
      <c r="X196" s="42"/>
      <c r="Y196" s="42"/>
      <c r="Z196" s="42"/>
      <c r="AA196" s="42"/>
      <c r="AB196" s="42"/>
      <c r="AC196" s="42"/>
      <c r="AD196" s="42"/>
      <c r="AE196" s="42"/>
      <c r="AT196" s="20" t="s">
        <v>235</v>
      </c>
      <c r="AU196" s="20" t="s">
        <v>87</v>
      </c>
    </row>
    <row r="197" s="2" customFormat="1">
      <c r="A197" s="42"/>
      <c r="B197" s="43"/>
      <c r="C197" s="44"/>
      <c r="D197" s="231" t="s">
        <v>321</v>
      </c>
      <c r="E197" s="44"/>
      <c r="F197" s="232" t="s">
        <v>365</v>
      </c>
      <c r="G197" s="44"/>
      <c r="H197" s="44"/>
      <c r="I197" s="233"/>
      <c r="J197" s="44"/>
      <c r="K197" s="44"/>
      <c r="L197" s="48"/>
      <c r="M197" s="234"/>
      <c r="N197" s="235"/>
      <c r="O197" s="89"/>
      <c r="P197" s="89"/>
      <c r="Q197" s="89"/>
      <c r="R197" s="89"/>
      <c r="S197" s="89"/>
      <c r="T197" s="90"/>
      <c r="U197" s="42"/>
      <c r="V197" s="42"/>
      <c r="W197" s="42"/>
      <c r="X197" s="42"/>
      <c r="Y197" s="42"/>
      <c r="Z197" s="42"/>
      <c r="AA197" s="42"/>
      <c r="AB197" s="42"/>
      <c r="AC197" s="42"/>
      <c r="AD197" s="42"/>
      <c r="AE197" s="42"/>
      <c r="AT197" s="20" t="s">
        <v>321</v>
      </c>
      <c r="AU197" s="20" t="s">
        <v>87</v>
      </c>
    </row>
    <row r="198" s="13" customFormat="1">
      <c r="A198" s="13"/>
      <c r="B198" s="236"/>
      <c r="C198" s="237"/>
      <c r="D198" s="231" t="s">
        <v>237</v>
      </c>
      <c r="E198" s="238" t="s">
        <v>39</v>
      </c>
      <c r="F198" s="239" t="s">
        <v>626</v>
      </c>
      <c r="G198" s="237"/>
      <c r="H198" s="240">
        <v>152.82300000000001</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237</v>
      </c>
      <c r="AU198" s="246" t="s">
        <v>87</v>
      </c>
      <c r="AV198" s="13" t="s">
        <v>90</v>
      </c>
      <c r="AW198" s="13" t="s">
        <v>41</v>
      </c>
      <c r="AX198" s="13" t="s">
        <v>80</v>
      </c>
      <c r="AY198" s="246" t="s">
        <v>225</v>
      </c>
    </row>
    <row r="199" s="14" customFormat="1">
      <c r="A199" s="14"/>
      <c r="B199" s="247"/>
      <c r="C199" s="248"/>
      <c r="D199" s="231" t="s">
        <v>237</v>
      </c>
      <c r="E199" s="249" t="s">
        <v>39</v>
      </c>
      <c r="F199" s="250" t="s">
        <v>239</v>
      </c>
      <c r="G199" s="248"/>
      <c r="H199" s="251">
        <v>152.82300000000001</v>
      </c>
      <c r="I199" s="252"/>
      <c r="J199" s="248"/>
      <c r="K199" s="248"/>
      <c r="L199" s="253"/>
      <c r="M199" s="254"/>
      <c r="N199" s="255"/>
      <c r="O199" s="255"/>
      <c r="P199" s="255"/>
      <c r="Q199" s="255"/>
      <c r="R199" s="255"/>
      <c r="S199" s="255"/>
      <c r="T199" s="256"/>
      <c r="U199" s="14"/>
      <c r="V199" s="14"/>
      <c r="W199" s="14"/>
      <c r="X199" s="14"/>
      <c r="Y199" s="14"/>
      <c r="Z199" s="14"/>
      <c r="AA199" s="14"/>
      <c r="AB199" s="14"/>
      <c r="AC199" s="14"/>
      <c r="AD199" s="14"/>
      <c r="AE199" s="14"/>
      <c r="AT199" s="257" t="s">
        <v>237</v>
      </c>
      <c r="AU199" s="257" t="s">
        <v>87</v>
      </c>
      <c r="AV199" s="14" t="s">
        <v>233</v>
      </c>
      <c r="AW199" s="14" t="s">
        <v>41</v>
      </c>
      <c r="AX199" s="14" t="s">
        <v>87</v>
      </c>
      <c r="AY199" s="257" t="s">
        <v>225</v>
      </c>
    </row>
    <row r="200" s="2" customFormat="1" ht="49.05" customHeight="1">
      <c r="A200" s="42"/>
      <c r="B200" s="43"/>
      <c r="C200" s="218" t="s">
        <v>361</v>
      </c>
      <c r="D200" s="218" t="s">
        <v>228</v>
      </c>
      <c r="E200" s="219" t="s">
        <v>368</v>
      </c>
      <c r="F200" s="220" t="s">
        <v>369</v>
      </c>
      <c r="G200" s="221" t="s">
        <v>184</v>
      </c>
      <c r="H200" s="222">
        <v>0.50600000000000001</v>
      </c>
      <c r="I200" s="223"/>
      <c r="J200" s="224">
        <f>ROUND(I200*H200,2)</f>
        <v>0</v>
      </c>
      <c r="K200" s="220" t="s">
        <v>232</v>
      </c>
      <c r="L200" s="48"/>
      <c r="M200" s="225" t="s">
        <v>39</v>
      </c>
      <c r="N200" s="226" t="s">
        <v>53</v>
      </c>
      <c r="O200" s="89"/>
      <c r="P200" s="227">
        <f>O200*H200</f>
        <v>0</v>
      </c>
      <c r="Q200" s="227">
        <v>0</v>
      </c>
      <c r="R200" s="227">
        <f>Q200*H200</f>
        <v>0</v>
      </c>
      <c r="S200" s="227">
        <v>0</v>
      </c>
      <c r="T200" s="228">
        <f>S200*H200</f>
        <v>0</v>
      </c>
      <c r="U200" s="42"/>
      <c r="V200" s="42"/>
      <c r="W200" s="42"/>
      <c r="X200" s="42"/>
      <c r="Y200" s="42"/>
      <c r="Z200" s="42"/>
      <c r="AA200" s="42"/>
      <c r="AB200" s="42"/>
      <c r="AC200" s="42"/>
      <c r="AD200" s="42"/>
      <c r="AE200" s="42"/>
      <c r="AR200" s="229" t="s">
        <v>300</v>
      </c>
      <c r="AT200" s="229" t="s">
        <v>228</v>
      </c>
      <c r="AU200" s="229" t="s">
        <v>87</v>
      </c>
      <c r="AY200" s="20" t="s">
        <v>225</v>
      </c>
      <c r="BE200" s="230">
        <f>IF(N200="základní",J200,0)</f>
        <v>0</v>
      </c>
      <c r="BF200" s="230">
        <f>IF(N200="snížená",J200,0)</f>
        <v>0</v>
      </c>
      <c r="BG200" s="230">
        <f>IF(N200="zákl. přenesená",J200,0)</f>
        <v>0</v>
      </c>
      <c r="BH200" s="230">
        <f>IF(N200="sníž. přenesená",J200,0)</f>
        <v>0</v>
      </c>
      <c r="BI200" s="230">
        <f>IF(N200="nulová",J200,0)</f>
        <v>0</v>
      </c>
      <c r="BJ200" s="20" t="s">
        <v>233</v>
      </c>
      <c r="BK200" s="230">
        <f>ROUND(I200*H200,2)</f>
        <v>0</v>
      </c>
      <c r="BL200" s="20" t="s">
        <v>300</v>
      </c>
      <c r="BM200" s="229" t="s">
        <v>627</v>
      </c>
    </row>
    <row r="201" s="2" customFormat="1">
      <c r="A201" s="42"/>
      <c r="B201" s="43"/>
      <c r="C201" s="44"/>
      <c r="D201" s="231" t="s">
        <v>235</v>
      </c>
      <c r="E201" s="44"/>
      <c r="F201" s="232" t="s">
        <v>371</v>
      </c>
      <c r="G201" s="44"/>
      <c r="H201" s="44"/>
      <c r="I201" s="233"/>
      <c r="J201" s="44"/>
      <c r="K201" s="44"/>
      <c r="L201" s="48"/>
      <c r="M201" s="234"/>
      <c r="N201" s="235"/>
      <c r="O201" s="89"/>
      <c r="P201" s="89"/>
      <c r="Q201" s="89"/>
      <c r="R201" s="89"/>
      <c r="S201" s="89"/>
      <c r="T201" s="90"/>
      <c r="U201" s="42"/>
      <c r="V201" s="42"/>
      <c r="W201" s="42"/>
      <c r="X201" s="42"/>
      <c r="Y201" s="42"/>
      <c r="Z201" s="42"/>
      <c r="AA201" s="42"/>
      <c r="AB201" s="42"/>
      <c r="AC201" s="42"/>
      <c r="AD201" s="42"/>
      <c r="AE201" s="42"/>
      <c r="AT201" s="20" t="s">
        <v>235</v>
      </c>
      <c r="AU201" s="20" t="s">
        <v>87</v>
      </c>
    </row>
    <row r="202" s="13" customFormat="1">
      <c r="A202" s="13"/>
      <c r="B202" s="236"/>
      <c r="C202" s="237"/>
      <c r="D202" s="231" t="s">
        <v>237</v>
      </c>
      <c r="E202" s="238" t="s">
        <v>39</v>
      </c>
      <c r="F202" s="239" t="s">
        <v>628</v>
      </c>
      <c r="G202" s="237"/>
      <c r="H202" s="240">
        <v>0.50600000000000001</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237</v>
      </c>
      <c r="AU202" s="246" t="s">
        <v>87</v>
      </c>
      <c r="AV202" s="13" t="s">
        <v>90</v>
      </c>
      <c r="AW202" s="13" t="s">
        <v>41</v>
      </c>
      <c r="AX202" s="13" t="s">
        <v>80</v>
      </c>
      <c r="AY202" s="246" t="s">
        <v>225</v>
      </c>
    </row>
    <row r="203" s="14" customFormat="1">
      <c r="A203" s="14"/>
      <c r="B203" s="247"/>
      <c r="C203" s="248"/>
      <c r="D203" s="231" t="s">
        <v>237</v>
      </c>
      <c r="E203" s="249" t="s">
        <v>39</v>
      </c>
      <c r="F203" s="250" t="s">
        <v>239</v>
      </c>
      <c r="G203" s="248"/>
      <c r="H203" s="251">
        <v>0.50600000000000001</v>
      </c>
      <c r="I203" s="252"/>
      <c r="J203" s="248"/>
      <c r="K203" s="248"/>
      <c r="L203" s="253"/>
      <c r="M203" s="278"/>
      <c r="N203" s="279"/>
      <c r="O203" s="279"/>
      <c r="P203" s="279"/>
      <c r="Q203" s="279"/>
      <c r="R203" s="279"/>
      <c r="S203" s="279"/>
      <c r="T203" s="280"/>
      <c r="U203" s="14"/>
      <c r="V203" s="14"/>
      <c r="W203" s="14"/>
      <c r="X203" s="14"/>
      <c r="Y203" s="14"/>
      <c r="Z203" s="14"/>
      <c r="AA203" s="14"/>
      <c r="AB203" s="14"/>
      <c r="AC203" s="14"/>
      <c r="AD203" s="14"/>
      <c r="AE203" s="14"/>
      <c r="AT203" s="257" t="s">
        <v>237</v>
      </c>
      <c r="AU203" s="257" t="s">
        <v>87</v>
      </c>
      <c r="AV203" s="14" t="s">
        <v>233</v>
      </c>
      <c r="AW203" s="14" t="s">
        <v>41</v>
      </c>
      <c r="AX203" s="14" t="s">
        <v>87</v>
      </c>
      <c r="AY203" s="257" t="s">
        <v>225</v>
      </c>
    </row>
    <row r="204" s="2" customFormat="1" ht="6.96" customHeight="1">
      <c r="A204" s="42"/>
      <c r="B204" s="64"/>
      <c r="C204" s="65"/>
      <c r="D204" s="65"/>
      <c r="E204" s="65"/>
      <c r="F204" s="65"/>
      <c r="G204" s="65"/>
      <c r="H204" s="65"/>
      <c r="I204" s="65"/>
      <c r="J204" s="65"/>
      <c r="K204" s="65"/>
      <c r="L204" s="48"/>
      <c r="M204" s="42"/>
      <c r="O204" s="42"/>
      <c r="P204" s="42"/>
      <c r="Q204" s="42"/>
      <c r="R204" s="42"/>
      <c r="S204" s="42"/>
      <c r="T204" s="42"/>
      <c r="U204" s="42"/>
      <c r="V204" s="42"/>
      <c r="W204" s="42"/>
      <c r="X204" s="42"/>
      <c r="Y204" s="42"/>
      <c r="Z204" s="42"/>
      <c r="AA204" s="42"/>
      <c r="AB204" s="42"/>
      <c r="AC204" s="42"/>
      <c r="AD204" s="42"/>
      <c r="AE204" s="42"/>
    </row>
  </sheetData>
  <sheetProtection sheet="1" autoFilter="0" formatColumns="0" formatRows="0" objects="1" scenarios="1" spinCount="100000" saltValue="9nan0Pn85+nI7qAr0wser1J9RX258YLXcsC9mZS+v9WERbvFn17xgCUvMB3icIG948WnoVIrxgmIAw7qweN1ZQ==" hashValue="SBgUkrE/BsnBKkp01CwHhd2Yoxwd2p4HyE2KVSXR2pADvYpfzHC+FYfPsd6YqrP0SZbeicqZH9Gl4fPycqkVrQ==" algorithmName="SHA-512" password="CDD6"/>
  <autoFilter ref="C87:K20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c r="AZ2" s="143" t="s">
        <v>629</v>
      </c>
      <c r="BA2" s="143" t="s">
        <v>174</v>
      </c>
      <c r="BB2" s="143" t="s">
        <v>175</v>
      </c>
      <c r="BC2" s="143" t="s">
        <v>630</v>
      </c>
      <c r="BD2" s="143" t="s">
        <v>90</v>
      </c>
    </row>
    <row r="3" s="1" customFormat="1" ht="6.96" customHeight="1">
      <c r="B3" s="144"/>
      <c r="C3" s="145"/>
      <c r="D3" s="145"/>
      <c r="E3" s="145"/>
      <c r="F3" s="145"/>
      <c r="G3" s="145"/>
      <c r="H3" s="145"/>
      <c r="I3" s="145"/>
      <c r="J3" s="145"/>
      <c r="K3" s="145"/>
      <c r="L3" s="23"/>
      <c r="AT3" s="20" t="s">
        <v>90</v>
      </c>
      <c r="AZ3" s="143" t="s">
        <v>631</v>
      </c>
      <c r="BA3" s="143" t="s">
        <v>178</v>
      </c>
      <c r="BB3" s="143" t="s">
        <v>179</v>
      </c>
      <c r="BC3" s="143" t="s">
        <v>632</v>
      </c>
      <c r="BD3" s="143" t="s">
        <v>90</v>
      </c>
    </row>
    <row r="4" s="1" customFormat="1" ht="24.96" customHeight="1">
      <c r="B4" s="23"/>
      <c r="D4" s="146" t="s">
        <v>181</v>
      </c>
      <c r="L4" s="23"/>
      <c r="M4" s="147" t="s">
        <v>10</v>
      </c>
      <c r="AT4" s="20" t="s">
        <v>41</v>
      </c>
      <c r="AZ4" s="143" t="s">
        <v>633</v>
      </c>
      <c r="BA4" s="143" t="s">
        <v>183</v>
      </c>
      <c r="BB4" s="143" t="s">
        <v>184</v>
      </c>
      <c r="BC4" s="143" t="s">
        <v>634</v>
      </c>
      <c r="BD4" s="143" t="s">
        <v>90</v>
      </c>
    </row>
    <row r="5" s="1" customFormat="1" ht="6.96" customHeight="1">
      <c r="B5" s="23"/>
      <c r="L5" s="23"/>
      <c r="AZ5" s="143" t="s">
        <v>635</v>
      </c>
      <c r="BA5" s="143" t="s">
        <v>636</v>
      </c>
      <c r="BB5" s="143" t="s">
        <v>188</v>
      </c>
      <c r="BC5" s="143" t="s">
        <v>637</v>
      </c>
      <c r="BD5" s="143" t="s">
        <v>90</v>
      </c>
    </row>
    <row r="6" s="1" customFormat="1" ht="12" customHeight="1">
      <c r="B6" s="23"/>
      <c r="D6" s="148" t="s">
        <v>16</v>
      </c>
      <c r="L6" s="23"/>
      <c r="AZ6" s="143" t="s">
        <v>638</v>
      </c>
      <c r="BA6" s="143" t="s">
        <v>639</v>
      </c>
      <c r="BB6" s="143" t="s">
        <v>188</v>
      </c>
      <c r="BC6" s="143" t="s">
        <v>640</v>
      </c>
      <c r="BD6" s="143" t="s">
        <v>90</v>
      </c>
    </row>
    <row r="7" s="1" customFormat="1" ht="16.5" customHeight="1">
      <c r="B7" s="23"/>
      <c r="E7" s="149" t="str">
        <f>'Rekapitulace stavby'!K6</f>
        <v>Souvislá výměna kolejnic v obvodu Správy tratí Most pro rok 2024 opr. č. 1 (1-4)</v>
      </c>
      <c r="F7" s="148"/>
      <c r="G7" s="148"/>
      <c r="H7" s="148"/>
      <c r="L7" s="23"/>
      <c r="AZ7" s="143" t="s">
        <v>641</v>
      </c>
      <c r="BA7" s="143" t="s">
        <v>187</v>
      </c>
      <c r="BB7" s="143" t="s">
        <v>188</v>
      </c>
      <c r="BC7" s="143" t="s">
        <v>642</v>
      </c>
      <c r="BD7" s="143" t="s">
        <v>90</v>
      </c>
    </row>
    <row r="8" s="1" customFormat="1" ht="12" customHeight="1">
      <c r="B8" s="23"/>
      <c r="D8" s="148" t="s">
        <v>196</v>
      </c>
      <c r="L8" s="23"/>
      <c r="AZ8" s="143" t="s">
        <v>643</v>
      </c>
      <c r="BA8" s="143" t="s">
        <v>644</v>
      </c>
      <c r="BB8" s="143" t="s">
        <v>175</v>
      </c>
      <c r="BC8" s="143" t="s">
        <v>195</v>
      </c>
      <c r="BD8" s="143" t="s">
        <v>90</v>
      </c>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c r="AZ9" s="143" t="s">
        <v>645</v>
      </c>
      <c r="BA9" s="143" t="s">
        <v>309</v>
      </c>
      <c r="BB9" s="143" t="s">
        <v>175</v>
      </c>
      <c r="BC9" s="143" t="s">
        <v>646</v>
      </c>
      <c r="BD9" s="143" t="s">
        <v>90</v>
      </c>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c r="AZ10" s="143" t="s">
        <v>647</v>
      </c>
      <c r="BA10" s="143" t="s">
        <v>191</v>
      </c>
      <c r="BB10" s="143" t="s">
        <v>184</v>
      </c>
      <c r="BC10" s="143" t="s">
        <v>648</v>
      </c>
      <c r="BD10" s="143" t="s">
        <v>90</v>
      </c>
    </row>
    <row r="11" s="2" customFormat="1" ht="16.5" customHeight="1">
      <c r="A11" s="42"/>
      <c r="B11" s="48"/>
      <c r="C11" s="42"/>
      <c r="D11" s="42"/>
      <c r="E11" s="151" t="s">
        <v>649</v>
      </c>
      <c r="F11" s="42"/>
      <c r="G11" s="42"/>
      <c r="H11" s="42"/>
      <c r="I11" s="42"/>
      <c r="J11" s="42"/>
      <c r="K11" s="42"/>
      <c r="L11" s="150"/>
      <c r="S11" s="42"/>
      <c r="T11" s="42"/>
      <c r="U11" s="42"/>
      <c r="V11" s="42"/>
      <c r="W11" s="42"/>
      <c r="X11" s="42"/>
      <c r="Y11" s="42"/>
      <c r="Z11" s="42"/>
      <c r="AA11" s="42"/>
      <c r="AB11" s="42"/>
      <c r="AC11" s="42"/>
      <c r="AD11" s="42"/>
      <c r="AE11" s="42"/>
      <c r="AZ11" s="143" t="s">
        <v>650</v>
      </c>
      <c r="BA11" s="143" t="s">
        <v>194</v>
      </c>
      <c r="BB11" s="143" t="s">
        <v>184</v>
      </c>
      <c r="BC11" s="143" t="s">
        <v>651</v>
      </c>
      <c r="BD11" s="143" t="s">
        <v>90</v>
      </c>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c r="AZ12" s="143" t="s">
        <v>434</v>
      </c>
      <c r="BA12" s="143" t="s">
        <v>435</v>
      </c>
      <c r="BB12" s="143" t="s">
        <v>175</v>
      </c>
      <c r="BC12" s="143" t="s">
        <v>652</v>
      </c>
      <c r="BD12" s="143" t="s">
        <v>90</v>
      </c>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c r="AZ13" s="143" t="s">
        <v>653</v>
      </c>
      <c r="BA13" s="143" t="s">
        <v>654</v>
      </c>
      <c r="BB13" s="143" t="s">
        <v>175</v>
      </c>
      <c r="BC13" s="143" t="s">
        <v>655</v>
      </c>
      <c r="BD13" s="143" t="s">
        <v>90</v>
      </c>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ROUND(J87,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ROUND((SUM(BE87:BE209)),  2)</f>
        <v>0</v>
      </c>
      <c r="G35" s="42"/>
      <c r="H35" s="42"/>
      <c r="I35" s="163">
        <v>0.20999999999999999</v>
      </c>
      <c r="J35" s="162">
        <f>ROUND(((SUM(BE87:BE209))*I35),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ROUND((SUM(BF87:BF209)),  2)</f>
        <v>0</v>
      </c>
      <c r="G36" s="42"/>
      <c r="H36" s="42"/>
      <c r="I36" s="163">
        <v>0.12</v>
      </c>
      <c r="J36" s="162">
        <f>ROUND(((SUM(BF87:BF209))*I36),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ROUND((SUM(BG87:BG209)),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ROUND((SUM(BH87:BH209)),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ROUND((SUM(BI87:BI209)),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Č15 - 1.TK Ohníč - Světec</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J87</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656</v>
      </c>
      <c r="E64" s="183"/>
      <c r="F64" s="183"/>
      <c r="G64" s="183"/>
      <c r="H64" s="183"/>
      <c r="I64" s="183"/>
      <c r="J64" s="184">
        <f>J88</f>
        <v>0</v>
      </c>
      <c r="K64" s="181"/>
      <c r="L64" s="185"/>
      <c r="S64" s="9"/>
      <c r="T64" s="9"/>
      <c r="U64" s="9"/>
      <c r="V64" s="9"/>
      <c r="W64" s="9"/>
      <c r="X64" s="9"/>
      <c r="Y64" s="9"/>
      <c r="Z64" s="9"/>
      <c r="AA64" s="9"/>
      <c r="AB64" s="9"/>
      <c r="AC64" s="9"/>
      <c r="AD64" s="9"/>
      <c r="AE64" s="9"/>
    </row>
    <row r="65" s="9" customFormat="1" ht="24.96" customHeight="1">
      <c r="A65" s="9"/>
      <c r="B65" s="180"/>
      <c r="C65" s="181"/>
      <c r="D65" s="182" t="s">
        <v>209</v>
      </c>
      <c r="E65" s="183"/>
      <c r="F65" s="183"/>
      <c r="G65" s="183"/>
      <c r="H65" s="183"/>
      <c r="I65" s="183"/>
      <c r="J65" s="184">
        <f>J173</f>
        <v>0</v>
      </c>
      <c r="K65" s="181"/>
      <c r="L65" s="18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50"/>
      <c r="S66" s="42"/>
      <c r="T66" s="42"/>
      <c r="U66" s="42"/>
      <c r="V66" s="42"/>
      <c r="W66" s="42"/>
      <c r="X66" s="42"/>
      <c r="Y66" s="42"/>
      <c r="Z66" s="42"/>
      <c r="AA66" s="42"/>
      <c r="AB66" s="42"/>
      <c r="AC66" s="42"/>
      <c r="AD66" s="42"/>
      <c r="AE66" s="42"/>
    </row>
    <row r="67" s="2" customFormat="1" ht="6.96" customHeight="1">
      <c r="A67" s="42"/>
      <c r="B67" s="64"/>
      <c r="C67" s="65"/>
      <c r="D67" s="65"/>
      <c r="E67" s="65"/>
      <c r="F67" s="65"/>
      <c r="G67" s="65"/>
      <c r="H67" s="65"/>
      <c r="I67" s="65"/>
      <c r="J67" s="65"/>
      <c r="K67" s="65"/>
      <c r="L67" s="150"/>
      <c r="S67" s="42"/>
      <c r="T67" s="42"/>
      <c r="U67" s="42"/>
      <c r="V67" s="42"/>
      <c r="W67" s="42"/>
      <c r="X67" s="42"/>
      <c r="Y67" s="42"/>
      <c r="Z67" s="42"/>
      <c r="AA67" s="42"/>
      <c r="AB67" s="42"/>
      <c r="AC67" s="42"/>
      <c r="AD67" s="42"/>
      <c r="AE67" s="42"/>
    </row>
    <row r="71" s="2" customFormat="1" ht="6.96" customHeight="1">
      <c r="A71" s="42"/>
      <c r="B71" s="66"/>
      <c r="C71" s="67"/>
      <c r="D71" s="67"/>
      <c r="E71" s="67"/>
      <c r="F71" s="67"/>
      <c r="G71" s="67"/>
      <c r="H71" s="67"/>
      <c r="I71" s="67"/>
      <c r="J71" s="67"/>
      <c r="K71" s="67"/>
      <c r="L71" s="150"/>
      <c r="S71" s="42"/>
      <c r="T71" s="42"/>
      <c r="U71" s="42"/>
      <c r="V71" s="42"/>
      <c r="W71" s="42"/>
      <c r="X71" s="42"/>
      <c r="Y71" s="42"/>
      <c r="Z71" s="42"/>
      <c r="AA71" s="42"/>
      <c r="AB71" s="42"/>
      <c r="AC71" s="42"/>
      <c r="AD71" s="42"/>
      <c r="AE71" s="42"/>
    </row>
    <row r="72" s="2" customFormat="1" ht="24.96" customHeight="1">
      <c r="A72" s="42"/>
      <c r="B72" s="43"/>
      <c r="C72" s="26" t="s">
        <v>210</v>
      </c>
      <c r="D72" s="44"/>
      <c r="E72" s="44"/>
      <c r="F72" s="44"/>
      <c r="G72" s="44"/>
      <c r="H72" s="44"/>
      <c r="I72" s="44"/>
      <c r="J72" s="44"/>
      <c r="K72" s="44"/>
      <c r="L72" s="150"/>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6.5" customHeight="1">
      <c r="A75" s="42"/>
      <c r="B75" s="43"/>
      <c r="C75" s="44"/>
      <c r="D75" s="44"/>
      <c r="E75" s="175" t="str">
        <f>E7</f>
        <v>Souvislá výměna kolejnic v obvodu Správy tratí Most pro rok 2024 opr. č. 1 (1-4)</v>
      </c>
      <c r="F75" s="35"/>
      <c r="G75" s="35"/>
      <c r="H75" s="35"/>
      <c r="I75" s="44"/>
      <c r="J75" s="44"/>
      <c r="K75" s="44"/>
      <c r="L75" s="150"/>
      <c r="S75" s="42"/>
      <c r="T75" s="42"/>
      <c r="U75" s="42"/>
      <c r="V75" s="42"/>
      <c r="W75" s="42"/>
      <c r="X75" s="42"/>
      <c r="Y75" s="42"/>
      <c r="Z75" s="42"/>
      <c r="AA75" s="42"/>
      <c r="AB75" s="42"/>
      <c r="AC75" s="42"/>
      <c r="AD75" s="42"/>
      <c r="AE75" s="42"/>
    </row>
    <row r="76" s="1" customFormat="1" ht="12" customHeight="1">
      <c r="B76" s="24"/>
      <c r="C76" s="35" t="s">
        <v>196</v>
      </c>
      <c r="D76" s="25"/>
      <c r="E76" s="25"/>
      <c r="F76" s="25"/>
      <c r="G76" s="25"/>
      <c r="H76" s="25"/>
      <c r="I76" s="25"/>
      <c r="J76" s="25"/>
      <c r="K76" s="25"/>
      <c r="L76" s="23"/>
    </row>
    <row r="77" s="2" customFormat="1" ht="16.5" customHeight="1">
      <c r="A77" s="42"/>
      <c r="B77" s="43"/>
      <c r="C77" s="44"/>
      <c r="D77" s="44"/>
      <c r="E77" s="175" t="s">
        <v>200</v>
      </c>
      <c r="F77" s="44"/>
      <c r="G77" s="44"/>
      <c r="H77" s="44"/>
      <c r="I77" s="44"/>
      <c r="J77" s="44"/>
      <c r="K77" s="44"/>
      <c r="L77" s="150"/>
      <c r="S77" s="42"/>
      <c r="T77" s="42"/>
      <c r="U77" s="42"/>
      <c r="V77" s="42"/>
      <c r="W77" s="42"/>
      <c r="X77" s="42"/>
      <c r="Y77" s="42"/>
      <c r="Z77" s="42"/>
      <c r="AA77" s="42"/>
      <c r="AB77" s="42"/>
      <c r="AC77" s="42"/>
      <c r="AD77" s="42"/>
      <c r="AE77" s="42"/>
    </row>
    <row r="78" s="2" customFormat="1" ht="12" customHeight="1">
      <c r="A78" s="42"/>
      <c r="B78" s="43"/>
      <c r="C78" s="35" t="s">
        <v>201</v>
      </c>
      <c r="D78" s="44"/>
      <c r="E78" s="44"/>
      <c r="F78" s="44"/>
      <c r="G78" s="44"/>
      <c r="H78" s="44"/>
      <c r="I78" s="44"/>
      <c r="J78" s="44"/>
      <c r="K78" s="44"/>
      <c r="L78" s="150"/>
      <c r="S78" s="42"/>
      <c r="T78" s="42"/>
      <c r="U78" s="42"/>
      <c r="V78" s="42"/>
      <c r="W78" s="42"/>
      <c r="X78" s="42"/>
      <c r="Y78" s="42"/>
      <c r="Z78" s="42"/>
      <c r="AA78" s="42"/>
      <c r="AB78" s="42"/>
      <c r="AC78" s="42"/>
      <c r="AD78" s="42"/>
      <c r="AE78" s="42"/>
    </row>
    <row r="79" s="2" customFormat="1" ht="16.5" customHeight="1">
      <c r="A79" s="42"/>
      <c r="B79" s="43"/>
      <c r="C79" s="44"/>
      <c r="D79" s="44"/>
      <c r="E79" s="74" t="str">
        <f>E11</f>
        <v>Č15 - 1.TK Ohníč - Světec</v>
      </c>
      <c r="F79" s="44"/>
      <c r="G79" s="44"/>
      <c r="H79" s="44"/>
      <c r="I79" s="44"/>
      <c r="J79" s="44"/>
      <c r="K79" s="44"/>
      <c r="L79" s="150"/>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50"/>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F14</f>
        <v>Obvod ST Most</v>
      </c>
      <c r="G81" s="44"/>
      <c r="H81" s="44"/>
      <c r="I81" s="35" t="s">
        <v>24</v>
      </c>
      <c r="J81" s="77" t="str">
        <f>IF(J14="","",J14)</f>
        <v>24. 11. 2023</v>
      </c>
      <c r="K81" s="44"/>
      <c r="L81" s="150"/>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50"/>
      <c r="S82" s="42"/>
      <c r="T82" s="42"/>
      <c r="U82" s="42"/>
      <c r="V82" s="42"/>
      <c r="W82" s="42"/>
      <c r="X82" s="42"/>
      <c r="Y82" s="42"/>
      <c r="Z82" s="42"/>
      <c r="AA82" s="42"/>
      <c r="AB82" s="42"/>
      <c r="AC82" s="42"/>
      <c r="AD82" s="42"/>
      <c r="AE82" s="42"/>
    </row>
    <row r="83" s="2" customFormat="1" ht="15.15" customHeight="1">
      <c r="A83" s="42"/>
      <c r="B83" s="43"/>
      <c r="C83" s="35" t="s">
        <v>30</v>
      </c>
      <c r="D83" s="44"/>
      <c r="E83" s="44"/>
      <c r="F83" s="30" t="str">
        <f>E17</f>
        <v>SŽ s.o., OŘ UNL, ST Most</v>
      </c>
      <c r="G83" s="44"/>
      <c r="H83" s="44"/>
      <c r="I83" s="35" t="s">
        <v>38</v>
      </c>
      <c r="J83" s="40" t="str">
        <f>E23</f>
        <v xml:space="preserve"> </v>
      </c>
      <c r="K83" s="44"/>
      <c r="L83" s="150"/>
      <c r="S83" s="42"/>
      <c r="T83" s="42"/>
      <c r="U83" s="42"/>
      <c r="V83" s="42"/>
      <c r="W83" s="42"/>
      <c r="X83" s="42"/>
      <c r="Y83" s="42"/>
      <c r="Z83" s="42"/>
      <c r="AA83" s="42"/>
      <c r="AB83" s="42"/>
      <c r="AC83" s="42"/>
      <c r="AD83" s="42"/>
      <c r="AE83" s="42"/>
    </row>
    <row r="84" s="2" customFormat="1" ht="54.45" customHeight="1">
      <c r="A84" s="42"/>
      <c r="B84" s="43"/>
      <c r="C84" s="35" t="s">
        <v>36</v>
      </c>
      <c r="D84" s="44"/>
      <c r="E84" s="44"/>
      <c r="F84" s="30" t="str">
        <f>IF(E20="","",E20)</f>
        <v>Vyplň údaj</v>
      </c>
      <c r="G84" s="44"/>
      <c r="H84" s="44"/>
      <c r="I84" s="35" t="s">
        <v>42</v>
      </c>
      <c r="J84" s="40" t="str">
        <f>E26</f>
        <v>Ing.Horák Jiří, 602155923, horak@spravazeleznic.cz</v>
      </c>
      <c r="K84" s="44"/>
      <c r="L84" s="150"/>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50"/>
      <c r="S85" s="42"/>
      <c r="T85" s="42"/>
      <c r="U85" s="42"/>
      <c r="V85" s="42"/>
      <c r="W85" s="42"/>
      <c r="X85" s="42"/>
      <c r="Y85" s="42"/>
      <c r="Z85" s="42"/>
      <c r="AA85" s="42"/>
      <c r="AB85" s="42"/>
      <c r="AC85" s="42"/>
      <c r="AD85" s="42"/>
      <c r="AE85" s="42"/>
    </row>
    <row r="86" s="11" customFormat="1" ht="29.28" customHeight="1">
      <c r="A86" s="191"/>
      <c r="B86" s="192"/>
      <c r="C86" s="193" t="s">
        <v>211</v>
      </c>
      <c r="D86" s="194" t="s">
        <v>65</v>
      </c>
      <c r="E86" s="194" t="s">
        <v>61</v>
      </c>
      <c r="F86" s="194" t="s">
        <v>62</v>
      </c>
      <c r="G86" s="194" t="s">
        <v>212</v>
      </c>
      <c r="H86" s="194" t="s">
        <v>213</v>
      </c>
      <c r="I86" s="194" t="s">
        <v>214</v>
      </c>
      <c r="J86" s="194" t="s">
        <v>205</v>
      </c>
      <c r="K86" s="195" t="s">
        <v>215</v>
      </c>
      <c r="L86" s="196"/>
      <c r="M86" s="97" t="s">
        <v>39</v>
      </c>
      <c r="N86" s="98" t="s">
        <v>50</v>
      </c>
      <c r="O86" s="98" t="s">
        <v>216</v>
      </c>
      <c r="P86" s="98" t="s">
        <v>217</v>
      </c>
      <c r="Q86" s="98" t="s">
        <v>218</v>
      </c>
      <c r="R86" s="98" t="s">
        <v>219</v>
      </c>
      <c r="S86" s="98" t="s">
        <v>220</v>
      </c>
      <c r="T86" s="99" t="s">
        <v>221</v>
      </c>
      <c r="U86" s="191"/>
      <c r="V86" s="191"/>
      <c r="W86" s="191"/>
      <c r="X86" s="191"/>
      <c r="Y86" s="191"/>
      <c r="Z86" s="191"/>
      <c r="AA86" s="191"/>
      <c r="AB86" s="191"/>
      <c r="AC86" s="191"/>
      <c r="AD86" s="191"/>
      <c r="AE86" s="191"/>
    </row>
    <row r="87" s="2" customFormat="1" ht="22.8" customHeight="1">
      <c r="A87" s="42"/>
      <c r="B87" s="43"/>
      <c r="C87" s="104" t="s">
        <v>222</v>
      </c>
      <c r="D87" s="44"/>
      <c r="E87" s="44"/>
      <c r="F87" s="44"/>
      <c r="G87" s="44"/>
      <c r="H87" s="44"/>
      <c r="I87" s="44"/>
      <c r="J87" s="197">
        <f>BK87</f>
        <v>0</v>
      </c>
      <c r="K87" s="44"/>
      <c r="L87" s="48"/>
      <c r="M87" s="100"/>
      <c r="N87" s="198"/>
      <c r="O87" s="101"/>
      <c r="P87" s="199">
        <f>P88+P173</f>
        <v>0</v>
      </c>
      <c r="Q87" s="101"/>
      <c r="R87" s="199">
        <f>R88+R173</f>
        <v>93.652155600000015</v>
      </c>
      <c r="S87" s="101"/>
      <c r="T87" s="200">
        <f>T88+T173</f>
        <v>0</v>
      </c>
      <c r="U87" s="42"/>
      <c r="V87" s="42"/>
      <c r="W87" s="42"/>
      <c r="X87" s="42"/>
      <c r="Y87" s="42"/>
      <c r="Z87" s="42"/>
      <c r="AA87" s="42"/>
      <c r="AB87" s="42"/>
      <c r="AC87" s="42"/>
      <c r="AD87" s="42"/>
      <c r="AE87" s="42"/>
      <c r="AT87" s="20" t="s">
        <v>79</v>
      </c>
      <c r="AU87" s="20" t="s">
        <v>206</v>
      </c>
      <c r="BK87" s="201">
        <f>BK88+BK173</f>
        <v>0</v>
      </c>
    </row>
    <row r="88" s="12" customFormat="1" ht="25.92" customHeight="1">
      <c r="A88" s="12"/>
      <c r="B88" s="202"/>
      <c r="C88" s="203"/>
      <c r="D88" s="204" t="s">
        <v>79</v>
      </c>
      <c r="E88" s="205" t="s">
        <v>226</v>
      </c>
      <c r="F88" s="205" t="s">
        <v>227</v>
      </c>
      <c r="G88" s="203"/>
      <c r="H88" s="203"/>
      <c r="I88" s="206"/>
      <c r="J88" s="207">
        <f>BK88</f>
        <v>0</v>
      </c>
      <c r="K88" s="203"/>
      <c r="L88" s="208"/>
      <c r="M88" s="209"/>
      <c r="N88" s="210"/>
      <c r="O88" s="210"/>
      <c r="P88" s="211">
        <f>SUM(P89:P172)</f>
        <v>0</v>
      </c>
      <c r="Q88" s="210"/>
      <c r="R88" s="211">
        <f>SUM(R89:R172)</f>
        <v>93.652155600000015</v>
      </c>
      <c r="S88" s="210"/>
      <c r="T88" s="212">
        <f>SUM(T89:T172)</f>
        <v>0</v>
      </c>
      <c r="U88" s="12"/>
      <c r="V88" s="12"/>
      <c r="W88" s="12"/>
      <c r="X88" s="12"/>
      <c r="Y88" s="12"/>
      <c r="Z88" s="12"/>
      <c r="AA88" s="12"/>
      <c r="AB88" s="12"/>
      <c r="AC88" s="12"/>
      <c r="AD88" s="12"/>
      <c r="AE88" s="12"/>
      <c r="AR88" s="213" t="s">
        <v>87</v>
      </c>
      <c r="AT88" s="214" t="s">
        <v>79</v>
      </c>
      <c r="AU88" s="214" t="s">
        <v>80</v>
      </c>
      <c r="AY88" s="213" t="s">
        <v>225</v>
      </c>
      <c r="BK88" s="215">
        <f>SUM(BK89:BK172)</f>
        <v>0</v>
      </c>
    </row>
    <row r="89" s="2" customFormat="1" ht="37.8" customHeight="1">
      <c r="A89" s="42"/>
      <c r="B89" s="43"/>
      <c r="C89" s="218" t="s">
        <v>87</v>
      </c>
      <c r="D89" s="218" t="s">
        <v>228</v>
      </c>
      <c r="E89" s="219" t="s">
        <v>229</v>
      </c>
      <c r="F89" s="220" t="s">
        <v>230</v>
      </c>
      <c r="G89" s="221" t="s">
        <v>231</v>
      </c>
      <c r="H89" s="222">
        <v>29.411999999999999</v>
      </c>
      <c r="I89" s="223"/>
      <c r="J89" s="224">
        <f>ROUND(I89*H89,2)</f>
        <v>0</v>
      </c>
      <c r="K89" s="220" t="s">
        <v>232</v>
      </c>
      <c r="L89" s="48"/>
      <c r="M89" s="225" t="s">
        <v>39</v>
      </c>
      <c r="N89" s="226" t="s">
        <v>53</v>
      </c>
      <c r="O89" s="89"/>
      <c r="P89" s="227">
        <f>O89*H89</f>
        <v>0</v>
      </c>
      <c r="Q89" s="227">
        <v>0</v>
      </c>
      <c r="R89" s="227">
        <f>Q89*H89</f>
        <v>0</v>
      </c>
      <c r="S89" s="227">
        <v>0</v>
      </c>
      <c r="T89" s="228">
        <f>S89*H89</f>
        <v>0</v>
      </c>
      <c r="U89" s="42"/>
      <c r="V89" s="42"/>
      <c r="W89" s="42"/>
      <c r="X89" s="42"/>
      <c r="Y89" s="42"/>
      <c r="Z89" s="42"/>
      <c r="AA89" s="42"/>
      <c r="AB89" s="42"/>
      <c r="AC89" s="42"/>
      <c r="AD89" s="42"/>
      <c r="AE89" s="42"/>
      <c r="AR89" s="229" t="s">
        <v>233</v>
      </c>
      <c r="AT89" s="229" t="s">
        <v>228</v>
      </c>
      <c r="AU89" s="229" t="s">
        <v>87</v>
      </c>
      <c r="AY89" s="20" t="s">
        <v>225</v>
      </c>
      <c r="BE89" s="230">
        <f>IF(N89="základní",J89,0)</f>
        <v>0</v>
      </c>
      <c r="BF89" s="230">
        <f>IF(N89="snížená",J89,0)</f>
        <v>0</v>
      </c>
      <c r="BG89" s="230">
        <f>IF(N89="zákl. přenesená",J89,0)</f>
        <v>0</v>
      </c>
      <c r="BH89" s="230">
        <f>IF(N89="sníž. přenesená",J89,0)</f>
        <v>0</v>
      </c>
      <c r="BI89" s="230">
        <f>IF(N89="nulová",J89,0)</f>
        <v>0</v>
      </c>
      <c r="BJ89" s="20" t="s">
        <v>233</v>
      </c>
      <c r="BK89" s="230">
        <f>ROUND(I89*H89,2)</f>
        <v>0</v>
      </c>
      <c r="BL89" s="20" t="s">
        <v>233</v>
      </c>
      <c r="BM89" s="229" t="s">
        <v>657</v>
      </c>
    </row>
    <row r="90" s="2" customFormat="1">
      <c r="A90" s="42"/>
      <c r="B90" s="43"/>
      <c r="C90" s="44"/>
      <c r="D90" s="231" t="s">
        <v>235</v>
      </c>
      <c r="E90" s="44"/>
      <c r="F90" s="232" t="s">
        <v>236</v>
      </c>
      <c r="G90" s="44"/>
      <c r="H90" s="44"/>
      <c r="I90" s="233"/>
      <c r="J90" s="44"/>
      <c r="K90" s="44"/>
      <c r="L90" s="48"/>
      <c r="M90" s="234"/>
      <c r="N90" s="235"/>
      <c r="O90" s="89"/>
      <c r="P90" s="89"/>
      <c r="Q90" s="89"/>
      <c r="R90" s="89"/>
      <c r="S90" s="89"/>
      <c r="T90" s="90"/>
      <c r="U90" s="42"/>
      <c r="V90" s="42"/>
      <c r="W90" s="42"/>
      <c r="X90" s="42"/>
      <c r="Y90" s="42"/>
      <c r="Z90" s="42"/>
      <c r="AA90" s="42"/>
      <c r="AB90" s="42"/>
      <c r="AC90" s="42"/>
      <c r="AD90" s="42"/>
      <c r="AE90" s="42"/>
      <c r="AT90" s="20" t="s">
        <v>235</v>
      </c>
      <c r="AU90" s="20" t="s">
        <v>87</v>
      </c>
    </row>
    <row r="91" s="13" customFormat="1">
      <c r="A91" s="13"/>
      <c r="B91" s="236"/>
      <c r="C91" s="237"/>
      <c r="D91" s="231" t="s">
        <v>237</v>
      </c>
      <c r="E91" s="238" t="s">
        <v>39</v>
      </c>
      <c r="F91" s="239" t="s">
        <v>658</v>
      </c>
      <c r="G91" s="237"/>
      <c r="H91" s="240">
        <v>29.411999999999999</v>
      </c>
      <c r="I91" s="241"/>
      <c r="J91" s="237"/>
      <c r="K91" s="237"/>
      <c r="L91" s="242"/>
      <c r="M91" s="243"/>
      <c r="N91" s="244"/>
      <c r="O91" s="244"/>
      <c r="P91" s="244"/>
      <c r="Q91" s="244"/>
      <c r="R91" s="244"/>
      <c r="S91" s="244"/>
      <c r="T91" s="245"/>
      <c r="U91" s="13"/>
      <c r="V91" s="13"/>
      <c r="W91" s="13"/>
      <c r="X91" s="13"/>
      <c r="Y91" s="13"/>
      <c r="Z91" s="13"/>
      <c r="AA91" s="13"/>
      <c r="AB91" s="13"/>
      <c r="AC91" s="13"/>
      <c r="AD91" s="13"/>
      <c r="AE91" s="13"/>
      <c r="AT91" s="246" t="s">
        <v>237</v>
      </c>
      <c r="AU91" s="246" t="s">
        <v>87</v>
      </c>
      <c r="AV91" s="13" t="s">
        <v>90</v>
      </c>
      <c r="AW91" s="13" t="s">
        <v>41</v>
      </c>
      <c r="AX91" s="13" t="s">
        <v>80</v>
      </c>
      <c r="AY91" s="246" t="s">
        <v>225</v>
      </c>
    </row>
    <row r="92" s="14" customFormat="1">
      <c r="A92" s="14"/>
      <c r="B92" s="247"/>
      <c r="C92" s="248"/>
      <c r="D92" s="231" t="s">
        <v>237</v>
      </c>
      <c r="E92" s="249" t="s">
        <v>39</v>
      </c>
      <c r="F92" s="250" t="s">
        <v>239</v>
      </c>
      <c r="G92" s="248"/>
      <c r="H92" s="251">
        <v>29.411999999999999</v>
      </c>
      <c r="I92" s="252"/>
      <c r="J92" s="248"/>
      <c r="K92" s="248"/>
      <c r="L92" s="253"/>
      <c r="M92" s="254"/>
      <c r="N92" s="255"/>
      <c r="O92" s="255"/>
      <c r="P92" s="255"/>
      <c r="Q92" s="255"/>
      <c r="R92" s="255"/>
      <c r="S92" s="255"/>
      <c r="T92" s="256"/>
      <c r="U92" s="14"/>
      <c r="V92" s="14"/>
      <c r="W92" s="14"/>
      <c r="X92" s="14"/>
      <c r="Y92" s="14"/>
      <c r="Z92" s="14"/>
      <c r="AA92" s="14"/>
      <c r="AB92" s="14"/>
      <c r="AC92" s="14"/>
      <c r="AD92" s="14"/>
      <c r="AE92" s="14"/>
      <c r="AT92" s="257" t="s">
        <v>237</v>
      </c>
      <c r="AU92" s="257" t="s">
        <v>87</v>
      </c>
      <c r="AV92" s="14" t="s">
        <v>233</v>
      </c>
      <c r="AW92" s="14" t="s">
        <v>41</v>
      </c>
      <c r="AX92" s="14" t="s">
        <v>87</v>
      </c>
      <c r="AY92" s="257" t="s">
        <v>225</v>
      </c>
    </row>
    <row r="93" s="2" customFormat="1" ht="33" customHeight="1">
      <c r="A93" s="42"/>
      <c r="B93" s="43"/>
      <c r="C93" s="218" t="s">
        <v>90</v>
      </c>
      <c r="D93" s="218" t="s">
        <v>228</v>
      </c>
      <c r="E93" s="219" t="s">
        <v>240</v>
      </c>
      <c r="F93" s="220" t="s">
        <v>241</v>
      </c>
      <c r="G93" s="221" t="s">
        <v>179</v>
      </c>
      <c r="H93" s="222">
        <v>3.9300000000000002</v>
      </c>
      <c r="I93" s="223"/>
      <c r="J93" s="224">
        <f>ROUND(I93*H93,2)</f>
        <v>0</v>
      </c>
      <c r="K93" s="220" t="s">
        <v>232</v>
      </c>
      <c r="L93" s="48"/>
      <c r="M93" s="225" t="s">
        <v>39</v>
      </c>
      <c r="N93" s="226" t="s">
        <v>53</v>
      </c>
      <c r="O93" s="89"/>
      <c r="P93" s="227">
        <f>O93*H93</f>
        <v>0</v>
      </c>
      <c r="Q93" s="227">
        <v>0</v>
      </c>
      <c r="R93" s="227">
        <f>Q93*H93</f>
        <v>0</v>
      </c>
      <c r="S93" s="227">
        <v>0</v>
      </c>
      <c r="T93" s="228">
        <f>S93*H93</f>
        <v>0</v>
      </c>
      <c r="U93" s="42"/>
      <c r="V93" s="42"/>
      <c r="W93" s="42"/>
      <c r="X93" s="42"/>
      <c r="Y93" s="42"/>
      <c r="Z93" s="42"/>
      <c r="AA93" s="42"/>
      <c r="AB93" s="42"/>
      <c r="AC93" s="42"/>
      <c r="AD93" s="42"/>
      <c r="AE93" s="42"/>
      <c r="AR93" s="229" t="s">
        <v>233</v>
      </c>
      <c r="AT93" s="229" t="s">
        <v>228</v>
      </c>
      <c r="AU93" s="229" t="s">
        <v>87</v>
      </c>
      <c r="AY93" s="20" t="s">
        <v>225</v>
      </c>
      <c r="BE93" s="230">
        <f>IF(N93="základní",J93,0)</f>
        <v>0</v>
      </c>
      <c r="BF93" s="230">
        <f>IF(N93="snížená",J93,0)</f>
        <v>0</v>
      </c>
      <c r="BG93" s="230">
        <f>IF(N93="zákl. přenesená",J93,0)</f>
        <v>0</v>
      </c>
      <c r="BH93" s="230">
        <f>IF(N93="sníž. přenesená",J93,0)</f>
        <v>0</v>
      </c>
      <c r="BI93" s="230">
        <f>IF(N93="nulová",J93,0)</f>
        <v>0</v>
      </c>
      <c r="BJ93" s="20" t="s">
        <v>233</v>
      </c>
      <c r="BK93" s="230">
        <f>ROUND(I93*H93,2)</f>
        <v>0</v>
      </c>
      <c r="BL93" s="20" t="s">
        <v>233</v>
      </c>
      <c r="BM93" s="229" t="s">
        <v>659</v>
      </c>
    </row>
    <row r="94" s="2" customFormat="1">
      <c r="A94" s="42"/>
      <c r="B94" s="43"/>
      <c r="C94" s="44"/>
      <c r="D94" s="231" t="s">
        <v>235</v>
      </c>
      <c r="E94" s="44"/>
      <c r="F94" s="232" t="s">
        <v>243</v>
      </c>
      <c r="G94" s="44"/>
      <c r="H94" s="44"/>
      <c r="I94" s="233"/>
      <c r="J94" s="44"/>
      <c r="K94" s="44"/>
      <c r="L94" s="48"/>
      <c r="M94" s="234"/>
      <c r="N94" s="235"/>
      <c r="O94" s="89"/>
      <c r="P94" s="89"/>
      <c r="Q94" s="89"/>
      <c r="R94" s="89"/>
      <c r="S94" s="89"/>
      <c r="T94" s="90"/>
      <c r="U94" s="42"/>
      <c r="V94" s="42"/>
      <c r="W94" s="42"/>
      <c r="X94" s="42"/>
      <c r="Y94" s="42"/>
      <c r="Z94" s="42"/>
      <c r="AA94" s="42"/>
      <c r="AB94" s="42"/>
      <c r="AC94" s="42"/>
      <c r="AD94" s="42"/>
      <c r="AE94" s="42"/>
      <c r="AT94" s="20" t="s">
        <v>235</v>
      </c>
      <c r="AU94" s="20" t="s">
        <v>87</v>
      </c>
    </row>
    <row r="95" s="13" customFormat="1">
      <c r="A95" s="13"/>
      <c r="B95" s="236"/>
      <c r="C95" s="237"/>
      <c r="D95" s="231" t="s">
        <v>237</v>
      </c>
      <c r="E95" s="238" t="s">
        <v>39</v>
      </c>
      <c r="F95" s="239" t="s">
        <v>660</v>
      </c>
      <c r="G95" s="237"/>
      <c r="H95" s="240">
        <v>3.9300000000000002</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237</v>
      </c>
      <c r="AU95" s="246" t="s">
        <v>87</v>
      </c>
      <c r="AV95" s="13" t="s">
        <v>90</v>
      </c>
      <c r="AW95" s="13" t="s">
        <v>41</v>
      </c>
      <c r="AX95" s="13" t="s">
        <v>80</v>
      </c>
      <c r="AY95" s="246" t="s">
        <v>225</v>
      </c>
    </row>
    <row r="96" s="14" customFormat="1">
      <c r="A96" s="14"/>
      <c r="B96" s="247"/>
      <c r="C96" s="248"/>
      <c r="D96" s="231" t="s">
        <v>237</v>
      </c>
      <c r="E96" s="249" t="s">
        <v>39</v>
      </c>
      <c r="F96" s="250" t="s">
        <v>239</v>
      </c>
      <c r="G96" s="248"/>
      <c r="H96" s="251">
        <v>3.9300000000000002</v>
      </c>
      <c r="I96" s="252"/>
      <c r="J96" s="248"/>
      <c r="K96" s="248"/>
      <c r="L96" s="253"/>
      <c r="M96" s="254"/>
      <c r="N96" s="255"/>
      <c r="O96" s="255"/>
      <c r="P96" s="255"/>
      <c r="Q96" s="255"/>
      <c r="R96" s="255"/>
      <c r="S96" s="255"/>
      <c r="T96" s="256"/>
      <c r="U96" s="14"/>
      <c r="V96" s="14"/>
      <c r="W96" s="14"/>
      <c r="X96" s="14"/>
      <c r="Y96" s="14"/>
      <c r="Z96" s="14"/>
      <c r="AA96" s="14"/>
      <c r="AB96" s="14"/>
      <c r="AC96" s="14"/>
      <c r="AD96" s="14"/>
      <c r="AE96" s="14"/>
      <c r="AT96" s="257" t="s">
        <v>237</v>
      </c>
      <c r="AU96" s="257" t="s">
        <v>87</v>
      </c>
      <c r="AV96" s="14" t="s">
        <v>233</v>
      </c>
      <c r="AW96" s="14" t="s">
        <v>41</v>
      </c>
      <c r="AX96" s="14" t="s">
        <v>87</v>
      </c>
      <c r="AY96" s="257" t="s">
        <v>225</v>
      </c>
    </row>
    <row r="97" s="2" customFormat="1" ht="62.7" customHeight="1">
      <c r="A97" s="42"/>
      <c r="B97" s="43"/>
      <c r="C97" s="218" t="s">
        <v>245</v>
      </c>
      <c r="D97" s="218" t="s">
        <v>228</v>
      </c>
      <c r="E97" s="219" t="s">
        <v>447</v>
      </c>
      <c r="F97" s="220" t="s">
        <v>448</v>
      </c>
      <c r="G97" s="221" t="s">
        <v>188</v>
      </c>
      <c r="H97" s="222">
        <v>412</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87</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661</v>
      </c>
    </row>
    <row r="98" s="2" customFormat="1">
      <c r="A98" s="42"/>
      <c r="B98" s="43"/>
      <c r="C98" s="44"/>
      <c r="D98" s="231" t="s">
        <v>235</v>
      </c>
      <c r="E98" s="44"/>
      <c r="F98" s="232" t="s">
        <v>249</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87</v>
      </c>
    </row>
    <row r="99" s="13" customFormat="1">
      <c r="A99" s="13"/>
      <c r="B99" s="236"/>
      <c r="C99" s="237"/>
      <c r="D99" s="231" t="s">
        <v>237</v>
      </c>
      <c r="E99" s="238" t="s">
        <v>39</v>
      </c>
      <c r="F99" s="239" t="s">
        <v>662</v>
      </c>
      <c r="G99" s="237"/>
      <c r="H99" s="240">
        <v>412</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87</v>
      </c>
      <c r="AV99" s="13" t="s">
        <v>90</v>
      </c>
      <c r="AW99" s="13" t="s">
        <v>41</v>
      </c>
      <c r="AX99" s="13" t="s">
        <v>80</v>
      </c>
      <c r="AY99" s="246" t="s">
        <v>225</v>
      </c>
    </row>
    <row r="100" s="14" customFormat="1">
      <c r="A100" s="14"/>
      <c r="B100" s="247"/>
      <c r="C100" s="248"/>
      <c r="D100" s="231" t="s">
        <v>237</v>
      </c>
      <c r="E100" s="249" t="s">
        <v>641</v>
      </c>
      <c r="F100" s="250" t="s">
        <v>239</v>
      </c>
      <c r="G100" s="248"/>
      <c r="H100" s="251">
        <v>412</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237</v>
      </c>
      <c r="AU100" s="257" t="s">
        <v>87</v>
      </c>
      <c r="AV100" s="14" t="s">
        <v>233</v>
      </c>
      <c r="AW100" s="14" t="s">
        <v>41</v>
      </c>
      <c r="AX100" s="14" t="s">
        <v>87</v>
      </c>
      <c r="AY100" s="257" t="s">
        <v>225</v>
      </c>
    </row>
    <row r="101" s="2" customFormat="1" ht="55.5" customHeight="1">
      <c r="A101" s="42"/>
      <c r="B101" s="43"/>
      <c r="C101" s="218" t="s">
        <v>233</v>
      </c>
      <c r="D101" s="218" t="s">
        <v>228</v>
      </c>
      <c r="E101" s="219" t="s">
        <v>663</v>
      </c>
      <c r="F101" s="220" t="s">
        <v>664</v>
      </c>
      <c r="G101" s="221" t="s">
        <v>188</v>
      </c>
      <c r="H101" s="222">
        <v>136</v>
      </c>
      <c r="I101" s="223"/>
      <c r="J101" s="224">
        <f>ROUND(I101*H101,2)</f>
        <v>0</v>
      </c>
      <c r="K101" s="220" t="s">
        <v>232</v>
      </c>
      <c r="L101" s="48"/>
      <c r="M101" s="225" t="s">
        <v>39</v>
      </c>
      <c r="N101" s="226" t="s">
        <v>53</v>
      </c>
      <c r="O101" s="89"/>
      <c r="P101" s="227">
        <f>O101*H101</f>
        <v>0</v>
      </c>
      <c r="Q101" s="227">
        <v>0</v>
      </c>
      <c r="R101" s="227">
        <f>Q101*H101</f>
        <v>0</v>
      </c>
      <c r="S101" s="227">
        <v>0</v>
      </c>
      <c r="T101" s="228">
        <f>S101*H101</f>
        <v>0</v>
      </c>
      <c r="U101" s="42"/>
      <c r="V101" s="42"/>
      <c r="W101" s="42"/>
      <c r="X101" s="42"/>
      <c r="Y101" s="42"/>
      <c r="Z101" s="42"/>
      <c r="AA101" s="42"/>
      <c r="AB101" s="42"/>
      <c r="AC101" s="42"/>
      <c r="AD101" s="42"/>
      <c r="AE101" s="42"/>
      <c r="AR101" s="229" t="s">
        <v>233</v>
      </c>
      <c r="AT101" s="229" t="s">
        <v>228</v>
      </c>
      <c r="AU101" s="229" t="s">
        <v>87</v>
      </c>
      <c r="AY101" s="20" t="s">
        <v>225</v>
      </c>
      <c r="BE101" s="230">
        <f>IF(N101="základní",J101,0)</f>
        <v>0</v>
      </c>
      <c r="BF101" s="230">
        <f>IF(N101="snížená",J101,0)</f>
        <v>0</v>
      </c>
      <c r="BG101" s="230">
        <f>IF(N101="zákl. přenesená",J101,0)</f>
        <v>0</v>
      </c>
      <c r="BH101" s="230">
        <f>IF(N101="sníž. přenesená",J101,0)</f>
        <v>0</v>
      </c>
      <c r="BI101" s="230">
        <f>IF(N101="nulová",J101,0)</f>
        <v>0</v>
      </c>
      <c r="BJ101" s="20" t="s">
        <v>233</v>
      </c>
      <c r="BK101" s="230">
        <f>ROUND(I101*H101,2)</f>
        <v>0</v>
      </c>
      <c r="BL101" s="20" t="s">
        <v>233</v>
      </c>
      <c r="BM101" s="229" t="s">
        <v>665</v>
      </c>
    </row>
    <row r="102" s="2" customFormat="1">
      <c r="A102" s="42"/>
      <c r="B102" s="43"/>
      <c r="C102" s="44"/>
      <c r="D102" s="231" t="s">
        <v>235</v>
      </c>
      <c r="E102" s="44"/>
      <c r="F102" s="232" t="s">
        <v>249</v>
      </c>
      <c r="G102" s="44"/>
      <c r="H102" s="44"/>
      <c r="I102" s="233"/>
      <c r="J102" s="44"/>
      <c r="K102" s="44"/>
      <c r="L102" s="48"/>
      <c r="M102" s="234"/>
      <c r="N102" s="235"/>
      <c r="O102" s="89"/>
      <c r="P102" s="89"/>
      <c r="Q102" s="89"/>
      <c r="R102" s="89"/>
      <c r="S102" s="89"/>
      <c r="T102" s="90"/>
      <c r="U102" s="42"/>
      <c r="V102" s="42"/>
      <c r="W102" s="42"/>
      <c r="X102" s="42"/>
      <c r="Y102" s="42"/>
      <c r="Z102" s="42"/>
      <c r="AA102" s="42"/>
      <c r="AB102" s="42"/>
      <c r="AC102" s="42"/>
      <c r="AD102" s="42"/>
      <c r="AE102" s="42"/>
      <c r="AT102" s="20" t="s">
        <v>235</v>
      </c>
      <c r="AU102" s="20" t="s">
        <v>87</v>
      </c>
    </row>
    <row r="103" s="13" customFormat="1">
      <c r="A103" s="13"/>
      <c r="B103" s="236"/>
      <c r="C103" s="237"/>
      <c r="D103" s="231" t="s">
        <v>237</v>
      </c>
      <c r="E103" s="238" t="s">
        <v>39</v>
      </c>
      <c r="F103" s="239" t="s">
        <v>666</v>
      </c>
      <c r="G103" s="237"/>
      <c r="H103" s="240">
        <v>74</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87</v>
      </c>
      <c r="AV103" s="13" t="s">
        <v>90</v>
      </c>
      <c r="AW103" s="13" t="s">
        <v>41</v>
      </c>
      <c r="AX103" s="13" t="s">
        <v>80</v>
      </c>
      <c r="AY103" s="246" t="s">
        <v>225</v>
      </c>
    </row>
    <row r="104" s="13" customFormat="1">
      <c r="A104" s="13"/>
      <c r="B104" s="236"/>
      <c r="C104" s="237"/>
      <c r="D104" s="231" t="s">
        <v>237</v>
      </c>
      <c r="E104" s="238" t="s">
        <v>39</v>
      </c>
      <c r="F104" s="239" t="s">
        <v>667</v>
      </c>
      <c r="G104" s="237"/>
      <c r="H104" s="240">
        <v>62</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87</v>
      </c>
      <c r="AV104" s="13" t="s">
        <v>90</v>
      </c>
      <c r="AW104" s="13" t="s">
        <v>41</v>
      </c>
      <c r="AX104" s="13" t="s">
        <v>80</v>
      </c>
      <c r="AY104" s="246" t="s">
        <v>225</v>
      </c>
    </row>
    <row r="105" s="14" customFormat="1">
      <c r="A105" s="14"/>
      <c r="B105" s="247"/>
      <c r="C105" s="248"/>
      <c r="D105" s="231" t="s">
        <v>237</v>
      </c>
      <c r="E105" s="249" t="s">
        <v>635</v>
      </c>
      <c r="F105" s="250" t="s">
        <v>239</v>
      </c>
      <c r="G105" s="248"/>
      <c r="H105" s="251">
        <v>136</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237</v>
      </c>
      <c r="AU105" s="257" t="s">
        <v>87</v>
      </c>
      <c r="AV105" s="14" t="s">
        <v>233</v>
      </c>
      <c r="AW105" s="14" t="s">
        <v>41</v>
      </c>
      <c r="AX105" s="14" t="s">
        <v>87</v>
      </c>
      <c r="AY105" s="257" t="s">
        <v>225</v>
      </c>
    </row>
    <row r="106" s="2" customFormat="1" ht="62.7" customHeight="1">
      <c r="A106" s="42"/>
      <c r="B106" s="43"/>
      <c r="C106" s="218" t="s">
        <v>226</v>
      </c>
      <c r="D106" s="218" t="s">
        <v>228</v>
      </c>
      <c r="E106" s="219" t="s">
        <v>668</v>
      </c>
      <c r="F106" s="220" t="s">
        <v>669</v>
      </c>
      <c r="G106" s="221" t="s">
        <v>188</v>
      </c>
      <c r="H106" s="222">
        <v>330</v>
      </c>
      <c r="I106" s="223"/>
      <c r="J106" s="224">
        <f>ROUND(I106*H106,2)</f>
        <v>0</v>
      </c>
      <c r="K106" s="220" t="s">
        <v>39</v>
      </c>
      <c r="L106" s="48"/>
      <c r="M106" s="225" t="s">
        <v>39</v>
      </c>
      <c r="N106" s="226" t="s">
        <v>53</v>
      </c>
      <c r="O106" s="89"/>
      <c r="P106" s="227">
        <f>O106*H106</f>
        <v>0</v>
      </c>
      <c r="Q106" s="227">
        <v>0</v>
      </c>
      <c r="R106" s="227">
        <f>Q106*H106</f>
        <v>0</v>
      </c>
      <c r="S106" s="227">
        <v>0</v>
      </c>
      <c r="T106" s="228">
        <f>S106*H106</f>
        <v>0</v>
      </c>
      <c r="U106" s="42"/>
      <c r="V106" s="42"/>
      <c r="W106" s="42"/>
      <c r="X106" s="42"/>
      <c r="Y106" s="42"/>
      <c r="Z106" s="42"/>
      <c r="AA106" s="42"/>
      <c r="AB106" s="42"/>
      <c r="AC106" s="42"/>
      <c r="AD106" s="42"/>
      <c r="AE106" s="42"/>
      <c r="AR106" s="229" t="s">
        <v>233</v>
      </c>
      <c r="AT106" s="229" t="s">
        <v>228</v>
      </c>
      <c r="AU106" s="229" t="s">
        <v>87</v>
      </c>
      <c r="AY106" s="20" t="s">
        <v>225</v>
      </c>
      <c r="BE106" s="230">
        <f>IF(N106="základní",J106,0)</f>
        <v>0</v>
      </c>
      <c r="BF106" s="230">
        <f>IF(N106="snížená",J106,0)</f>
        <v>0</v>
      </c>
      <c r="BG106" s="230">
        <f>IF(N106="zákl. přenesená",J106,0)</f>
        <v>0</v>
      </c>
      <c r="BH106" s="230">
        <f>IF(N106="sníž. přenesená",J106,0)</f>
        <v>0</v>
      </c>
      <c r="BI106" s="230">
        <f>IF(N106="nulová",J106,0)</f>
        <v>0</v>
      </c>
      <c r="BJ106" s="20" t="s">
        <v>233</v>
      </c>
      <c r="BK106" s="230">
        <f>ROUND(I106*H106,2)</f>
        <v>0</v>
      </c>
      <c r="BL106" s="20" t="s">
        <v>233</v>
      </c>
      <c r="BM106" s="229" t="s">
        <v>670</v>
      </c>
    </row>
    <row r="107" s="2" customFormat="1">
      <c r="A107" s="42"/>
      <c r="B107" s="43"/>
      <c r="C107" s="44"/>
      <c r="D107" s="231" t="s">
        <v>235</v>
      </c>
      <c r="E107" s="44"/>
      <c r="F107" s="232" t="s">
        <v>249</v>
      </c>
      <c r="G107" s="44"/>
      <c r="H107" s="44"/>
      <c r="I107" s="233"/>
      <c r="J107" s="44"/>
      <c r="K107" s="44"/>
      <c r="L107" s="48"/>
      <c r="M107" s="234"/>
      <c r="N107" s="235"/>
      <c r="O107" s="89"/>
      <c r="P107" s="89"/>
      <c r="Q107" s="89"/>
      <c r="R107" s="89"/>
      <c r="S107" s="89"/>
      <c r="T107" s="90"/>
      <c r="U107" s="42"/>
      <c r="V107" s="42"/>
      <c r="W107" s="42"/>
      <c r="X107" s="42"/>
      <c r="Y107" s="42"/>
      <c r="Z107" s="42"/>
      <c r="AA107" s="42"/>
      <c r="AB107" s="42"/>
      <c r="AC107" s="42"/>
      <c r="AD107" s="42"/>
      <c r="AE107" s="42"/>
      <c r="AT107" s="20" t="s">
        <v>235</v>
      </c>
      <c r="AU107" s="20" t="s">
        <v>87</v>
      </c>
    </row>
    <row r="108" s="15" customFormat="1">
      <c r="A108" s="15"/>
      <c r="B108" s="268"/>
      <c r="C108" s="269"/>
      <c r="D108" s="231" t="s">
        <v>237</v>
      </c>
      <c r="E108" s="270" t="s">
        <v>39</v>
      </c>
      <c r="F108" s="271" t="s">
        <v>671</v>
      </c>
      <c r="G108" s="269"/>
      <c r="H108" s="270" t="s">
        <v>39</v>
      </c>
      <c r="I108" s="272"/>
      <c r="J108" s="269"/>
      <c r="K108" s="269"/>
      <c r="L108" s="273"/>
      <c r="M108" s="274"/>
      <c r="N108" s="275"/>
      <c r="O108" s="275"/>
      <c r="P108" s="275"/>
      <c r="Q108" s="275"/>
      <c r="R108" s="275"/>
      <c r="S108" s="275"/>
      <c r="T108" s="276"/>
      <c r="U108" s="15"/>
      <c r="V108" s="15"/>
      <c r="W108" s="15"/>
      <c r="X108" s="15"/>
      <c r="Y108" s="15"/>
      <c r="Z108" s="15"/>
      <c r="AA108" s="15"/>
      <c r="AB108" s="15"/>
      <c r="AC108" s="15"/>
      <c r="AD108" s="15"/>
      <c r="AE108" s="15"/>
      <c r="AT108" s="277" t="s">
        <v>237</v>
      </c>
      <c r="AU108" s="277" t="s">
        <v>87</v>
      </c>
      <c r="AV108" s="15" t="s">
        <v>87</v>
      </c>
      <c r="AW108" s="15" t="s">
        <v>41</v>
      </c>
      <c r="AX108" s="15" t="s">
        <v>80</v>
      </c>
      <c r="AY108" s="277" t="s">
        <v>225</v>
      </c>
    </row>
    <row r="109" s="13" customFormat="1">
      <c r="A109" s="13"/>
      <c r="B109" s="236"/>
      <c r="C109" s="237"/>
      <c r="D109" s="231" t="s">
        <v>237</v>
      </c>
      <c r="E109" s="238" t="s">
        <v>39</v>
      </c>
      <c r="F109" s="239" t="s">
        <v>672</v>
      </c>
      <c r="G109" s="237"/>
      <c r="H109" s="240">
        <v>330</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87</v>
      </c>
      <c r="AV109" s="13" t="s">
        <v>90</v>
      </c>
      <c r="AW109" s="13" t="s">
        <v>41</v>
      </c>
      <c r="AX109" s="13" t="s">
        <v>80</v>
      </c>
      <c r="AY109" s="246" t="s">
        <v>225</v>
      </c>
    </row>
    <row r="110" s="14" customFormat="1">
      <c r="A110" s="14"/>
      <c r="B110" s="247"/>
      <c r="C110" s="248"/>
      <c r="D110" s="231" t="s">
        <v>237</v>
      </c>
      <c r="E110" s="249" t="s">
        <v>638</v>
      </c>
      <c r="F110" s="250" t="s">
        <v>239</v>
      </c>
      <c r="G110" s="248"/>
      <c r="H110" s="251">
        <v>330</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87</v>
      </c>
      <c r="AV110" s="14" t="s">
        <v>233</v>
      </c>
      <c r="AW110" s="14" t="s">
        <v>41</v>
      </c>
      <c r="AX110" s="14" t="s">
        <v>87</v>
      </c>
      <c r="AY110" s="257" t="s">
        <v>225</v>
      </c>
    </row>
    <row r="111" s="2" customFormat="1" ht="24.15" customHeight="1">
      <c r="A111" s="42"/>
      <c r="B111" s="43"/>
      <c r="C111" s="218" t="s">
        <v>260</v>
      </c>
      <c r="D111" s="218" t="s">
        <v>228</v>
      </c>
      <c r="E111" s="219" t="s">
        <v>251</v>
      </c>
      <c r="F111" s="220" t="s">
        <v>252</v>
      </c>
      <c r="G111" s="221" t="s">
        <v>175</v>
      </c>
      <c r="H111" s="222">
        <v>6</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87</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673</v>
      </c>
    </row>
    <row r="112" s="2" customFormat="1" ht="24.15" customHeight="1">
      <c r="A112" s="42"/>
      <c r="B112" s="43"/>
      <c r="C112" s="218" t="s">
        <v>266</v>
      </c>
      <c r="D112" s="218" t="s">
        <v>228</v>
      </c>
      <c r="E112" s="219" t="s">
        <v>254</v>
      </c>
      <c r="F112" s="220" t="s">
        <v>255</v>
      </c>
      <c r="G112" s="221" t="s">
        <v>175</v>
      </c>
      <c r="H112" s="222">
        <v>124</v>
      </c>
      <c r="I112" s="223"/>
      <c r="J112" s="224">
        <f>ROUND(I112*H112,2)</f>
        <v>0</v>
      </c>
      <c r="K112" s="220" t="s">
        <v>232</v>
      </c>
      <c r="L112" s="48"/>
      <c r="M112" s="225" t="s">
        <v>39</v>
      </c>
      <c r="N112" s="226" t="s">
        <v>53</v>
      </c>
      <c r="O112" s="89"/>
      <c r="P112" s="227">
        <f>O112*H112</f>
        <v>0</v>
      </c>
      <c r="Q112" s="227">
        <v>0</v>
      </c>
      <c r="R112" s="227">
        <f>Q112*H112</f>
        <v>0</v>
      </c>
      <c r="S112" s="227">
        <v>0</v>
      </c>
      <c r="T112" s="228">
        <f>S112*H112</f>
        <v>0</v>
      </c>
      <c r="U112" s="42"/>
      <c r="V112" s="42"/>
      <c r="W112" s="42"/>
      <c r="X112" s="42"/>
      <c r="Y112" s="42"/>
      <c r="Z112" s="42"/>
      <c r="AA112" s="42"/>
      <c r="AB112" s="42"/>
      <c r="AC112" s="42"/>
      <c r="AD112" s="42"/>
      <c r="AE112" s="42"/>
      <c r="AR112" s="229" t="s">
        <v>233</v>
      </c>
      <c r="AT112" s="229" t="s">
        <v>228</v>
      </c>
      <c r="AU112" s="229" t="s">
        <v>87</v>
      </c>
      <c r="AY112" s="20" t="s">
        <v>225</v>
      </c>
      <c r="BE112" s="230">
        <f>IF(N112="základní",J112,0)</f>
        <v>0</v>
      </c>
      <c r="BF112" s="230">
        <f>IF(N112="snížená",J112,0)</f>
        <v>0</v>
      </c>
      <c r="BG112" s="230">
        <f>IF(N112="zákl. přenesená",J112,0)</f>
        <v>0</v>
      </c>
      <c r="BH112" s="230">
        <f>IF(N112="sníž. přenesená",J112,0)</f>
        <v>0</v>
      </c>
      <c r="BI112" s="230">
        <f>IF(N112="nulová",J112,0)</f>
        <v>0</v>
      </c>
      <c r="BJ112" s="20" t="s">
        <v>233</v>
      </c>
      <c r="BK112" s="230">
        <f>ROUND(I112*H112,2)</f>
        <v>0</v>
      </c>
      <c r="BL112" s="20" t="s">
        <v>233</v>
      </c>
      <c r="BM112" s="229" t="s">
        <v>674</v>
      </c>
    </row>
    <row r="113" s="2" customFormat="1">
      <c r="A113" s="42"/>
      <c r="B113" s="43"/>
      <c r="C113" s="44"/>
      <c r="D113" s="231" t="s">
        <v>235</v>
      </c>
      <c r="E113" s="44"/>
      <c r="F113" s="232" t="s">
        <v>257</v>
      </c>
      <c r="G113" s="44"/>
      <c r="H113" s="44"/>
      <c r="I113" s="233"/>
      <c r="J113" s="44"/>
      <c r="K113" s="44"/>
      <c r="L113" s="48"/>
      <c r="M113" s="234"/>
      <c r="N113" s="235"/>
      <c r="O113" s="89"/>
      <c r="P113" s="89"/>
      <c r="Q113" s="89"/>
      <c r="R113" s="89"/>
      <c r="S113" s="89"/>
      <c r="T113" s="90"/>
      <c r="U113" s="42"/>
      <c r="V113" s="42"/>
      <c r="W113" s="42"/>
      <c r="X113" s="42"/>
      <c r="Y113" s="42"/>
      <c r="Z113" s="42"/>
      <c r="AA113" s="42"/>
      <c r="AB113" s="42"/>
      <c r="AC113" s="42"/>
      <c r="AD113" s="42"/>
      <c r="AE113" s="42"/>
      <c r="AT113" s="20" t="s">
        <v>235</v>
      </c>
      <c r="AU113" s="20" t="s">
        <v>87</v>
      </c>
    </row>
    <row r="114" s="15" customFormat="1">
      <c r="A114" s="15"/>
      <c r="B114" s="268"/>
      <c r="C114" s="269"/>
      <c r="D114" s="231" t="s">
        <v>237</v>
      </c>
      <c r="E114" s="270" t="s">
        <v>39</v>
      </c>
      <c r="F114" s="271" t="s">
        <v>675</v>
      </c>
      <c r="G114" s="269"/>
      <c r="H114" s="270" t="s">
        <v>39</v>
      </c>
      <c r="I114" s="272"/>
      <c r="J114" s="269"/>
      <c r="K114" s="269"/>
      <c r="L114" s="273"/>
      <c r="M114" s="274"/>
      <c r="N114" s="275"/>
      <c r="O114" s="275"/>
      <c r="P114" s="275"/>
      <c r="Q114" s="275"/>
      <c r="R114" s="275"/>
      <c r="S114" s="275"/>
      <c r="T114" s="276"/>
      <c r="U114" s="15"/>
      <c r="V114" s="15"/>
      <c r="W114" s="15"/>
      <c r="X114" s="15"/>
      <c r="Y114" s="15"/>
      <c r="Z114" s="15"/>
      <c r="AA114" s="15"/>
      <c r="AB114" s="15"/>
      <c r="AC114" s="15"/>
      <c r="AD114" s="15"/>
      <c r="AE114" s="15"/>
      <c r="AT114" s="277" t="s">
        <v>237</v>
      </c>
      <c r="AU114" s="277" t="s">
        <v>87</v>
      </c>
      <c r="AV114" s="15" t="s">
        <v>87</v>
      </c>
      <c r="AW114" s="15" t="s">
        <v>41</v>
      </c>
      <c r="AX114" s="15" t="s">
        <v>80</v>
      </c>
      <c r="AY114" s="277" t="s">
        <v>225</v>
      </c>
    </row>
    <row r="115" s="13" customFormat="1">
      <c r="A115" s="13"/>
      <c r="B115" s="236"/>
      <c r="C115" s="237"/>
      <c r="D115" s="231" t="s">
        <v>237</v>
      </c>
      <c r="E115" s="238" t="s">
        <v>39</v>
      </c>
      <c r="F115" s="239" t="s">
        <v>676</v>
      </c>
      <c r="G115" s="237"/>
      <c r="H115" s="240">
        <v>69</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237</v>
      </c>
      <c r="AU115" s="246" t="s">
        <v>87</v>
      </c>
      <c r="AV115" s="13" t="s">
        <v>90</v>
      </c>
      <c r="AW115" s="13" t="s">
        <v>41</v>
      </c>
      <c r="AX115" s="13" t="s">
        <v>80</v>
      </c>
      <c r="AY115" s="246" t="s">
        <v>225</v>
      </c>
    </row>
    <row r="116" s="13" customFormat="1">
      <c r="A116" s="13"/>
      <c r="B116" s="236"/>
      <c r="C116" s="237"/>
      <c r="D116" s="231" t="s">
        <v>237</v>
      </c>
      <c r="E116" s="238" t="s">
        <v>39</v>
      </c>
      <c r="F116" s="239" t="s">
        <v>677</v>
      </c>
      <c r="G116" s="237"/>
      <c r="H116" s="240">
        <v>55</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237</v>
      </c>
      <c r="AU116" s="246" t="s">
        <v>87</v>
      </c>
      <c r="AV116" s="13" t="s">
        <v>90</v>
      </c>
      <c r="AW116" s="13" t="s">
        <v>41</v>
      </c>
      <c r="AX116" s="13" t="s">
        <v>80</v>
      </c>
      <c r="AY116" s="246" t="s">
        <v>225</v>
      </c>
    </row>
    <row r="117" s="14" customFormat="1">
      <c r="A117" s="14"/>
      <c r="B117" s="247"/>
      <c r="C117" s="248"/>
      <c r="D117" s="231" t="s">
        <v>237</v>
      </c>
      <c r="E117" s="249" t="s">
        <v>39</v>
      </c>
      <c r="F117" s="250" t="s">
        <v>239</v>
      </c>
      <c r="G117" s="248"/>
      <c r="H117" s="251">
        <v>124</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237</v>
      </c>
      <c r="AU117" s="257" t="s">
        <v>87</v>
      </c>
      <c r="AV117" s="14" t="s">
        <v>233</v>
      </c>
      <c r="AW117" s="14" t="s">
        <v>41</v>
      </c>
      <c r="AX117" s="14" t="s">
        <v>87</v>
      </c>
      <c r="AY117" s="257" t="s">
        <v>225</v>
      </c>
    </row>
    <row r="118" s="2" customFormat="1" ht="66.75" customHeight="1">
      <c r="A118" s="42"/>
      <c r="B118" s="43"/>
      <c r="C118" s="218" t="s">
        <v>272</v>
      </c>
      <c r="D118" s="218" t="s">
        <v>228</v>
      </c>
      <c r="E118" s="219" t="s">
        <v>267</v>
      </c>
      <c r="F118" s="220" t="s">
        <v>268</v>
      </c>
      <c r="G118" s="221" t="s">
        <v>179</v>
      </c>
      <c r="H118" s="222">
        <v>1.9650000000000001</v>
      </c>
      <c r="I118" s="223"/>
      <c r="J118" s="224">
        <f>ROUND(I118*H118,2)</f>
        <v>0</v>
      </c>
      <c r="K118" s="220" t="s">
        <v>232</v>
      </c>
      <c r="L118" s="48"/>
      <c r="M118" s="225" t="s">
        <v>39</v>
      </c>
      <c r="N118" s="226" t="s">
        <v>53</v>
      </c>
      <c r="O118" s="89"/>
      <c r="P118" s="227">
        <f>O118*H118</f>
        <v>0</v>
      </c>
      <c r="Q118" s="227">
        <v>0</v>
      </c>
      <c r="R118" s="227">
        <f>Q118*H118</f>
        <v>0</v>
      </c>
      <c r="S118" s="227">
        <v>0</v>
      </c>
      <c r="T118" s="228">
        <f>S118*H118</f>
        <v>0</v>
      </c>
      <c r="U118" s="42"/>
      <c r="V118" s="42"/>
      <c r="W118" s="42"/>
      <c r="X118" s="42"/>
      <c r="Y118" s="42"/>
      <c r="Z118" s="42"/>
      <c r="AA118" s="42"/>
      <c r="AB118" s="42"/>
      <c r="AC118" s="42"/>
      <c r="AD118" s="42"/>
      <c r="AE118" s="42"/>
      <c r="AR118" s="229" t="s">
        <v>233</v>
      </c>
      <c r="AT118" s="229" t="s">
        <v>228</v>
      </c>
      <c r="AU118" s="229" t="s">
        <v>87</v>
      </c>
      <c r="AY118" s="20" t="s">
        <v>225</v>
      </c>
      <c r="BE118" s="230">
        <f>IF(N118="základní",J118,0)</f>
        <v>0</v>
      </c>
      <c r="BF118" s="230">
        <f>IF(N118="snížená",J118,0)</f>
        <v>0</v>
      </c>
      <c r="BG118" s="230">
        <f>IF(N118="zákl. přenesená",J118,0)</f>
        <v>0</v>
      </c>
      <c r="BH118" s="230">
        <f>IF(N118="sníž. přenesená",J118,0)</f>
        <v>0</v>
      </c>
      <c r="BI118" s="230">
        <f>IF(N118="nulová",J118,0)</f>
        <v>0</v>
      </c>
      <c r="BJ118" s="20" t="s">
        <v>233</v>
      </c>
      <c r="BK118" s="230">
        <f>ROUND(I118*H118,2)</f>
        <v>0</v>
      </c>
      <c r="BL118" s="20" t="s">
        <v>233</v>
      </c>
      <c r="BM118" s="229" t="s">
        <v>678</v>
      </c>
    </row>
    <row r="119" s="2" customFormat="1">
      <c r="A119" s="42"/>
      <c r="B119" s="43"/>
      <c r="C119" s="44"/>
      <c r="D119" s="231" t="s">
        <v>235</v>
      </c>
      <c r="E119" s="44"/>
      <c r="F119" s="232" t="s">
        <v>270</v>
      </c>
      <c r="G119" s="44"/>
      <c r="H119" s="44"/>
      <c r="I119" s="233"/>
      <c r="J119" s="44"/>
      <c r="K119" s="44"/>
      <c r="L119" s="48"/>
      <c r="M119" s="234"/>
      <c r="N119" s="235"/>
      <c r="O119" s="89"/>
      <c r="P119" s="89"/>
      <c r="Q119" s="89"/>
      <c r="R119" s="89"/>
      <c r="S119" s="89"/>
      <c r="T119" s="90"/>
      <c r="U119" s="42"/>
      <c r="V119" s="42"/>
      <c r="W119" s="42"/>
      <c r="X119" s="42"/>
      <c r="Y119" s="42"/>
      <c r="Z119" s="42"/>
      <c r="AA119" s="42"/>
      <c r="AB119" s="42"/>
      <c r="AC119" s="42"/>
      <c r="AD119" s="42"/>
      <c r="AE119" s="42"/>
      <c r="AT119" s="20" t="s">
        <v>235</v>
      </c>
      <c r="AU119" s="20" t="s">
        <v>87</v>
      </c>
    </row>
    <row r="120" s="15" customFormat="1">
      <c r="A120" s="15"/>
      <c r="B120" s="268"/>
      <c r="C120" s="269"/>
      <c r="D120" s="231" t="s">
        <v>237</v>
      </c>
      <c r="E120" s="270" t="s">
        <v>39</v>
      </c>
      <c r="F120" s="271" t="s">
        <v>679</v>
      </c>
      <c r="G120" s="269"/>
      <c r="H120" s="270" t="s">
        <v>39</v>
      </c>
      <c r="I120" s="272"/>
      <c r="J120" s="269"/>
      <c r="K120" s="269"/>
      <c r="L120" s="273"/>
      <c r="M120" s="274"/>
      <c r="N120" s="275"/>
      <c r="O120" s="275"/>
      <c r="P120" s="275"/>
      <c r="Q120" s="275"/>
      <c r="R120" s="275"/>
      <c r="S120" s="275"/>
      <c r="T120" s="276"/>
      <c r="U120" s="15"/>
      <c r="V120" s="15"/>
      <c r="W120" s="15"/>
      <c r="X120" s="15"/>
      <c r="Y120" s="15"/>
      <c r="Z120" s="15"/>
      <c r="AA120" s="15"/>
      <c r="AB120" s="15"/>
      <c r="AC120" s="15"/>
      <c r="AD120" s="15"/>
      <c r="AE120" s="15"/>
      <c r="AT120" s="277" t="s">
        <v>237</v>
      </c>
      <c r="AU120" s="277" t="s">
        <v>87</v>
      </c>
      <c r="AV120" s="15" t="s">
        <v>87</v>
      </c>
      <c r="AW120" s="15" t="s">
        <v>41</v>
      </c>
      <c r="AX120" s="15" t="s">
        <v>80</v>
      </c>
      <c r="AY120" s="277" t="s">
        <v>225</v>
      </c>
    </row>
    <row r="121" s="13" customFormat="1">
      <c r="A121" s="13"/>
      <c r="B121" s="236"/>
      <c r="C121" s="237"/>
      <c r="D121" s="231" t="s">
        <v>237</v>
      </c>
      <c r="E121" s="238" t="s">
        <v>39</v>
      </c>
      <c r="F121" s="239" t="s">
        <v>680</v>
      </c>
      <c r="G121" s="237"/>
      <c r="H121" s="240">
        <v>1.9650000000000001</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237</v>
      </c>
      <c r="AU121" s="246" t="s">
        <v>87</v>
      </c>
      <c r="AV121" s="13" t="s">
        <v>90</v>
      </c>
      <c r="AW121" s="13" t="s">
        <v>41</v>
      </c>
      <c r="AX121" s="13" t="s">
        <v>80</v>
      </c>
      <c r="AY121" s="246" t="s">
        <v>225</v>
      </c>
    </row>
    <row r="122" s="14" customFormat="1">
      <c r="A122" s="14"/>
      <c r="B122" s="247"/>
      <c r="C122" s="248"/>
      <c r="D122" s="231" t="s">
        <v>237</v>
      </c>
      <c r="E122" s="249" t="s">
        <v>631</v>
      </c>
      <c r="F122" s="250" t="s">
        <v>239</v>
      </c>
      <c r="G122" s="248"/>
      <c r="H122" s="251">
        <v>1.9650000000000001</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237</v>
      </c>
      <c r="AU122" s="257" t="s">
        <v>87</v>
      </c>
      <c r="AV122" s="14" t="s">
        <v>233</v>
      </c>
      <c r="AW122" s="14" t="s">
        <v>41</v>
      </c>
      <c r="AX122" s="14" t="s">
        <v>87</v>
      </c>
      <c r="AY122" s="257" t="s">
        <v>225</v>
      </c>
    </row>
    <row r="123" s="2" customFormat="1" ht="24.15" customHeight="1">
      <c r="A123" s="42"/>
      <c r="B123" s="43"/>
      <c r="C123" s="218" t="s">
        <v>277</v>
      </c>
      <c r="D123" s="218" t="s">
        <v>228</v>
      </c>
      <c r="E123" s="219" t="s">
        <v>273</v>
      </c>
      <c r="F123" s="220" t="s">
        <v>274</v>
      </c>
      <c r="G123" s="221" t="s">
        <v>179</v>
      </c>
      <c r="H123" s="222">
        <v>1.9650000000000001</v>
      </c>
      <c r="I123" s="223"/>
      <c r="J123" s="224">
        <f>ROUND(I123*H123,2)</f>
        <v>0</v>
      </c>
      <c r="K123" s="220" t="s">
        <v>232</v>
      </c>
      <c r="L123" s="48"/>
      <c r="M123" s="225" t="s">
        <v>39</v>
      </c>
      <c r="N123" s="226" t="s">
        <v>53</v>
      </c>
      <c r="O123" s="89"/>
      <c r="P123" s="227">
        <f>O123*H123</f>
        <v>0</v>
      </c>
      <c r="Q123" s="227">
        <v>0</v>
      </c>
      <c r="R123" s="227">
        <f>Q123*H123</f>
        <v>0</v>
      </c>
      <c r="S123" s="227">
        <v>0</v>
      </c>
      <c r="T123" s="228">
        <f>S123*H123</f>
        <v>0</v>
      </c>
      <c r="U123" s="42"/>
      <c r="V123" s="42"/>
      <c r="W123" s="42"/>
      <c r="X123" s="42"/>
      <c r="Y123" s="42"/>
      <c r="Z123" s="42"/>
      <c r="AA123" s="42"/>
      <c r="AB123" s="42"/>
      <c r="AC123" s="42"/>
      <c r="AD123" s="42"/>
      <c r="AE123" s="42"/>
      <c r="AR123" s="229" t="s">
        <v>233</v>
      </c>
      <c r="AT123" s="229" t="s">
        <v>228</v>
      </c>
      <c r="AU123" s="229" t="s">
        <v>87</v>
      </c>
      <c r="AY123" s="20" t="s">
        <v>225</v>
      </c>
      <c r="BE123" s="230">
        <f>IF(N123="základní",J123,0)</f>
        <v>0</v>
      </c>
      <c r="BF123" s="230">
        <f>IF(N123="snížená",J123,0)</f>
        <v>0</v>
      </c>
      <c r="BG123" s="230">
        <f>IF(N123="zákl. přenesená",J123,0)</f>
        <v>0</v>
      </c>
      <c r="BH123" s="230">
        <f>IF(N123="sníž. přenesená",J123,0)</f>
        <v>0</v>
      </c>
      <c r="BI123" s="230">
        <f>IF(N123="nulová",J123,0)</f>
        <v>0</v>
      </c>
      <c r="BJ123" s="20" t="s">
        <v>233</v>
      </c>
      <c r="BK123" s="230">
        <f>ROUND(I123*H123,2)</f>
        <v>0</v>
      </c>
      <c r="BL123" s="20" t="s">
        <v>233</v>
      </c>
      <c r="BM123" s="229" t="s">
        <v>681</v>
      </c>
    </row>
    <row r="124" s="2" customFormat="1">
      <c r="A124" s="42"/>
      <c r="B124" s="43"/>
      <c r="C124" s="44"/>
      <c r="D124" s="231" t="s">
        <v>235</v>
      </c>
      <c r="E124" s="44"/>
      <c r="F124" s="232" t="s">
        <v>276</v>
      </c>
      <c r="G124" s="44"/>
      <c r="H124" s="44"/>
      <c r="I124" s="233"/>
      <c r="J124" s="44"/>
      <c r="K124" s="44"/>
      <c r="L124" s="48"/>
      <c r="M124" s="234"/>
      <c r="N124" s="235"/>
      <c r="O124" s="89"/>
      <c r="P124" s="89"/>
      <c r="Q124" s="89"/>
      <c r="R124" s="89"/>
      <c r="S124" s="89"/>
      <c r="T124" s="90"/>
      <c r="U124" s="42"/>
      <c r="V124" s="42"/>
      <c r="W124" s="42"/>
      <c r="X124" s="42"/>
      <c r="Y124" s="42"/>
      <c r="Z124" s="42"/>
      <c r="AA124" s="42"/>
      <c r="AB124" s="42"/>
      <c r="AC124" s="42"/>
      <c r="AD124" s="42"/>
      <c r="AE124" s="42"/>
      <c r="AT124" s="20" t="s">
        <v>235</v>
      </c>
      <c r="AU124" s="20" t="s">
        <v>87</v>
      </c>
    </row>
    <row r="125" s="13" customFormat="1">
      <c r="A125" s="13"/>
      <c r="B125" s="236"/>
      <c r="C125" s="237"/>
      <c r="D125" s="231" t="s">
        <v>237</v>
      </c>
      <c r="E125" s="238" t="s">
        <v>39</v>
      </c>
      <c r="F125" s="239" t="s">
        <v>631</v>
      </c>
      <c r="G125" s="237"/>
      <c r="H125" s="240">
        <v>1.9650000000000001</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237</v>
      </c>
      <c r="AU125" s="246" t="s">
        <v>87</v>
      </c>
      <c r="AV125" s="13" t="s">
        <v>90</v>
      </c>
      <c r="AW125" s="13" t="s">
        <v>41</v>
      </c>
      <c r="AX125" s="13" t="s">
        <v>80</v>
      </c>
      <c r="AY125" s="246" t="s">
        <v>225</v>
      </c>
    </row>
    <row r="126" s="14" customFormat="1">
      <c r="A126" s="14"/>
      <c r="B126" s="247"/>
      <c r="C126" s="248"/>
      <c r="D126" s="231" t="s">
        <v>237</v>
      </c>
      <c r="E126" s="249" t="s">
        <v>39</v>
      </c>
      <c r="F126" s="250" t="s">
        <v>239</v>
      </c>
      <c r="G126" s="248"/>
      <c r="H126" s="251">
        <v>1.9650000000000001</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237</v>
      </c>
      <c r="AU126" s="257" t="s">
        <v>87</v>
      </c>
      <c r="AV126" s="14" t="s">
        <v>233</v>
      </c>
      <c r="AW126" s="14" t="s">
        <v>41</v>
      </c>
      <c r="AX126" s="14" t="s">
        <v>87</v>
      </c>
      <c r="AY126" s="257" t="s">
        <v>225</v>
      </c>
    </row>
    <row r="127" s="2" customFormat="1" ht="62.7" customHeight="1">
      <c r="A127" s="42"/>
      <c r="B127" s="43"/>
      <c r="C127" s="218" t="s">
        <v>286</v>
      </c>
      <c r="D127" s="218" t="s">
        <v>228</v>
      </c>
      <c r="E127" s="219" t="s">
        <v>278</v>
      </c>
      <c r="F127" s="220" t="s">
        <v>279</v>
      </c>
      <c r="G127" s="221" t="s">
        <v>280</v>
      </c>
      <c r="H127" s="222">
        <v>13</v>
      </c>
      <c r="I127" s="223"/>
      <c r="J127" s="224">
        <f>ROUND(I127*H127,2)</f>
        <v>0</v>
      </c>
      <c r="K127" s="220" t="s">
        <v>232</v>
      </c>
      <c r="L127" s="48"/>
      <c r="M127" s="225" t="s">
        <v>39</v>
      </c>
      <c r="N127" s="226" t="s">
        <v>53</v>
      </c>
      <c r="O127" s="89"/>
      <c r="P127" s="227">
        <f>O127*H127</f>
        <v>0</v>
      </c>
      <c r="Q127" s="227">
        <v>0</v>
      </c>
      <c r="R127" s="227">
        <f>Q127*H127</f>
        <v>0</v>
      </c>
      <c r="S127" s="227">
        <v>0</v>
      </c>
      <c r="T127" s="228">
        <f>S127*H127</f>
        <v>0</v>
      </c>
      <c r="U127" s="42"/>
      <c r="V127" s="42"/>
      <c r="W127" s="42"/>
      <c r="X127" s="42"/>
      <c r="Y127" s="42"/>
      <c r="Z127" s="42"/>
      <c r="AA127" s="42"/>
      <c r="AB127" s="42"/>
      <c r="AC127" s="42"/>
      <c r="AD127" s="42"/>
      <c r="AE127" s="42"/>
      <c r="AR127" s="229" t="s">
        <v>233</v>
      </c>
      <c r="AT127" s="229" t="s">
        <v>228</v>
      </c>
      <c r="AU127" s="229" t="s">
        <v>87</v>
      </c>
      <c r="AY127" s="20" t="s">
        <v>225</v>
      </c>
      <c r="BE127" s="230">
        <f>IF(N127="základní",J127,0)</f>
        <v>0</v>
      </c>
      <c r="BF127" s="230">
        <f>IF(N127="snížená",J127,0)</f>
        <v>0</v>
      </c>
      <c r="BG127" s="230">
        <f>IF(N127="zákl. přenesená",J127,0)</f>
        <v>0</v>
      </c>
      <c r="BH127" s="230">
        <f>IF(N127="sníž. přenesená",J127,0)</f>
        <v>0</v>
      </c>
      <c r="BI127" s="230">
        <f>IF(N127="nulová",J127,0)</f>
        <v>0</v>
      </c>
      <c r="BJ127" s="20" t="s">
        <v>233</v>
      </c>
      <c r="BK127" s="230">
        <f>ROUND(I127*H127,2)</f>
        <v>0</v>
      </c>
      <c r="BL127" s="20" t="s">
        <v>233</v>
      </c>
      <c r="BM127" s="229" t="s">
        <v>682</v>
      </c>
    </row>
    <row r="128" s="2" customFormat="1">
      <c r="A128" s="42"/>
      <c r="B128" s="43"/>
      <c r="C128" s="44"/>
      <c r="D128" s="231" t="s">
        <v>235</v>
      </c>
      <c r="E128" s="44"/>
      <c r="F128" s="232" t="s">
        <v>282</v>
      </c>
      <c r="G128" s="44"/>
      <c r="H128" s="44"/>
      <c r="I128" s="233"/>
      <c r="J128" s="44"/>
      <c r="K128" s="44"/>
      <c r="L128" s="48"/>
      <c r="M128" s="234"/>
      <c r="N128" s="235"/>
      <c r="O128" s="89"/>
      <c r="P128" s="89"/>
      <c r="Q128" s="89"/>
      <c r="R128" s="89"/>
      <c r="S128" s="89"/>
      <c r="T128" s="90"/>
      <c r="U128" s="42"/>
      <c r="V128" s="42"/>
      <c r="W128" s="42"/>
      <c r="X128" s="42"/>
      <c r="Y128" s="42"/>
      <c r="Z128" s="42"/>
      <c r="AA128" s="42"/>
      <c r="AB128" s="42"/>
      <c r="AC128" s="42"/>
      <c r="AD128" s="42"/>
      <c r="AE128" s="42"/>
      <c r="AT128" s="20" t="s">
        <v>235</v>
      </c>
      <c r="AU128" s="20" t="s">
        <v>87</v>
      </c>
    </row>
    <row r="129" s="15" customFormat="1">
      <c r="A129" s="15"/>
      <c r="B129" s="268"/>
      <c r="C129" s="269"/>
      <c r="D129" s="231" t="s">
        <v>237</v>
      </c>
      <c r="E129" s="270" t="s">
        <v>39</v>
      </c>
      <c r="F129" s="271" t="s">
        <v>683</v>
      </c>
      <c r="G129" s="269"/>
      <c r="H129" s="270" t="s">
        <v>39</v>
      </c>
      <c r="I129" s="272"/>
      <c r="J129" s="269"/>
      <c r="K129" s="269"/>
      <c r="L129" s="273"/>
      <c r="M129" s="274"/>
      <c r="N129" s="275"/>
      <c r="O129" s="275"/>
      <c r="P129" s="275"/>
      <c r="Q129" s="275"/>
      <c r="R129" s="275"/>
      <c r="S129" s="275"/>
      <c r="T129" s="276"/>
      <c r="U129" s="15"/>
      <c r="V129" s="15"/>
      <c r="W129" s="15"/>
      <c r="X129" s="15"/>
      <c r="Y129" s="15"/>
      <c r="Z129" s="15"/>
      <c r="AA129" s="15"/>
      <c r="AB129" s="15"/>
      <c r="AC129" s="15"/>
      <c r="AD129" s="15"/>
      <c r="AE129" s="15"/>
      <c r="AT129" s="277" t="s">
        <v>237</v>
      </c>
      <c r="AU129" s="277" t="s">
        <v>87</v>
      </c>
      <c r="AV129" s="15" t="s">
        <v>87</v>
      </c>
      <c r="AW129" s="15" t="s">
        <v>41</v>
      </c>
      <c r="AX129" s="15" t="s">
        <v>80</v>
      </c>
      <c r="AY129" s="277" t="s">
        <v>225</v>
      </c>
    </row>
    <row r="130" s="13" customFormat="1">
      <c r="A130" s="13"/>
      <c r="B130" s="236"/>
      <c r="C130" s="237"/>
      <c r="D130" s="231" t="s">
        <v>237</v>
      </c>
      <c r="E130" s="238" t="s">
        <v>39</v>
      </c>
      <c r="F130" s="239" t="s">
        <v>684</v>
      </c>
      <c r="G130" s="237"/>
      <c r="H130" s="240">
        <v>5</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237</v>
      </c>
      <c r="AU130" s="246" t="s">
        <v>87</v>
      </c>
      <c r="AV130" s="13" t="s">
        <v>90</v>
      </c>
      <c r="AW130" s="13" t="s">
        <v>41</v>
      </c>
      <c r="AX130" s="13" t="s">
        <v>80</v>
      </c>
      <c r="AY130" s="246" t="s">
        <v>225</v>
      </c>
    </row>
    <row r="131" s="13" customFormat="1">
      <c r="A131" s="13"/>
      <c r="B131" s="236"/>
      <c r="C131" s="237"/>
      <c r="D131" s="231" t="s">
        <v>237</v>
      </c>
      <c r="E131" s="238" t="s">
        <v>39</v>
      </c>
      <c r="F131" s="239" t="s">
        <v>685</v>
      </c>
      <c r="G131" s="237"/>
      <c r="H131" s="240">
        <v>2</v>
      </c>
      <c r="I131" s="241"/>
      <c r="J131" s="237"/>
      <c r="K131" s="237"/>
      <c r="L131" s="242"/>
      <c r="M131" s="243"/>
      <c r="N131" s="244"/>
      <c r="O131" s="244"/>
      <c r="P131" s="244"/>
      <c r="Q131" s="244"/>
      <c r="R131" s="244"/>
      <c r="S131" s="244"/>
      <c r="T131" s="245"/>
      <c r="U131" s="13"/>
      <c r="V131" s="13"/>
      <c r="W131" s="13"/>
      <c r="X131" s="13"/>
      <c r="Y131" s="13"/>
      <c r="Z131" s="13"/>
      <c r="AA131" s="13"/>
      <c r="AB131" s="13"/>
      <c r="AC131" s="13"/>
      <c r="AD131" s="13"/>
      <c r="AE131" s="13"/>
      <c r="AT131" s="246" t="s">
        <v>237</v>
      </c>
      <c r="AU131" s="246" t="s">
        <v>87</v>
      </c>
      <c r="AV131" s="13" t="s">
        <v>90</v>
      </c>
      <c r="AW131" s="13" t="s">
        <v>41</v>
      </c>
      <c r="AX131" s="13" t="s">
        <v>80</v>
      </c>
      <c r="AY131" s="246" t="s">
        <v>225</v>
      </c>
    </row>
    <row r="132" s="16" customFormat="1">
      <c r="A132" s="16"/>
      <c r="B132" s="281"/>
      <c r="C132" s="282"/>
      <c r="D132" s="231" t="s">
        <v>237</v>
      </c>
      <c r="E132" s="283" t="s">
        <v>39</v>
      </c>
      <c r="F132" s="284" t="s">
        <v>390</v>
      </c>
      <c r="G132" s="282"/>
      <c r="H132" s="285">
        <v>7</v>
      </c>
      <c r="I132" s="286"/>
      <c r="J132" s="282"/>
      <c r="K132" s="282"/>
      <c r="L132" s="287"/>
      <c r="M132" s="288"/>
      <c r="N132" s="289"/>
      <c r="O132" s="289"/>
      <c r="P132" s="289"/>
      <c r="Q132" s="289"/>
      <c r="R132" s="289"/>
      <c r="S132" s="289"/>
      <c r="T132" s="290"/>
      <c r="U132" s="16"/>
      <c r="V132" s="16"/>
      <c r="W132" s="16"/>
      <c r="X132" s="16"/>
      <c r="Y132" s="16"/>
      <c r="Z132" s="16"/>
      <c r="AA132" s="16"/>
      <c r="AB132" s="16"/>
      <c r="AC132" s="16"/>
      <c r="AD132" s="16"/>
      <c r="AE132" s="16"/>
      <c r="AT132" s="291" t="s">
        <v>237</v>
      </c>
      <c r="AU132" s="291" t="s">
        <v>87</v>
      </c>
      <c r="AV132" s="16" t="s">
        <v>245</v>
      </c>
      <c r="AW132" s="16" t="s">
        <v>41</v>
      </c>
      <c r="AX132" s="16" t="s">
        <v>80</v>
      </c>
      <c r="AY132" s="291" t="s">
        <v>225</v>
      </c>
    </row>
    <row r="133" s="13" customFormat="1">
      <c r="A133" s="13"/>
      <c r="B133" s="236"/>
      <c r="C133" s="237"/>
      <c r="D133" s="231" t="s">
        <v>237</v>
      </c>
      <c r="E133" s="238" t="s">
        <v>39</v>
      </c>
      <c r="F133" s="239" t="s">
        <v>686</v>
      </c>
      <c r="G133" s="237"/>
      <c r="H133" s="240">
        <v>4</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237</v>
      </c>
      <c r="AU133" s="246" t="s">
        <v>87</v>
      </c>
      <c r="AV133" s="13" t="s">
        <v>90</v>
      </c>
      <c r="AW133" s="13" t="s">
        <v>41</v>
      </c>
      <c r="AX133" s="13" t="s">
        <v>80</v>
      </c>
      <c r="AY133" s="246" t="s">
        <v>225</v>
      </c>
    </row>
    <row r="134" s="13" customFormat="1">
      <c r="A134" s="13"/>
      <c r="B134" s="236"/>
      <c r="C134" s="237"/>
      <c r="D134" s="231" t="s">
        <v>237</v>
      </c>
      <c r="E134" s="238" t="s">
        <v>39</v>
      </c>
      <c r="F134" s="239" t="s">
        <v>685</v>
      </c>
      <c r="G134" s="237"/>
      <c r="H134" s="240">
        <v>2</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237</v>
      </c>
      <c r="AU134" s="246" t="s">
        <v>87</v>
      </c>
      <c r="AV134" s="13" t="s">
        <v>90</v>
      </c>
      <c r="AW134" s="13" t="s">
        <v>41</v>
      </c>
      <c r="AX134" s="13" t="s">
        <v>80</v>
      </c>
      <c r="AY134" s="246" t="s">
        <v>225</v>
      </c>
    </row>
    <row r="135" s="16" customFormat="1">
      <c r="A135" s="16"/>
      <c r="B135" s="281"/>
      <c r="C135" s="282"/>
      <c r="D135" s="231" t="s">
        <v>237</v>
      </c>
      <c r="E135" s="283" t="s">
        <v>39</v>
      </c>
      <c r="F135" s="284" t="s">
        <v>390</v>
      </c>
      <c r="G135" s="282"/>
      <c r="H135" s="285">
        <v>6</v>
      </c>
      <c r="I135" s="286"/>
      <c r="J135" s="282"/>
      <c r="K135" s="282"/>
      <c r="L135" s="287"/>
      <c r="M135" s="288"/>
      <c r="N135" s="289"/>
      <c r="O135" s="289"/>
      <c r="P135" s="289"/>
      <c r="Q135" s="289"/>
      <c r="R135" s="289"/>
      <c r="S135" s="289"/>
      <c r="T135" s="290"/>
      <c r="U135" s="16"/>
      <c r="V135" s="16"/>
      <c r="W135" s="16"/>
      <c r="X135" s="16"/>
      <c r="Y135" s="16"/>
      <c r="Z135" s="16"/>
      <c r="AA135" s="16"/>
      <c r="AB135" s="16"/>
      <c r="AC135" s="16"/>
      <c r="AD135" s="16"/>
      <c r="AE135" s="16"/>
      <c r="AT135" s="291" t="s">
        <v>237</v>
      </c>
      <c r="AU135" s="291" t="s">
        <v>87</v>
      </c>
      <c r="AV135" s="16" t="s">
        <v>245</v>
      </c>
      <c r="AW135" s="16" t="s">
        <v>41</v>
      </c>
      <c r="AX135" s="16" t="s">
        <v>80</v>
      </c>
      <c r="AY135" s="291" t="s">
        <v>225</v>
      </c>
    </row>
    <row r="136" s="14" customFormat="1">
      <c r="A136" s="14"/>
      <c r="B136" s="247"/>
      <c r="C136" s="248"/>
      <c r="D136" s="231" t="s">
        <v>237</v>
      </c>
      <c r="E136" s="249" t="s">
        <v>39</v>
      </c>
      <c r="F136" s="250" t="s">
        <v>239</v>
      </c>
      <c r="G136" s="248"/>
      <c r="H136" s="251">
        <v>13</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237</v>
      </c>
      <c r="AU136" s="257" t="s">
        <v>87</v>
      </c>
      <c r="AV136" s="14" t="s">
        <v>233</v>
      </c>
      <c r="AW136" s="14" t="s">
        <v>41</v>
      </c>
      <c r="AX136" s="14" t="s">
        <v>87</v>
      </c>
      <c r="AY136" s="257" t="s">
        <v>225</v>
      </c>
    </row>
    <row r="137" s="2" customFormat="1" ht="49.05" customHeight="1">
      <c r="A137" s="42"/>
      <c r="B137" s="43"/>
      <c r="C137" s="218" t="s">
        <v>291</v>
      </c>
      <c r="D137" s="218" t="s">
        <v>228</v>
      </c>
      <c r="E137" s="219" t="s">
        <v>287</v>
      </c>
      <c r="F137" s="220" t="s">
        <v>288</v>
      </c>
      <c r="G137" s="221" t="s">
        <v>280</v>
      </c>
      <c r="H137" s="222">
        <v>4</v>
      </c>
      <c r="I137" s="223"/>
      <c r="J137" s="224">
        <f>ROUND(I137*H137,2)</f>
        <v>0</v>
      </c>
      <c r="K137" s="220" t="s">
        <v>232</v>
      </c>
      <c r="L137" s="48"/>
      <c r="M137" s="225" t="s">
        <v>39</v>
      </c>
      <c r="N137" s="226" t="s">
        <v>53</v>
      </c>
      <c r="O137" s="89"/>
      <c r="P137" s="227">
        <f>O137*H137</f>
        <v>0</v>
      </c>
      <c r="Q137" s="227">
        <v>0</v>
      </c>
      <c r="R137" s="227">
        <f>Q137*H137</f>
        <v>0</v>
      </c>
      <c r="S137" s="227">
        <v>0</v>
      </c>
      <c r="T137" s="228">
        <f>S137*H137</f>
        <v>0</v>
      </c>
      <c r="U137" s="42"/>
      <c r="V137" s="42"/>
      <c r="W137" s="42"/>
      <c r="X137" s="42"/>
      <c r="Y137" s="42"/>
      <c r="Z137" s="42"/>
      <c r="AA137" s="42"/>
      <c r="AB137" s="42"/>
      <c r="AC137" s="42"/>
      <c r="AD137" s="42"/>
      <c r="AE137" s="42"/>
      <c r="AR137" s="229" t="s">
        <v>233</v>
      </c>
      <c r="AT137" s="229" t="s">
        <v>228</v>
      </c>
      <c r="AU137" s="229" t="s">
        <v>87</v>
      </c>
      <c r="AY137" s="20" t="s">
        <v>225</v>
      </c>
      <c r="BE137" s="230">
        <f>IF(N137="základní",J137,0)</f>
        <v>0</v>
      </c>
      <c r="BF137" s="230">
        <f>IF(N137="snížená",J137,0)</f>
        <v>0</v>
      </c>
      <c r="BG137" s="230">
        <f>IF(N137="zákl. přenesená",J137,0)</f>
        <v>0</v>
      </c>
      <c r="BH137" s="230">
        <f>IF(N137="sníž. přenesená",J137,0)</f>
        <v>0</v>
      </c>
      <c r="BI137" s="230">
        <f>IF(N137="nulová",J137,0)</f>
        <v>0</v>
      </c>
      <c r="BJ137" s="20" t="s">
        <v>233</v>
      </c>
      <c r="BK137" s="230">
        <f>ROUND(I137*H137,2)</f>
        <v>0</v>
      </c>
      <c r="BL137" s="20" t="s">
        <v>233</v>
      </c>
      <c r="BM137" s="229" t="s">
        <v>687</v>
      </c>
    </row>
    <row r="138" s="2" customFormat="1">
      <c r="A138" s="42"/>
      <c r="B138" s="43"/>
      <c r="C138" s="44"/>
      <c r="D138" s="231" t="s">
        <v>235</v>
      </c>
      <c r="E138" s="44"/>
      <c r="F138" s="232" t="s">
        <v>290</v>
      </c>
      <c r="G138" s="44"/>
      <c r="H138" s="44"/>
      <c r="I138" s="233"/>
      <c r="J138" s="44"/>
      <c r="K138" s="44"/>
      <c r="L138" s="48"/>
      <c r="M138" s="234"/>
      <c r="N138" s="235"/>
      <c r="O138" s="89"/>
      <c r="P138" s="89"/>
      <c r="Q138" s="89"/>
      <c r="R138" s="89"/>
      <c r="S138" s="89"/>
      <c r="T138" s="90"/>
      <c r="U138" s="42"/>
      <c r="V138" s="42"/>
      <c r="W138" s="42"/>
      <c r="X138" s="42"/>
      <c r="Y138" s="42"/>
      <c r="Z138" s="42"/>
      <c r="AA138" s="42"/>
      <c r="AB138" s="42"/>
      <c r="AC138" s="42"/>
      <c r="AD138" s="42"/>
      <c r="AE138" s="42"/>
      <c r="AT138" s="20" t="s">
        <v>235</v>
      </c>
      <c r="AU138" s="20" t="s">
        <v>87</v>
      </c>
    </row>
    <row r="139" s="13" customFormat="1">
      <c r="A139" s="13"/>
      <c r="B139" s="236"/>
      <c r="C139" s="237"/>
      <c r="D139" s="231" t="s">
        <v>237</v>
      </c>
      <c r="E139" s="238" t="s">
        <v>39</v>
      </c>
      <c r="F139" s="239" t="s">
        <v>688</v>
      </c>
      <c r="G139" s="237"/>
      <c r="H139" s="240">
        <v>4</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237</v>
      </c>
      <c r="AU139" s="246" t="s">
        <v>87</v>
      </c>
      <c r="AV139" s="13" t="s">
        <v>90</v>
      </c>
      <c r="AW139" s="13" t="s">
        <v>41</v>
      </c>
      <c r="AX139" s="13" t="s">
        <v>80</v>
      </c>
      <c r="AY139" s="246" t="s">
        <v>225</v>
      </c>
    </row>
    <row r="140" s="14" customFormat="1">
      <c r="A140" s="14"/>
      <c r="B140" s="247"/>
      <c r="C140" s="248"/>
      <c r="D140" s="231" t="s">
        <v>237</v>
      </c>
      <c r="E140" s="249" t="s">
        <v>689</v>
      </c>
      <c r="F140" s="250" t="s">
        <v>239</v>
      </c>
      <c r="G140" s="248"/>
      <c r="H140" s="251">
        <v>4</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237</v>
      </c>
      <c r="AU140" s="257" t="s">
        <v>87</v>
      </c>
      <c r="AV140" s="14" t="s">
        <v>233</v>
      </c>
      <c r="AW140" s="14" t="s">
        <v>41</v>
      </c>
      <c r="AX140" s="14" t="s">
        <v>87</v>
      </c>
      <c r="AY140" s="257" t="s">
        <v>225</v>
      </c>
    </row>
    <row r="141" s="2" customFormat="1" ht="49.05" customHeight="1">
      <c r="A141" s="42"/>
      <c r="B141" s="43"/>
      <c r="C141" s="218" t="s">
        <v>8</v>
      </c>
      <c r="D141" s="218" t="s">
        <v>228</v>
      </c>
      <c r="E141" s="219" t="s">
        <v>292</v>
      </c>
      <c r="F141" s="220" t="s">
        <v>293</v>
      </c>
      <c r="G141" s="221" t="s">
        <v>188</v>
      </c>
      <c r="H141" s="222">
        <v>1078</v>
      </c>
      <c r="I141" s="223"/>
      <c r="J141" s="224">
        <f>ROUND(I141*H141,2)</f>
        <v>0</v>
      </c>
      <c r="K141" s="220" t="s">
        <v>232</v>
      </c>
      <c r="L141" s="48"/>
      <c r="M141" s="225" t="s">
        <v>39</v>
      </c>
      <c r="N141" s="226" t="s">
        <v>53</v>
      </c>
      <c r="O141" s="89"/>
      <c r="P141" s="227">
        <f>O141*H141</f>
        <v>0</v>
      </c>
      <c r="Q141" s="227">
        <v>0</v>
      </c>
      <c r="R141" s="227">
        <f>Q141*H141</f>
        <v>0</v>
      </c>
      <c r="S141" s="227">
        <v>0</v>
      </c>
      <c r="T141" s="228">
        <f>S141*H141</f>
        <v>0</v>
      </c>
      <c r="U141" s="42"/>
      <c r="V141" s="42"/>
      <c r="W141" s="42"/>
      <c r="X141" s="42"/>
      <c r="Y141" s="42"/>
      <c r="Z141" s="42"/>
      <c r="AA141" s="42"/>
      <c r="AB141" s="42"/>
      <c r="AC141" s="42"/>
      <c r="AD141" s="42"/>
      <c r="AE141" s="42"/>
      <c r="AR141" s="229" t="s">
        <v>233</v>
      </c>
      <c r="AT141" s="229" t="s">
        <v>228</v>
      </c>
      <c r="AU141" s="229" t="s">
        <v>87</v>
      </c>
      <c r="AY141" s="20" t="s">
        <v>225</v>
      </c>
      <c r="BE141" s="230">
        <f>IF(N141="základní",J141,0)</f>
        <v>0</v>
      </c>
      <c r="BF141" s="230">
        <f>IF(N141="snížená",J141,0)</f>
        <v>0</v>
      </c>
      <c r="BG141" s="230">
        <f>IF(N141="zákl. přenesená",J141,0)</f>
        <v>0</v>
      </c>
      <c r="BH141" s="230">
        <f>IF(N141="sníž. přenesená",J141,0)</f>
        <v>0</v>
      </c>
      <c r="BI141" s="230">
        <f>IF(N141="nulová",J141,0)</f>
        <v>0</v>
      </c>
      <c r="BJ141" s="20" t="s">
        <v>233</v>
      </c>
      <c r="BK141" s="230">
        <f>ROUND(I141*H141,2)</f>
        <v>0</v>
      </c>
      <c r="BL141" s="20" t="s">
        <v>233</v>
      </c>
      <c r="BM141" s="229" t="s">
        <v>690</v>
      </c>
    </row>
    <row r="142" s="2" customFormat="1">
      <c r="A142" s="42"/>
      <c r="B142" s="43"/>
      <c r="C142" s="44"/>
      <c r="D142" s="231" t="s">
        <v>235</v>
      </c>
      <c r="E142" s="44"/>
      <c r="F142" s="232" t="s">
        <v>295</v>
      </c>
      <c r="G142" s="44"/>
      <c r="H142" s="44"/>
      <c r="I142" s="233"/>
      <c r="J142" s="44"/>
      <c r="K142" s="44"/>
      <c r="L142" s="48"/>
      <c r="M142" s="234"/>
      <c r="N142" s="235"/>
      <c r="O142" s="89"/>
      <c r="P142" s="89"/>
      <c r="Q142" s="89"/>
      <c r="R142" s="89"/>
      <c r="S142" s="89"/>
      <c r="T142" s="90"/>
      <c r="U142" s="42"/>
      <c r="V142" s="42"/>
      <c r="W142" s="42"/>
      <c r="X142" s="42"/>
      <c r="Y142" s="42"/>
      <c r="Z142" s="42"/>
      <c r="AA142" s="42"/>
      <c r="AB142" s="42"/>
      <c r="AC142" s="42"/>
      <c r="AD142" s="42"/>
      <c r="AE142" s="42"/>
      <c r="AT142" s="20" t="s">
        <v>235</v>
      </c>
      <c r="AU142" s="20" t="s">
        <v>87</v>
      </c>
    </row>
    <row r="143" s="13" customFormat="1">
      <c r="A143" s="13"/>
      <c r="B143" s="236"/>
      <c r="C143" s="237"/>
      <c r="D143" s="231" t="s">
        <v>237</v>
      </c>
      <c r="E143" s="238" t="s">
        <v>39</v>
      </c>
      <c r="F143" s="239" t="s">
        <v>691</v>
      </c>
      <c r="G143" s="237"/>
      <c r="H143" s="240">
        <v>512</v>
      </c>
      <c r="I143" s="241"/>
      <c r="J143" s="237"/>
      <c r="K143" s="237"/>
      <c r="L143" s="242"/>
      <c r="M143" s="243"/>
      <c r="N143" s="244"/>
      <c r="O143" s="244"/>
      <c r="P143" s="244"/>
      <c r="Q143" s="244"/>
      <c r="R143" s="244"/>
      <c r="S143" s="244"/>
      <c r="T143" s="245"/>
      <c r="U143" s="13"/>
      <c r="V143" s="13"/>
      <c r="W143" s="13"/>
      <c r="X143" s="13"/>
      <c r="Y143" s="13"/>
      <c r="Z143" s="13"/>
      <c r="AA143" s="13"/>
      <c r="AB143" s="13"/>
      <c r="AC143" s="13"/>
      <c r="AD143" s="13"/>
      <c r="AE143" s="13"/>
      <c r="AT143" s="246" t="s">
        <v>237</v>
      </c>
      <c r="AU143" s="246" t="s">
        <v>87</v>
      </c>
      <c r="AV143" s="13" t="s">
        <v>90</v>
      </c>
      <c r="AW143" s="13" t="s">
        <v>41</v>
      </c>
      <c r="AX143" s="13" t="s">
        <v>80</v>
      </c>
      <c r="AY143" s="246" t="s">
        <v>225</v>
      </c>
    </row>
    <row r="144" s="13" customFormat="1">
      <c r="A144" s="13"/>
      <c r="B144" s="236"/>
      <c r="C144" s="237"/>
      <c r="D144" s="231" t="s">
        <v>237</v>
      </c>
      <c r="E144" s="238" t="s">
        <v>39</v>
      </c>
      <c r="F144" s="239" t="s">
        <v>692</v>
      </c>
      <c r="G144" s="237"/>
      <c r="H144" s="240">
        <v>566</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237</v>
      </c>
      <c r="AU144" s="246" t="s">
        <v>87</v>
      </c>
      <c r="AV144" s="13" t="s">
        <v>90</v>
      </c>
      <c r="AW144" s="13" t="s">
        <v>41</v>
      </c>
      <c r="AX144" s="13" t="s">
        <v>80</v>
      </c>
      <c r="AY144" s="246" t="s">
        <v>225</v>
      </c>
    </row>
    <row r="145" s="14" customFormat="1">
      <c r="A145" s="14"/>
      <c r="B145" s="247"/>
      <c r="C145" s="248"/>
      <c r="D145" s="231" t="s">
        <v>237</v>
      </c>
      <c r="E145" s="249" t="s">
        <v>693</v>
      </c>
      <c r="F145" s="250" t="s">
        <v>239</v>
      </c>
      <c r="G145" s="248"/>
      <c r="H145" s="251">
        <v>1078</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237</v>
      </c>
      <c r="AU145" s="257" t="s">
        <v>87</v>
      </c>
      <c r="AV145" s="14" t="s">
        <v>233</v>
      </c>
      <c r="AW145" s="14" t="s">
        <v>41</v>
      </c>
      <c r="AX145" s="14" t="s">
        <v>87</v>
      </c>
      <c r="AY145" s="257" t="s">
        <v>225</v>
      </c>
    </row>
    <row r="146" s="2" customFormat="1" ht="16.5" customHeight="1">
      <c r="A146" s="42"/>
      <c r="B146" s="43"/>
      <c r="C146" s="218" t="s">
        <v>302</v>
      </c>
      <c r="D146" s="218" t="s">
        <v>228</v>
      </c>
      <c r="E146" s="219" t="s">
        <v>298</v>
      </c>
      <c r="F146" s="220" t="s">
        <v>299</v>
      </c>
      <c r="G146" s="221" t="s">
        <v>175</v>
      </c>
      <c r="H146" s="222">
        <v>32</v>
      </c>
      <c r="I146" s="223"/>
      <c r="J146" s="224">
        <f>ROUND(I146*H146,2)</f>
        <v>0</v>
      </c>
      <c r="K146" s="220" t="s">
        <v>232</v>
      </c>
      <c r="L146" s="48"/>
      <c r="M146" s="225" t="s">
        <v>39</v>
      </c>
      <c r="N146" s="226" t="s">
        <v>53</v>
      </c>
      <c r="O146" s="89"/>
      <c r="P146" s="227">
        <f>O146*H146</f>
        <v>0</v>
      </c>
      <c r="Q146" s="227">
        <v>0</v>
      </c>
      <c r="R146" s="227">
        <f>Q146*H146</f>
        <v>0</v>
      </c>
      <c r="S146" s="227">
        <v>0</v>
      </c>
      <c r="T146" s="228">
        <f>S146*H146</f>
        <v>0</v>
      </c>
      <c r="U146" s="42"/>
      <c r="V146" s="42"/>
      <c r="W146" s="42"/>
      <c r="X146" s="42"/>
      <c r="Y146" s="42"/>
      <c r="Z146" s="42"/>
      <c r="AA146" s="42"/>
      <c r="AB146" s="42"/>
      <c r="AC146" s="42"/>
      <c r="AD146" s="42"/>
      <c r="AE146" s="42"/>
      <c r="AR146" s="229" t="s">
        <v>300</v>
      </c>
      <c r="AT146" s="229" t="s">
        <v>228</v>
      </c>
      <c r="AU146" s="229" t="s">
        <v>87</v>
      </c>
      <c r="AY146" s="20" t="s">
        <v>225</v>
      </c>
      <c r="BE146" s="230">
        <f>IF(N146="základní",J146,0)</f>
        <v>0</v>
      </c>
      <c r="BF146" s="230">
        <f>IF(N146="snížená",J146,0)</f>
        <v>0</v>
      </c>
      <c r="BG146" s="230">
        <f>IF(N146="zákl. přenesená",J146,0)</f>
        <v>0</v>
      </c>
      <c r="BH146" s="230">
        <f>IF(N146="sníž. přenesená",J146,0)</f>
        <v>0</v>
      </c>
      <c r="BI146" s="230">
        <f>IF(N146="nulová",J146,0)</f>
        <v>0</v>
      </c>
      <c r="BJ146" s="20" t="s">
        <v>233</v>
      </c>
      <c r="BK146" s="230">
        <f>ROUND(I146*H146,2)</f>
        <v>0</v>
      </c>
      <c r="BL146" s="20" t="s">
        <v>300</v>
      </c>
      <c r="BM146" s="229" t="s">
        <v>694</v>
      </c>
    </row>
    <row r="147" s="13" customFormat="1">
      <c r="A147" s="13"/>
      <c r="B147" s="236"/>
      <c r="C147" s="237"/>
      <c r="D147" s="231" t="s">
        <v>237</v>
      </c>
      <c r="E147" s="238" t="s">
        <v>39</v>
      </c>
      <c r="F147" s="239" t="s">
        <v>695</v>
      </c>
      <c r="G147" s="237"/>
      <c r="H147" s="240">
        <v>32</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237</v>
      </c>
      <c r="AU147" s="246" t="s">
        <v>87</v>
      </c>
      <c r="AV147" s="13" t="s">
        <v>90</v>
      </c>
      <c r="AW147" s="13" t="s">
        <v>41</v>
      </c>
      <c r="AX147" s="13" t="s">
        <v>80</v>
      </c>
      <c r="AY147" s="246" t="s">
        <v>225</v>
      </c>
    </row>
    <row r="148" s="14" customFormat="1">
      <c r="A148" s="14"/>
      <c r="B148" s="247"/>
      <c r="C148" s="248"/>
      <c r="D148" s="231" t="s">
        <v>237</v>
      </c>
      <c r="E148" s="249" t="s">
        <v>434</v>
      </c>
      <c r="F148" s="250" t="s">
        <v>239</v>
      </c>
      <c r="G148" s="248"/>
      <c r="H148" s="251">
        <v>32</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237</v>
      </c>
      <c r="AU148" s="257" t="s">
        <v>87</v>
      </c>
      <c r="AV148" s="14" t="s">
        <v>233</v>
      </c>
      <c r="AW148" s="14" t="s">
        <v>41</v>
      </c>
      <c r="AX148" s="14" t="s">
        <v>87</v>
      </c>
      <c r="AY148" s="257" t="s">
        <v>225</v>
      </c>
    </row>
    <row r="149" s="2" customFormat="1" ht="33" customHeight="1">
      <c r="A149" s="42"/>
      <c r="B149" s="43"/>
      <c r="C149" s="218" t="s">
        <v>306</v>
      </c>
      <c r="D149" s="218" t="s">
        <v>228</v>
      </c>
      <c r="E149" s="219" t="s">
        <v>303</v>
      </c>
      <c r="F149" s="220" t="s">
        <v>304</v>
      </c>
      <c r="G149" s="221" t="s">
        <v>175</v>
      </c>
      <c r="H149" s="222">
        <v>32</v>
      </c>
      <c r="I149" s="223"/>
      <c r="J149" s="224">
        <f>ROUND(I149*H149,2)</f>
        <v>0</v>
      </c>
      <c r="K149" s="220" t="s">
        <v>232</v>
      </c>
      <c r="L149" s="48"/>
      <c r="M149" s="225" t="s">
        <v>39</v>
      </c>
      <c r="N149" s="226" t="s">
        <v>53</v>
      </c>
      <c r="O149" s="89"/>
      <c r="P149" s="227">
        <f>O149*H149</f>
        <v>0</v>
      </c>
      <c r="Q149" s="227">
        <v>0</v>
      </c>
      <c r="R149" s="227">
        <f>Q149*H149</f>
        <v>0</v>
      </c>
      <c r="S149" s="227">
        <v>0</v>
      </c>
      <c r="T149" s="228">
        <f>S149*H149</f>
        <v>0</v>
      </c>
      <c r="U149" s="42"/>
      <c r="V149" s="42"/>
      <c r="W149" s="42"/>
      <c r="X149" s="42"/>
      <c r="Y149" s="42"/>
      <c r="Z149" s="42"/>
      <c r="AA149" s="42"/>
      <c r="AB149" s="42"/>
      <c r="AC149" s="42"/>
      <c r="AD149" s="42"/>
      <c r="AE149" s="42"/>
      <c r="AR149" s="229" t="s">
        <v>300</v>
      </c>
      <c r="AT149" s="229" t="s">
        <v>228</v>
      </c>
      <c r="AU149" s="229" t="s">
        <v>87</v>
      </c>
      <c r="AY149" s="20" t="s">
        <v>225</v>
      </c>
      <c r="BE149" s="230">
        <f>IF(N149="základní",J149,0)</f>
        <v>0</v>
      </c>
      <c r="BF149" s="230">
        <f>IF(N149="snížená",J149,0)</f>
        <v>0</v>
      </c>
      <c r="BG149" s="230">
        <f>IF(N149="zákl. přenesená",J149,0)</f>
        <v>0</v>
      </c>
      <c r="BH149" s="230">
        <f>IF(N149="sníž. přenesená",J149,0)</f>
        <v>0</v>
      </c>
      <c r="BI149" s="230">
        <f>IF(N149="nulová",J149,0)</f>
        <v>0</v>
      </c>
      <c r="BJ149" s="20" t="s">
        <v>233</v>
      </c>
      <c r="BK149" s="230">
        <f>ROUND(I149*H149,2)</f>
        <v>0</v>
      </c>
      <c r="BL149" s="20" t="s">
        <v>300</v>
      </c>
      <c r="BM149" s="229" t="s">
        <v>696</v>
      </c>
    </row>
    <row r="150" s="13" customFormat="1">
      <c r="A150" s="13"/>
      <c r="B150" s="236"/>
      <c r="C150" s="237"/>
      <c r="D150" s="231" t="s">
        <v>237</v>
      </c>
      <c r="E150" s="238" t="s">
        <v>39</v>
      </c>
      <c r="F150" s="239" t="s">
        <v>434</v>
      </c>
      <c r="G150" s="237"/>
      <c r="H150" s="240">
        <v>32</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237</v>
      </c>
      <c r="AU150" s="246" t="s">
        <v>87</v>
      </c>
      <c r="AV150" s="13" t="s">
        <v>90</v>
      </c>
      <c r="AW150" s="13" t="s">
        <v>41</v>
      </c>
      <c r="AX150" s="13" t="s">
        <v>80</v>
      </c>
      <c r="AY150" s="246" t="s">
        <v>225</v>
      </c>
    </row>
    <row r="151" s="14" customFormat="1">
      <c r="A151" s="14"/>
      <c r="B151" s="247"/>
      <c r="C151" s="248"/>
      <c r="D151" s="231" t="s">
        <v>237</v>
      </c>
      <c r="E151" s="249" t="s">
        <v>39</v>
      </c>
      <c r="F151" s="250" t="s">
        <v>239</v>
      </c>
      <c r="G151" s="248"/>
      <c r="H151" s="251">
        <v>32</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237</v>
      </c>
      <c r="AU151" s="257" t="s">
        <v>87</v>
      </c>
      <c r="AV151" s="14" t="s">
        <v>233</v>
      </c>
      <c r="AW151" s="14" t="s">
        <v>41</v>
      </c>
      <c r="AX151" s="14" t="s">
        <v>87</v>
      </c>
      <c r="AY151" s="257" t="s">
        <v>225</v>
      </c>
    </row>
    <row r="152" s="2" customFormat="1" ht="16.5" customHeight="1">
      <c r="A152" s="42"/>
      <c r="B152" s="43"/>
      <c r="C152" s="258" t="s">
        <v>312</v>
      </c>
      <c r="D152" s="258" t="s">
        <v>307</v>
      </c>
      <c r="E152" s="259" t="s">
        <v>313</v>
      </c>
      <c r="F152" s="260" t="s">
        <v>194</v>
      </c>
      <c r="G152" s="261" t="s">
        <v>184</v>
      </c>
      <c r="H152" s="262">
        <v>50</v>
      </c>
      <c r="I152" s="263"/>
      <c r="J152" s="264">
        <f>ROUND(I152*H152,2)</f>
        <v>0</v>
      </c>
      <c r="K152" s="260" t="s">
        <v>232</v>
      </c>
      <c r="L152" s="265"/>
      <c r="M152" s="266" t="s">
        <v>39</v>
      </c>
      <c r="N152" s="267" t="s">
        <v>53</v>
      </c>
      <c r="O152" s="89"/>
      <c r="P152" s="227">
        <f>O152*H152</f>
        <v>0</v>
      </c>
      <c r="Q152" s="227">
        <v>1</v>
      </c>
      <c r="R152" s="227">
        <f>Q152*H152</f>
        <v>50</v>
      </c>
      <c r="S152" s="227">
        <v>0</v>
      </c>
      <c r="T152" s="228">
        <f>S152*H152</f>
        <v>0</v>
      </c>
      <c r="U152" s="42"/>
      <c r="V152" s="42"/>
      <c r="W152" s="42"/>
      <c r="X152" s="42"/>
      <c r="Y152" s="42"/>
      <c r="Z152" s="42"/>
      <c r="AA152" s="42"/>
      <c r="AB152" s="42"/>
      <c r="AC152" s="42"/>
      <c r="AD152" s="42"/>
      <c r="AE152" s="42"/>
      <c r="AR152" s="229" t="s">
        <v>272</v>
      </c>
      <c r="AT152" s="229" t="s">
        <v>307</v>
      </c>
      <c r="AU152" s="229" t="s">
        <v>87</v>
      </c>
      <c r="AY152" s="20" t="s">
        <v>225</v>
      </c>
      <c r="BE152" s="230">
        <f>IF(N152="základní",J152,0)</f>
        <v>0</v>
      </c>
      <c r="BF152" s="230">
        <f>IF(N152="snížená",J152,0)</f>
        <v>0</v>
      </c>
      <c r="BG152" s="230">
        <f>IF(N152="zákl. přenesená",J152,0)</f>
        <v>0</v>
      </c>
      <c r="BH152" s="230">
        <f>IF(N152="sníž. přenesená",J152,0)</f>
        <v>0</v>
      </c>
      <c r="BI152" s="230">
        <f>IF(N152="nulová",J152,0)</f>
        <v>0</v>
      </c>
      <c r="BJ152" s="20" t="s">
        <v>233</v>
      </c>
      <c r="BK152" s="230">
        <f>ROUND(I152*H152,2)</f>
        <v>0</v>
      </c>
      <c r="BL152" s="20" t="s">
        <v>233</v>
      </c>
      <c r="BM152" s="229" t="s">
        <v>697</v>
      </c>
    </row>
    <row r="153" s="15" customFormat="1">
      <c r="A153" s="15"/>
      <c r="B153" s="268"/>
      <c r="C153" s="269"/>
      <c r="D153" s="231" t="s">
        <v>237</v>
      </c>
      <c r="E153" s="270" t="s">
        <v>39</v>
      </c>
      <c r="F153" s="271" t="s">
        <v>315</v>
      </c>
      <c r="G153" s="269"/>
      <c r="H153" s="270" t="s">
        <v>39</v>
      </c>
      <c r="I153" s="272"/>
      <c r="J153" s="269"/>
      <c r="K153" s="269"/>
      <c r="L153" s="273"/>
      <c r="M153" s="274"/>
      <c r="N153" s="275"/>
      <c r="O153" s="275"/>
      <c r="P153" s="275"/>
      <c r="Q153" s="275"/>
      <c r="R153" s="275"/>
      <c r="S153" s="275"/>
      <c r="T153" s="276"/>
      <c r="U153" s="15"/>
      <c r="V153" s="15"/>
      <c r="W153" s="15"/>
      <c r="X153" s="15"/>
      <c r="Y153" s="15"/>
      <c r="Z153" s="15"/>
      <c r="AA153" s="15"/>
      <c r="AB153" s="15"/>
      <c r="AC153" s="15"/>
      <c r="AD153" s="15"/>
      <c r="AE153" s="15"/>
      <c r="AT153" s="277" t="s">
        <v>237</v>
      </c>
      <c r="AU153" s="277" t="s">
        <v>87</v>
      </c>
      <c r="AV153" s="15" t="s">
        <v>87</v>
      </c>
      <c r="AW153" s="15" t="s">
        <v>41</v>
      </c>
      <c r="AX153" s="15" t="s">
        <v>80</v>
      </c>
      <c r="AY153" s="277" t="s">
        <v>225</v>
      </c>
    </row>
    <row r="154" s="13" customFormat="1">
      <c r="A154" s="13"/>
      <c r="B154" s="236"/>
      <c r="C154" s="237"/>
      <c r="D154" s="231" t="s">
        <v>237</v>
      </c>
      <c r="E154" s="238" t="s">
        <v>39</v>
      </c>
      <c r="F154" s="239" t="s">
        <v>698</v>
      </c>
      <c r="G154" s="237"/>
      <c r="H154" s="240">
        <v>50</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237</v>
      </c>
      <c r="AU154" s="246" t="s">
        <v>87</v>
      </c>
      <c r="AV154" s="13" t="s">
        <v>90</v>
      </c>
      <c r="AW154" s="13" t="s">
        <v>41</v>
      </c>
      <c r="AX154" s="13" t="s">
        <v>80</v>
      </c>
      <c r="AY154" s="246" t="s">
        <v>225</v>
      </c>
    </row>
    <row r="155" s="13" customFormat="1">
      <c r="A155" s="13"/>
      <c r="B155" s="236"/>
      <c r="C155" s="237"/>
      <c r="D155" s="231" t="s">
        <v>237</v>
      </c>
      <c r="E155" s="238" t="s">
        <v>39</v>
      </c>
      <c r="F155" s="239" t="s">
        <v>699</v>
      </c>
      <c r="G155" s="237"/>
      <c r="H155" s="240">
        <v>0</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237</v>
      </c>
      <c r="AU155" s="246" t="s">
        <v>87</v>
      </c>
      <c r="AV155" s="13" t="s">
        <v>90</v>
      </c>
      <c r="AW155" s="13" t="s">
        <v>41</v>
      </c>
      <c r="AX155" s="13" t="s">
        <v>80</v>
      </c>
      <c r="AY155" s="246" t="s">
        <v>225</v>
      </c>
    </row>
    <row r="156" s="14" customFormat="1">
      <c r="A156" s="14"/>
      <c r="B156" s="247"/>
      <c r="C156" s="248"/>
      <c r="D156" s="231" t="s">
        <v>237</v>
      </c>
      <c r="E156" s="249" t="s">
        <v>650</v>
      </c>
      <c r="F156" s="250" t="s">
        <v>239</v>
      </c>
      <c r="G156" s="248"/>
      <c r="H156" s="251">
        <v>50</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237</v>
      </c>
      <c r="AU156" s="257" t="s">
        <v>87</v>
      </c>
      <c r="AV156" s="14" t="s">
        <v>233</v>
      </c>
      <c r="AW156" s="14" t="s">
        <v>41</v>
      </c>
      <c r="AX156" s="14" t="s">
        <v>87</v>
      </c>
      <c r="AY156" s="257" t="s">
        <v>225</v>
      </c>
    </row>
    <row r="157" s="2" customFormat="1" ht="16.5" customHeight="1">
      <c r="A157" s="42"/>
      <c r="B157" s="43"/>
      <c r="C157" s="258" t="s">
        <v>317</v>
      </c>
      <c r="D157" s="258" t="s">
        <v>307</v>
      </c>
      <c r="E157" s="259" t="s">
        <v>308</v>
      </c>
      <c r="F157" s="260" t="s">
        <v>506</v>
      </c>
      <c r="G157" s="261" t="s">
        <v>175</v>
      </c>
      <c r="H157" s="262">
        <v>943</v>
      </c>
      <c r="I157" s="263"/>
      <c r="J157" s="264">
        <f>ROUND(I157*H157,2)</f>
        <v>0</v>
      </c>
      <c r="K157" s="260" t="s">
        <v>232</v>
      </c>
      <c r="L157" s="265"/>
      <c r="M157" s="266" t="s">
        <v>39</v>
      </c>
      <c r="N157" s="267" t="s">
        <v>53</v>
      </c>
      <c r="O157" s="89"/>
      <c r="P157" s="227">
        <f>O157*H157</f>
        <v>0</v>
      </c>
      <c r="Q157" s="227">
        <v>0.00018000000000000001</v>
      </c>
      <c r="R157" s="227">
        <f>Q157*H157</f>
        <v>0.16974</v>
      </c>
      <c r="S157" s="227">
        <v>0</v>
      </c>
      <c r="T157" s="228">
        <f>S157*H157</f>
        <v>0</v>
      </c>
      <c r="U157" s="42"/>
      <c r="V157" s="42"/>
      <c r="W157" s="42"/>
      <c r="X157" s="42"/>
      <c r="Y157" s="42"/>
      <c r="Z157" s="42"/>
      <c r="AA157" s="42"/>
      <c r="AB157" s="42"/>
      <c r="AC157" s="42"/>
      <c r="AD157" s="42"/>
      <c r="AE157" s="42"/>
      <c r="AR157" s="229" t="s">
        <v>272</v>
      </c>
      <c r="AT157" s="229" t="s">
        <v>307</v>
      </c>
      <c r="AU157" s="229" t="s">
        <v>87</v>
      </c>
      <c r="AY157" s="20" t="s">
        <v>225</v>
      </c>
      <c r="BE157" s="230">
        <f>IF(N157="základní",J157,0)</f>
        <v>0</v>
      </c>
      <c r="BF157" s="230">
        <f>IF(N157="snížená",J157,0)</f>
        <v>0</v>
      </c>
      <c r="BG157" s="230">
        <f>IF(N157="zákl. přenesená",J157,0)</f>
        <v>0</v>
      </c>
      <c r="BH157" s="230">
        <f>IF(N157="sníž. přenesená",J157,0)</f>
        <v>0</v>
      </c>
      <c r="BI157" s="230">
        <f>IF(N157="nulová",J157,0)</f>
        <v>0</v>
      </c>
      <c r="BJ157" s="20" t="s">
        <v>233</v>
      </c>
      <c r="BK157" s="230">
        <f>ROUND(I157*H157,2)</f>
        <v>0</v>
      </c>
      <c r="BL157" s="20" t="s">
        <v>233</v>
      </c>
      <c r="BM157" s="229" t="s">
        <v>700</v>
      </c>
    </row>
    <row r="158" s="13" customFormat="1">
      <c r="A158" s="13"/>
      <c r="B158" s="236"/>
      <c r="C158" s="237"/>
      <c r="D158" s="231" t="s">
        <v>237</v>
      </c>
      <c r="E158" s="238" t="s">
        <v>39</v>
      </c>
      <c r="F158" s="239" t="s">
        <v>701</v>
      </c>
      <c r="G158" s="237"/>
      <c r="H158" s="240">
        <v>943</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237</v>
      </c>
      <c r="AU158" s="246" t="s">
        <v>87</v>
      </c>
      <c r="AV158" s="13" t="s">
        <v>90</v>
      </c>
      <c r="AW158" s="13" t="s">
        <v>41</v>
      </c>
      <c r="AX158" s="13" t="s">
        <v>80</v>
      </c>
      <c r="AY158" s="246" t="s">
        <v>225</v>
      </c>
    </row>
    <row r="159" s="14" customFormat="1">
      <c r="A159" s="14"/>
      <c r="B159" s="247"/>
      <c r="C159" s="248"/>
      <c r="D159" s="231" t="s">
        <v>237</v>
      </c>
      <c r="E159" s="249" t="s">
        <v>645</v>
      </c>
      <c r="F159" s="250" t="s">
        <v>239</v>
      </c>
      <c r="G159" s="248"/>
      <c r="H159" s="251">
        <v>943</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237</v>
      </c>
      <c r="AU159" s="257" t="s">
        <v>87</v>
      </c>
      <c r="AV159" s="14" t="s">
        <v>233</v>
      </c>
      <c r="AW159" s="14" t="s">
        <v>41</v>
      </c>
      <c r="AX159" s="14" t="s">
        <v>87</v>
      </c>
      <c r="AY159" s="257" t="s">
        <v>225</v>
      </c>
    </row>
    <row r="160" s="2" customFormat="1" ht="16.5" customHeight="1">
      <c r="A160" s="42"/>
      <c r="B160" s="43"/>
      <c r="C160" s="258" t="s">
        <v>324</v>
      </c>
      <c r="D160" s="258" t="s">
        <v>307</v>
      </c>
      <c r="E160" s="259" t="s">
        <v>702</v>
      </c>
      <c r="F160" s="260" t="s">
        <v>644</v>
      </c>
      <c r="G160" s="261" t="s">
        <v>175</v>
      </c>
      <c r="H160" s="262">
        <v>100</v>
      </c>
      <c r="I160" s="263"/>
      <c r="J160" s="264">
        <f>ROUND(I160*H160,2)</f>
        <v>0</v>
      </c>
      <c r="K160" s="260" t="s">
        <v>232</v>
      </c>
      <c r="L160" s="265"/>
      <c r="M160" s="266" t="s">
        <v>39</v>
      </c>
      <c r="N160" s="267" t="s">
        <v>53</v>
      </c>
      <c r="O160" s="89"/>
      <c r="P160" s="227">
        <f>O160*H160</f>
        <v>0</v>
      </c>
      <c r="Q160" s="227">
        <v>0.00014999999999999999</v>
      </c>
      <c r="R160" s="227">
        <f>Q160*H160</f>
        <v>0.014999999999999999</v>
      </c>
      <c r="S160" s="227">
        <v>0</v>
      </c>
      <c r="T160" s="228">
        <f>S160*H160</f>
        <v>0</v>
      </c>
      <c r="U160" s="42"/>
      <c r="V160" s="42"/>
      <c r="W160" s="42"/>
      <c r="X160" s="42"/>
      <c r="Y160" s="42"/>
      <c r="Z160" s="42"/>
      <c r="AA160" s="42"/>
      <c r="AB160" s="42"/>
      <c r="AC160" s="42"/>
      <c r="AD160" s="42"/>
      <c r="AE160" s="42"/>
      <c r="AR160" s="229" t="s">
        <v>272</v>
      </c>
      <c r="AT160" s="229" t="s">
        <v>307</v>
      </c>
      <c r="AU160" s="229" t="s">
        <v>87</v>
      </c>
      <c r="AY160" s="20" t="s">
        <v>225</v>
      </c>
      <c r="BE160" s="230">
        <f>IF(N160="základní",J160,0)</f>
        <v>0</v>
      </c>
      <c r="BF160" s="230">
        <f>IF(N160="snížená",J160,0)</f>
        <v>0</v>
      </c>
      <c r="BG160" s="230">
        <f>IF(N160="zákl. přenesená",J160,0)</f>
        <v>0</v>
      </c>
      <c r="BH160" s="230">
        <f>IF(N160="sníž. přenesená",J160,0)</f>
        <v>0</v>
      </c>
      <c r="BI160" s="230">
        <f>IF(N160="nulová",J160,0)</f>
        <v>0</v>
      </c>
      <c r="BJ160" s="20" t="s">
        <v>233</v>
      </c>
      <c r="BK160" s="230">
        <f>ROUND(I160*H160,2)</f>
        <v>0</v>
      </c>
      <c r="BL160" s="20" t="s">
        <v>233</v>
      </c>
      <c r="BM160" s="229" t="s">
        <v>703</v>
      </c>
    </row>
    <row r="161" s="13" customFormat="1">
      <c r="A161" s="13"/>
      <c r="B161" s="236"/>
      <c r="C161" s="237"/>
      <c r="D161" s="231" t="s">
        <v>237</v>
      </c>
      <c r="E161" s="238" t="s">
        <v>39</v>
      </c>
      <c r="F161" s="239" t="s">
        <v>704</v>
      </c>
      <c r="G161" s="237"/>
      <c r="H161" s="240">
        <v>100</v>
      </c>
      <c r="I161" s="241"/>
      <c r="J161" s="237"/>
      <c r="K161" s="237"/>
      <c r="L161" s="242"/>
      <c r="M161" s="243"/>
      <c r="N161" s="244"/>
      <c r="O161" s="244"/>
      <c r="P161" s="244"/>
      <c r="Q161" s="244"/>
      <c r="R161" s="244"/>
      <c r="S161" s="244"/>
      <c r="T161" s="245"/>
      <c r="U161" s="13"/>
      <c r="V161" s="13"/>
      <c r="W161" s="13"/>
      <c r="X161" s="13"/>
      <c r="Y161" s="13"/>
      <c r="Z161" s="13"/>
      <c r="AA161" s="13"/>
      <c r="AB161" s="13"/>
      <c r="AC161" s="13"/>
      <c r="AD161" s="13"/>
      <c r="AE161" s="13"/>
      <c r="AT161" s="246" t="s">
        <v>237</v>
      </c>
      <c r="AU161" s="246" t="s">
        <v>87</v>
      </c>
      <c r="AV161" s="13" t="s">
        <v>90</v>
      </c>
      <c r="AW161" s="13" t="s">
        <v>41</v>
      </c>
      <c r="AX161" s="13" t="s">
        <v>80</v>
      </c>
      <c r="AY161" s="246" t="s">
        <v>225</v>
      </c>
    </row>
    <row r="162" s="14" customFormat="1">
      <c r="A162" s="14"/>
      <c r="B162" s="247"/>
      <c r="C162" s="248"/>
      <c r="D162" s="231" t="s">
        <v>237</v>
      </c>
      <c r="E162" s="249" t="s">
        <v>643</v>
      </c>
      <c r="F162" s="250" t="s">
        <v>239</v>
      </c>
      <c r="G162" s="248"/>
      <c r="H162" s="251">
        <v>100</v>
      </c>
      <c r="I162" s="252"/>
      <c r="J162" s="248"/>
      <c r="K162" s="248"/>
      <c r="L162" s="253"/>
      <c r="M162" s="254"/>
      <c r="N162" s="255"/>
      <c r="O162" s="255"/>
      <c r="P162" s="255"/>
      <c r="Q162" s="255"/>
      <c r="R162" s="255"/>
      <c r="S162" s="255"/>
      <c r="T162" s="256"/>
      <c r="U162" s="14"/>
      <c r="V162" s="14"/>
      <c r="W162" s="14"/>
      <c r="X162" s="14"/>
      <c r="Y162" s="14"/>
      <c r="Z162" s="14"/>
      <c r="AA162" s="14"/>
      <c r="AB162" s="14"/>
      <c r="AC162" s="14"/>
      <c r="AD162" s="14"/>
      <c r="AE162" s="14"/>
      <c r="AT162" s="257" t="s">
        <v>237</v>
      </c>
      <c r="AU162" s="257" t="s">
        <v>87</v>
      </c>
      <c r="AV162" s="14" t="s">
        <v>233</v>
      </c>
      <c r="AW162" s="14" t="s">
        <v>41</v>
      </c>
      <c r="AX162" s="14" t="s">
        <v>87</v>
      </c>
      <c r="AY162" s="257" t="s">
        <v>225</v>
      </c>
    </row>
    <row r="163" s="2" customFormat="1" ht="16.5" customHeight="1">
      <c r="A163" s="42"/>
      <c r="B163" s="43"/>
      <c r="C163" s="258" t="s">
        <v>330</v>
      </c>
      <c r="D163" s="258" t="s">
        <v>307</v>
      </c>
      <c r="E163" s="259" t="s">
        <v>705</v>
      </c>
      <c r="F163" s="260" t="s">
        <v>654</v>
      </c>
      <c r="G163" s="261" t="s">
        <v>175</v>
      </c>
      <c r="H163" s="262">
        <v>551</v>
      </c>
      <c r="I163" s="263"/>
      <c r="J163" s="264">
        <f>ROUND(I163*H163,2)</f>
        <v>0</v>
      </c>
      <c r="K163" s="260" t="s">
        <v>232</v>
      </c>
      <c r="L163" s="265"/>
      <c r="M163" s="266" t="s">
        <v>39</v>
      </c>
      <c r="N163" s="267" t="s">
        <v>53</v>
      </c>
      <c r="O163" s="89"/>
      <c r="P163" s="227">
        <f>O163*H163</f>
        <v>0</v>
      </c>
      <c r="Q163" s="227">
        <v>2.0000000000000002E-05</v>
      </c>
      <c r="R163" s="227">
        <f>Q163*H163</f>
        <v>0.01102</v>
      </c>
      <c r="S163" s="227">
        <v>0</v>
      </c>
      <c r="T163" s="228">
        <f>S163*H163</f>
        <v>0</v>
      </c>
      <c r="U163" s="42"/>
      <c r="V163" s="42"/>
      <c r="W163" s="42"/>
      <c r="X163" s="42"/>
      <c r="Y163" s="42"/>
      <c r="Z163" s="42"/>
      <c r="AA163" s="42"/>
      <c r="AB163" s="42"/>
      <c r="AC163" s="42"/>
      <c r="AD163" s="42"/>
      <c r="AE163" s="42"/>
      <c r="AR163" s="229" t="s">
        <v>272</v>
      </c>
      <c r="AT163" s="229" t="s">
        <v>307</v>
      </c>
      <c r="AU163" s="229" t="s">
        <v>87</v>
      </c>
      <c r="AY163" s="20" t="s">
        <v>225</v>
      </c>
      <c r="BE163" s="230">
        <f>IF(N163="základní",J163,0)</f>
        <v>0</v>
      </c>
      <c r="BF163" s="230">
        <f>IF(N163="snížená",J163,0)</f>
        <v>0</v>
      </c>
      <c r="BG163" s="230">
        <f>IF(N163="zákl. přenesená",J163,0)</f>
        <v>0</v>
      </c>
      <c r="BH163" s="230">
        <f>IF(N163="sníž. přenesená",J163,0)</f>
        <v>0</v>
      </c>
      <c r="BI163" s="230">
        <f>IF(N163="nulová",J163,0)</f>
        <v>0</v>
      </c>
      <c r="BJ163" s="20" t="s">
        <v>233</v>
      </c>
      <c r="BK163" s="230">
        <f>ROUND(I163*H163,2)</f>
        <v>0</v>
      </c>
      <c r="BL163" s="20" t="s">
        <v>233</v>
      </c>
      <c r="BM163" s="229" t="s">
        <v>706</v>
      </c>
    </row>
    <row r="164" s="13" customFormat="1">
      <c r="A164" s="13"/>
      <c r="B164" s="236"/>
      <c r="C164" s="237"/>
      <c r="D164" s="231" t="s">
        <v>237</v>
      </c>
      <c r="E164" s="238" t="s">
        <v>39</v>
      </c>
      <c r="F164" s="239" t="s">
        <v>707</v>
      </c>
      <c r="G164" s="237"/>
      <c r="H164" s="240">
        <v>551</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237</v>
      </c>
      <c r="AU164" s="246" t="s">
        <v>87</v>
      </c>
      <c r="AV164" s="13" t="s">
        <v>90</v>
      </c>
      <c r="AW164" s="13" t="s">
        <v>41</v>
      </c>
      <c r="AX164" s="13" t="s">
        <v>80</v>
      </c>
      <c r="AY164" s="246" t="s">
        <v>225</v>
      </c>
    </row>
    <row r="165" s="14" customFormat="1">
      <c r="A165" s="14"/>
      <c r="B165" s="247"/>
      <c r="C165" s="248"/>
      <c r="D165" s="231" t="s">
        <v>237</v>
      </c>
      <c r="E165" s="249" t="s">
        <v>653</v>
      </c>
      <c r="F165" s="250" t="s">
        <v>239</v>
      </c>
      <c r="G165" s="248"/>
      <c r="H165" s="251">
        <v>551</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237</v>
      </c>
      <c r="AU165" s="257" t="s">
        <v>87</v>
      </c>
      <c r="AV165" s="14" t="s">
        <v>233</v>
      </c>
      <c r="AW165" s="14" t="s">
        <v>41</v>
      </c>
      <c r="AX165" s="14" t="s">
        <v>87</v>
      </c>
      <c r="AY165" s="257" t="s">
        <v>225</v>
      </c>
    </row>
    <row r="166" s="2" customFormat="1" ht="16.5" customHeight="1">
      <c r="A166" s="42"/>
      <c r="B166" s="43"/>
      <c r="C166" s="258" t="s">
        <v>337</v>
      </c>
      <c r="D166" s="258" t="s">
        <v>307</v>
      </c>
      <c r="E166" s="259" t="s">
        <v>318</v>
      </c>
      <c r="F166" s="260" t="s">
        <v>708</v>
      </c>
      <c r="G166" s="261" t="s">
        <v>175</v>
      </c>
      <c r="H166" s="262">
        <v>7.3170000000000002</v>
      </c>
      <c r="I166" s="263"/>
      <c r="J166" s="264">
        <f>ROUND(I166*H166,2)</f>
        <v>0</v>
      </c>
      <c r="K166" s="260" t="s">
        <v>232</v>
      </c>
      <c r="L166" s="265"/>
      <c r="M166" s="266" t="s">
        <v>39</v>
      </c>
      <c r="N166" s="267" t="s">
        <v>53</v>
      </c>
      <c r="O166" s="89"/>
      <c r="P166" s="227">
        <f>O166*H166</f>
        <v>0</v>
      </c>
      <c r="Q166" s="227">
        <v>5.9268000000000001</v>
      </c>
      <c r="R166" s="227">
        <f>Q166*H166</f>
        <v>43.366395600000004</v>
      </c>
      <c r="S166" s="227">
        <v>0</v>
      </c>
      <c r="T166" s="228">
        <f>S166*H166</f>
        <v>0</v>
      </c>
      <c r="U166" s="42"/>
      <c r="V166" s="42"/>
      <c r="W166" s="42"/>
      <c r="X166" s="42"/>
      <c r="Y166" s="42"/>
      <c r="Z166" s="42"/>
      <c r="AA166" s="42"/>
      <c r="AB166" s="42"/>
      <c r="AC166" s="42"/>
      <c r="AD166" s="42"/>
      <c r="AE166" s="42"/>
      <c r="AR166" s="229" t="s">
        <v>272</v>
      </c>
      <c r="AT166" s="229" t="s">
        <v>307</v>
      </c>
      <c r="AU166" s="229" t="s">
        <v>87</v>
      </c>
      <c r="AY166" s="20" t="s">
        <v>225</v>
      </c>
      <c r="BE166" s="230">
        <f>IF(N166="základní",J166,0)</f>
        <v>0</v>
      </c>
      <c r="BF166" s="230">
        <f>IF(N166="snížená",J166,0)</f>
        <v>0</v>
      </c>
      <c r="BG166" s="230">
        <f>IF(N166="zákl. přenesená",J166,0)</f>
        <v>0</v>
      </c>
      <c r="BH166" s="230">
        <f>IF(N166="sníž. přenesená",J166,0)</f>
        <v>0</v>
      </c>
      <c r="BI166" s="230">
        <f>IF(N166="nulová",J166,0)</f>
        <v>0</v>
      </c>
      <c r="BJ166" s="20" t="s">
        <v>233</v>
      </c>
      <c r="BK166" s="230">
        <f>ROUND(I166*H166,2)</f>
        <v>0</v>
      </c>
      <c r="BL166" s="20" t="s">
        <v>233</v>
      </c>
      <c r="BM166" s="229" t="s">
        <v>709</v>
      </c>
    </row>
    <row r="167" s="2" customFormat="1">
      <c r="A167" s="42"/>
      <c r="B167" s="43"/>
      <c r="C167" s="44"/>
      <c r="D167" s="231" t="s">
        <v>321</v>
      </c>
      <c r="E167" s="44"/>
      <c r="F167" s="232" t="s">
        <v>322</v>
      </c>
      <c r="G167" s="44"/>
      <c r="H167" s="44"/>
      <c r="I167" s="233"/>
      <c r="J167" s="44"/>
      <c r="K167" s="44"/>
      <c r="L167" s="48"/>
      <c r="M167" s="234"/>
      <c r="N167" s="235"/>
      <c r="O167" s="89"/>
      <c r="P167" s="89"/>
      <c r="Q167" s="89"/>
      <c r="R167" s="89"/>
      <c r="S167" s="89"/>
      <c r="T167" s="90"/>
      <c r="U167" s="42"/>
      <c r="V167" s="42"/>
      <c r="W167" s="42"/>
      <c r="X167" s="42"/>
      <c r="Y167" s="42"/>
      <c r="Z167" s="42"/>
      <c r="AA167" s="42"/>
      <c r="AB167" s="42"/>
      <c r="AC167" s="42"/>
      <c r="AD167" s="42"/>
      <c r="AE167" s="42"/>
      <c r="AT167" s="20" t="s">
        <v>321</v>
      </c>
      <c r="AU167" s="20" t="s">
        <v>87</v>
      </c>
    </row>
    <row r="168" s="13" customFormat="1">
      <c r="A168" s="13"/>
      <c r="B168" s="236"/>
      <c r="C168" s="237"/>
      <c r="D168" s="231" t="s">
        <v>237</v>
      </c>
      <c r="E168" s="238" t="s">
        <v>39</v>
      </c>
      <c r="F168" s="239" t="s">
        <v>710</v>
      </c>
      <c r="G168" s="237"/>
      <c r="H168" s="240">
        <v>7.3170000000000002</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237</v>
      </c>
      <c r="AU168" s="246" t="s">
        <v>87</v>
      </c>
      <c r="AV168" s="13" t="s">
        <v>90</v>
      </c>
      <c r="AW168" s="13" t="s">
        <v>41</v>
      </c>
      <c r="AX168" s="13" t="s">
        <v>80</v>
      </c>
      <c r="AY168" s="246" t="s">
        <v>225</v>
      </c>
    </row>
    <row r="169" s="14" customFormat="1">
      <c r="A169" s="14"/>
      <c r="B169" s="247"/>
      <c r="C169" s="248"/>
      <c r="D169" s="231" t="s">
        <v>237</v>
      </c>
      <c r="E169" s="249" t="s">
        <v>39</v>
      </c>
      <c r="F169" s="250" t="s">
        <v>239</v>
      </c>
      <c r="G169" s="248"/>
      <c r="H169" s="251">
        <v>7.3170000000000002</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237</v>
      </c>
      <c r="AU169" s="257" t="s">
        <v>87</v>
      </c>
      <c r="AV169" s="14" t="s">
        <v>233</v>
      </c>
      <c r="AW169" s="14" t="s">
        <v>41</v>
      </c>
      <c r="AX169" s="14" t="s">
        <v>87</v>
      </c>
      <c r="AY169" s="257" t="s">
        <v>225</v>
      </c>
    </row>
    <row r="170" s="2" customFormat="1" ht="16.5" customHeight="1">
      <c r="A170" s="42"/>
      <c r="B170" s="43"/>
      <c r="C170" s="258" t="s">
        <v>342</v>
      </c>
      <c r="D170" s="258" t="s">
        <v>307</v>
      </c>
      <c r="E170" s="259" t="s">
        <v>325</v>
      </c>
      <c r="F170" s="260" t="s">
        <v>174</v>
      </c>
      <c r="G170" s="261" t="s">
        <v>175</v>
      </c>
      <c r="H170" s="262">
        <v>1000</v>
      </c>
      <c r="I170" s="263"/>
      <c r="J170" s="264">
        <f>ROUND(I170*H170,2)</f>
        <v>0</v>
      </c>
      <c r="K170" s="260" t="s">
        <v>232</v>
      </c>
      <c r="L170" s="265"/>
      <c r="M170" s="266" t="s">
        <v>39</v>
      </c>
      <c r="N170" s="267" t="s">
        <v>53</v>
      </c>
      <c r="O170" s="89"/>
      <c r="P170" s="227">
        <f>O170*H170</f>
        <v>0</v>
      </c>
      <c r="Q170" s="227">
        <v>9.0000000000000006E-05</v>
      </c>
      <c r="R170" s="227">
        <f>Q170*H170</f>
        <v>0.090000000000000011</v>
      </c>
      <c r="S170" s="227">
        <v>0</v>
      </c>
      <c r="T170" s="228">
        <f>S170*H170</f>
        <v>0</v>
      </c>
      <c r="U170" s="42"/>
      <c r="V170" s="42"/>
      <c r="W170" s="42"/>
      <c r="X170" s="42"/>
      <c r="Y170" s="42"/>
      <c r="Z170" s="42"/>
      <c r="AA170" s="42"/>
      <c r="AB170" s="42"/>
      <c r="AC170" s="42"/>
      <c r="AD170" s="42"/>
      <c r="AE170" s="42"/>
      <c r="AR170" s="229" t="s">
        <v>272</v>
      </c>
      <c r="AT170" s="229" t="s">
        <v>307</v>
      </c>
      <c r="AU170" s="229" t="s">
        <v>87</v>
      </c>
      <c r="AY170" s="20" t="s">
        <v>225</v>
      </c>
      <c r="BE170" s="230">
        <f>IF(N170="základní",J170,0)</f>
        <v>0</v>
      </c>
      <c r="BF170" s="230">
        <f>IF(N170="snížená",J170,0)</f>
        <v>0</v>
      </c>
      <c r="BG170" s="230">
        <f>IF(N170="zákl. přenesená",J170,0)</f>
        <v>0</v>
      </c>
      <c r="BH170" s="230">
        <f>IF(N170="sníž. přenesená",J170,0)</f>
        <v>0</v>
      </c>
      <c r="BI170" s="230">
        <f>IF(N170="nulová",J170,0)</f>
        <v>0</v>
      </c>
      <c r="BJ170" s="20" t="s">
        <v>233</v>
      </c>
      <c r="BK170" s="230">
        <f>ROUND(I170*H170,2)</f>
        <v>0</v>
      </c>
      <c r="BL170" s="20" t="s">
        <v>233</v>
      </c>
      <c r="BM170" s="229" t="s">
        <v>711</v>
      </c>
    </row>
    <row r="171" s="13" customFormat="1">
      <c r="A171" s="13"/>
      <c r="B171" s="236"/>
      <c r="C171" s="237"/>
      <c r="D171" s="231" t="s">
        <v>237</v>
      </c>
      <c r="E171" s="238" t="s">
        <v>39</v>
      </c>
      <c r="F171" s="239" t="s">
        <v>712</v>
      </c>
      <c r="G171" s="237"/>
      <c r="H171" s="240">
        <v>1000</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237</v>
      </c>
      <c r="AU171" s="246" t="s">
        <v>87</v>
      </c>
      <c r="AV171" s="13" t="s">
        <v>90</v>
      </c>
      <c r="AW171" s="13" t="s">
        <v>41</v>
      </c>
      <c r="AX171" s="13" t="s">
        <v>80</v>
      </c>
      <c r="AY171" s="246" t="s">
        <v>225</v>
      </c>
    </row>
    <row r="172" s="14" customFormat="1">
      <c r="A172" s="14"/>
      <c r="B172" s="247"/>
      <c r="C172" s="248"/>
      <c r="D172" s="231" t="s">
        <v>237</v>
      </c>
      <c r="E172" s="249" t="s">
        <v>629</v>
      </c>
      <c r="F172" s="250" t="s">
        <v>239</v>
      </c>
      <c r="G172" s="248"/>
      <c r="H172" s="251">
        <v>1000</v>
      </c>
      <c r="I172" s="252"/>
      <c r="J172" s="248"/>
      <c r="K172" s="248"/>
      <c r="L172" s="253"/>
      <c r="M172" s="254"/>
      <c r="N172" s="255"/>
      <c r="O172" s="255"/>
      <c r="P172" s="255"/>
      <c r="Q172" s="255"/>
      <c r="R172" s="255"/>
      <c r="S172" s="255"/>
      <c r="T172" s="256"/>
      <c r="U172" s="14"/>
      <c r="V172" s="14"/>
      <c r="W172" s="14"/>
      <c r="X172" s="14"/>
      <c r="Y172" s="14"/>
      <c r="Z172" s="14"/>
      <c r="AA172" s="14"/>
      <c r="AB172" s="14"/>
      <c r="AC172" s="14"/>
      <c r="AD172" s="14"/>
      <c r="AE172" s="14"/>
      <c r="AT172" s="257" t="s">
        <v>237</v>
      </c>
      <c r="AU172" s="257" t="s">
        <v>87</v>
      </c>
      <c r="AV172" s="14" t="s">
        <v>233</v>
      </c>
      <c r="AW172" s="14" t="s">
        <v>41</v>
      </c>
      <c r="AX172" s="14" t="s">
        <v>87</v>
      </c>
      <c r="AY172" s="257" t="s">
        <v>225</v>
      </c>
    </row>
    <row r="173" s="12" customFormat="1" ht="25.92" customHeight="1">
      <c r="A173" s="12"/>
      <c r="B173" s="202"/>
      <c r="C173" s="203"/>
      <c r="D173" s="204" t="s">
        <v>79</v>
      </c>
      <c r="E173" s="205" t="s">
        <v>328</v>
      </c>
      <c r="F173" s="205" t="s">
        <v>329</v>
      </c>
      <c r="G173" s="203"/>
      <c r="H173" s="203"/>
      <c r="I173" s="206"/>
      <c r="J173" s="207">
        <f>BK173</f>
        <v>0</v>
      </c>
      <c r="K173" s="203"/>
      <c r="L173" s="208"/>
      <c r="M173" s="209"/>
      <c r="N173" s="210"/>
      <c r="O173" s="210"/>
      <c r="P173" s="211">
        <f>SUM(P174:P209)</f>
        <v>0</v>
      </c>
      <c r="Q173" s="210"/>
      <c r="R173" s="211">
        <f>SUM(R174:R209)</f>
        <v>0</v>
      </c>
      <c r="S173" s="210"/>
      <c r="T173" s="212">
        <f>SUM(T174:T209)</f>
        <v>0</v>
      </c>
      <c r="U173" s="12"/>
      <c r="V173" s="12"/>
      <c r="W173" s="12"/>
      <c r="X173" s="12"/>
      <c r="Y173" s="12"/>
      <c r="Z173" s="12"/>
      <c r="AA173" s="12"/>
      <c r="AB173" s="12"/>
      <c r="AC173" s="12"/>
      <c r="AD173" s="12"/>
      <c r="AE173" s="12"/>
      <c r="AR173" s="213" t="s">
        <v>233</v>
      </c>
      <c r="AT173" s="214" t="s">
        <v>79</v>
      </c>
      <c r="AU173" s="214" t="s">
        <v>80</v>
      </c>
      <c r="AY173" s="213" t="s">
        <v>225</v>
      </c>
      <c r="BK173" s="215">
        <f>SUM(BK174:BK209)</f>
        <v>0</v>
      </c>
    </row>
    <row r="174" s="2" customFormat="1" ht="55.5" customHeight="1">
      <c r="A174" s="42"/>
      <c r="B174" s="43"/>
      <c r="C174" s="218" t="s">
        <v>7</v>
      </c>
      <c r="D174" s="218" t="s">
        <v>228</v>
      </c>
      <c r="E174" s="219" t="s">
        <v>346</v>
      </c>
      <c r="F174" s="220" t="s">
        <v>347</v>
      </c>
      <c r="G174" s="221" t="s">
        <v>175</v>
      </c>
      <c r="H174" s="222">
        <v>1</v>
      </c>
      <c r="I174" s="223"/>
      <c r="J174" s="224">
        <f>ROUND(I174*H174,2)</f>
        <v>0</v>
      </c>
      <c r="K174" s="220" t="s">
        <v>232</v>
      </c>
      <c r="L174" s="48"/>
      <c r="M174" s="225" t="s">
        <v>39</v>
      </c>
      <c r="N174" s="226" t="s">
        <v>53</v>
      </c>
      <c r="O174" s="89"/>
      <c r="P174" s="227">
        <f>O174*H174</f>
        <v>0</v>
      </c>
      <c r="Q174" s="227">
        <v>0</v>
      </c>
      <c r="R174" s="227">
        <f>Q174*H174</f>
        <v>0</v>
      </c>
      <c r="S174" s="227">
        <v>0</v>
      </c>
      <c r="T174" s="228">
        <f>S174*H174</f>
        <v>0</v>
      </c>
      <c r="U174" s="42"/>
      <c r="V174" s="42"/>
      <c r="W174" s="42"/>
      <c r="X174" s="42"/>
      <c r="Y174" s="42"/>
      <c r="Z174" s="42"/>
      <c r="AA174" s="42"/>
      <c r="AB174" s="42"/>
      <c r="AC174" s="42"/>
      <c r="AD174" s="42"/>
      <c r="AE174" s="42"/>
      <c r="AR174" s="229" t="s">
        <v>300</v>
      </c>
      <c r="AT174" s="229" t="s">
        <v>228</v>
      </c>
      <c r="AU174" s="229" t="s">
        <v>87</v>
      </c>
      <c r="AY174" s="20" t="s">
        <v>225</v>
      </c>
      <c r="BE174" s="230">
        <f>IF(N174="základní",J174,0)</f>
        <v>0</v>
      </c>
      <c r="BF174" s="230">
        <f>IF(N174="snížená",J174,0)</f>
        <v>0</v>
      </c>
      <c r="BG174" s="230">
        <f>IF(N174="zákl. přenesená",J174,0)</f>
        <v>0</v>
      </c>
      <c r="BH174" s="230">
        <f>IF(N174="sníž. přenesená",J174,0)</f>
        <v>0</v>
      </c>
      <c r="BI174" s="230">
        <f>IF(N174="nulová",J174,0)</f>
        <v>0</v>
      </c>
      <c r="BJ174" s="20" t="s">
        <v>233</v>
      </c>
      <c r="BK174" s="230">
        <f>ROUND(I174*H174,2)</f>
        <v>0</v>
      </c>
      <c r="BL174" s="20" t="s">
        <v>300</v>
      </c>
      <c r="BM174" s="229" t="s">
        <v>713</v>
      </c>
    </row>
    <row r="175" s="2" customFormat="1">
      <c r="A175" s="42"/>
      <c r="B175" s="43"/>
      <c r="C175" s="44"/>
      <c r="D175" s="231" t="s">
        <v>235</v>
      </c>
      <c r="E175" s="44"/>
      <c r="F175" s="232" t="s">
        <v>334</v>
      </c>
      <c r="G175" s="44"/>
      <c r="H175" s="44"/>
      <c r="I175" s="233"/>
      <c r="J175" s="44"/>
      <c r="K175" s="44"/>
      <c r="L175" s="48"/>
      <c r="M175" s="234"/>
      <c r="N175" s="235"/>
      <c r="O175" s="89"/>
      <c r="P175" s="89"/>
      <c r="Q175" s="89"/>
      <c r="R175" s="89"/>
      <c r="S175" s="89"/>
      <c r="T175" s="90"/>
      <c r="U175" s="42"/>
      <c r="V175" s="42"/>
      <c r="W175" s="42"/>
      <c r="X175" s="42"/>
      <c r="Y175" s="42"/>
      <c r="Z175" s="42"/>
      <c r="AA175" s="42"/>
      <c r="AB175" s="42"/>
      <c r="AC175" s="42"/>
      <c r="AD175" s="42"/>
      <c r="AE175" s="42"/>
      <c r="AT175" s="20" t="s">
        <v>235</v>
      </c>
      <c r="AU175" s="20" t="s">
        <v>87</v>
      </c>
    </row>
    <row r="176" s="13" customFormat="1">
      <c r="A176" s="13"/>
      <c r="B176" s="236"/>
      <c r="C176" s="237"/>
      <c r="D176" s="231" t="s">
        <v>237</v>
      </c>
      <c r="E176" s="238" t="s">
        <v>39</v>
      </c>
      <c r="F176" s="239" t="s">
        <v>349</v>
      </c>
      <c r="G176" s="237"/>
      <c r="H176" s="240">
        <v>1</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237</v>
      </c>
      <c r="AU176" s="246" t="s">
        <v>87</v>
      </c>
      <c r="AV176" s="13" t="s">
        <v>90</v>
      </c>
      <c r="AW176" s="13" t="s">
        <v>41</v>
      </c>
      <c r="AX176" s="13" t="s">
        <v>80</v>
      </c>
      <c r="AY176" s="246" t="s">
        <v>225</v>
      </c>
    </row>
    <row r="177" s="14" customFormat="1">
      <c r="A177" s="14"/>
      <c r="B177" s="247"/>
      <c r="C177" s="248"/>
      <c r="D177" s="231" t="s">
        <v>237</v>
      </c>
      <c r="E177" s="249" t="s">
        <v>39</v>
      </c>
      <c r="F177" s="250" t="s">
        <v>239</v>
      </c>
      <c r="G177" s="248"/>
      <c r="H177" s="251">
        <v>1</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237</v>
      </c>
      <c r="AU177" s="257" t="s">
        <v>87</v>
      </c>
      <c r="AV177" s="14" t="s">
        <v>233</v>
      </c>
      <c r="AW177" s="14" t="s">
        <v>41</v>
      </c>
      <c r="AX177" s="14" t="s">
        <v>87</v>
      </c>
      <c r="AY177" s="257" t="s">
        <v>225</v>
      </c>
    </row>
    <row r="178" s="2" customFormat="1" ht="55.5" customHeight="1">
      <c r="A178" s="42"/>
      <c r="B178" s="43"/>
      <c r="C178" s="218" t="s">
        <v>350</v>
      </c>
      <c r="D178" s="218" t="s">
        <v>228</v>
      </c>
      <c r="E178" s="219" t="s">
        <v>331</v>
      </c>
      <c r="F178" s="220" t="s">
        <v>332</v>
      </c>
      <c r="G178" s="221" t="s">
        <v>184</v>
      </c>
      <c r="H178" s="222">
        <v>0.089999999999999997</v>
      </c>
      <c r="I178" s="223"/>
      <c r="J178" s="224">
        <f>ROUND(I178*H178,2)</f>
        <v>0</v>
      </c>
      <c r="K178" s="220" t="s">
        <v>232</v>
      </c>
      <c r="L178" s="48"/>
      <c r="M178" s="225" t="s">
        <v>39</v>
      </c>
      <c r="N178" s="226" t="s">
        <v>53</v>
      </c>
      <c r="O178" s="89"/>
      <c r="P178" s="227">
        <f>O178*H178</f>
        <v>0</v>
      </c>
      <c r="Q178" s="227">
        <v>0</v>
      </c>
      <c r="R178" s="227">
        <f>Q178*H178</f>
        <v>0</v>
      </c>
      <c r="S178" s="227">
        <v>0</v>
      </c>
      <c r="T178" s="228">
        <f>S178*H178</f>
        <v>0</v>
      </c>
      <c r="U178" s="42"/>
      <c r="V178" s="42"/>
      <c r="W178" s="42"/>
      <c r="X178" s="42"/>
      <c r="Y178" s="42"/>
      <c r="Z178" s="42"/>
      <c r="AA178" s="42"/>
      <c r="AB178" s="42"/>
      <c r="AC178" s="42"/>
      <c r="AD178" s="42"/>
      <c r="AE178" s="42"/>
      <c r="AR178" s="229" t="s">
        <v>300</v>
      </c>
      <c r="AT178" s="229" t="s">
        <v>228</v>
      </c>
      <c r="AU178" s="229" t="s">
        <v>87</v>
      </c>
      <c r="AY178" s="20" t="s">
        <v>225</v>
      </c>
      <c r="BE178" s="230">
        <f>IF(N178="základní",J178,0)</f>
        <v>0</v>
      </c>
      <c r="BF178" s="230">
        <f>IF(N178="snížená",J178,0)</f>
        <v>0</v>
      </c>
      <c r="BG178" s="230">
        <f>IF(N178="zákl. přenesená",J178,0)</f>
        <v>0</v>
      </c>
      <c r="BH178" s="230">
        <f>IF(N178="sníž. přenesená",J178,0)</f>
        <v>0</v>
      </c>
      <c r="BI178" s="230">
        <f>IF(N178="nulová",J178,0)</f>
        <v>0</v>
      </c>
      <c r="BJ178" s="20" t="s">
        <v>233</v>
      </c>
      <c r="BK178" s="230">
        <f>ROUND(I178*H178,2)</f>
        <v>0</v>
      </c>
      <c r="BL178" s="20" t="s">
        <v>300</v>
      </c>
      <c r="BM178" s="229" t="s">
        <v>714</v>
      </c>
    </row>
    <row r="179" s="2" customFormat="1">
      <c r="A179" s="42"/>
      <c r="B179" s="43"/>
      <c r="C179" s="44"/>
      <c r="D179" s="231" t="s">
        <v>235</v>
      </c>
      <c r="E179" s="44"/>
      <c r="F179" s="232" t="s">
        <v>334</v>
      </c>
      <c r="G179" s="44"/>
      <c r="H179" s="44"/>
      <c r="I179" s="233"/>
      <c r="J179" s="44"/>
      <c r="K179" s="44"/>
      <c r="L179" s="48"/>
      <c r="M179" s="234"/>
      <c r="N179" s="235"/>
      <c r="O179" s="89"/>
      <c r="P179" s="89"/>
      <c r="Q179" s="89"/>
      <c r="R179" s="89"/>
      <c r="S179" s="89"/>
      <c r="T179" s="90"/>
      <c r="U179" s="42"/>
      <c r="V179" s="42"/>
      <c r="W179" s="42"/>
      <c r="X179" s="42"/>
      <c r="Y179" s="42"/>
      <c r="Z179" s="42"/>
      <c r="AA179" s="42"/>
      <c r="AB179" s="42"/>
      <c r="AC179" s="42"/>
      <c r="AD179" s="42"/>
      <c r="AE179" s="42"/>
      <c r="AT179" s="20" t="s">
        <v>235</v>
      </c>
      <c r="AU179" s="20" t="s">
        <v>87</v>
      </c>
    </row>
    <row r="180" s="15" customFormat="1">
      <c r="A180" s="15"/>
      <c r="B180" s="268"/>
      <c r="C180" s="269"/>
      <c r="D180" s="231" t="s">
        <v>237</v>
      </c>
      <c r="E180" s="270" t="s">
        <v>39</v>
      </c>
      <c r="F180" s="271" t="s">
        <v>412</v>
      </c>
      <c r="G180" s="269"/>
      <c r="H180" s="270" t="s">
        <v>39</v>
      </c>
      <c r="I180" s="272"/>
      <c r="J180" s="269"/>
      <c r="K180" s="269"/>
      <c r="L180" s="273"/>
      <c r="M180" s="274"/>
      <c r="N180" s="275"/>
      <c r="O180" s="275"/>
      <c r="P180" s="275"/>
      <c r="Q180" s="275"/>
      <c r="R180" s="275"/>
      <c r="S180" s="275"/>
      <c r="T180" s="276"/>
      <c r="U180" s="15"/>
      <c r="V180" s="15"/>
      <c r="W180" s="15"/>
      <c r="X180" s="15"/>
      <c r="Y180" s="15"/>
      <c r="Z180" s="15"/>
      <c r="AA180" s="15"/>
      <c r="AB180" s="15"/>
      <c r="AC180" s="15"/>
      <c r="AD180" s="15"/>
      <c r="AE180" s="15"/>
      <c r="AT180" s="277" t="s">
        <v>237</v>
      </c>
      <c r="AU180" s="277" t="s">
        <v>87</v>
      </c>
      <c r="AV180" s="15" t="s">
        <v>87</v>
      </c>
      <c r="AW180" s="15" t="s">
        <v>41</v>
      </c>
      <c r="AX180" s="15" t="s">
        <v>80</v>
      </c>
      <c r="AY180" s="277" t="s">
        <v>225</v>
      </c>
    </row>
    <row r="181" s="13" customFormat="1">
      <c r="A181" s="13"/>
      <c r="B181" s="236"/>
      <c r="C181" s="237"/>
      <c r="D181" s="231" t="s">
        <v>237</v>
      </c>
      <c r="E181" s="238" t="s">
        <v>39</v>
      </c>
      <c r="F181" s="239" t="s">
        <v>715</v>
      </c>
      <c r="G181" s="237"/>
      <c r="H181" s="240">
        <v>0.089999999999999997</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237</v>
      </c>
      <c r="AU181" s="246" t="s">
        <v>87</v>
      </c>
      <c r="AV181" s="13" t="s">
        <v>90</v>
      </c>
      <c r="AW181" s="13" t="s">
        <v>41</v>
      </c>
      <c r="AX181" s="13" t="s">
        <v>80</v>
      </c>
      <c r="AY181" s="246" t="s">
        <v>225</v>
      </c>
    </row>
    <row r="182" s="14" customFormat="1">
      <c r="A182" s="14"/>
      <c r="B182" s="247"/>
      <c r="C182" s="248"/>
      <c r="D182" s="231" t="s">
        <v>237</v>
      </c>
      <c r="E182" s="249" t="s">
        <v>647</v>
      </c>
      <c r="F182" s="250" t="s">
        <v>239</v>
      </c>
      <c r="G182" s="248"/>
      <c r="H182" s="251">
        <v>0.089999999999999997</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237</v>
      </c>
      <c r="AU182" s="257" t="s">
        <v>87</v>
      </c>
      <c r="AV182" s="14" t="s">
        <v>233</v>
      </c>
      <c r="AW182" s="14" t="s">
        <v>41</v>
      </c>
      <c r="AX182" s="14" t="s">
        <v>87</v>
      </c>
      <c r="AY182" s="257" t="s">
        <v>225</v>
      </c>
    </row>
    <row r="183" s="2" customFormat="1" ht="55.5" customHeight="1">
      <c r="A183" s="42"/>
      <c r="B183" s="43"/>
      <c r="C183" s="218" t="s">
        <v>356</v>
      </c>
      <c r="D183" s="218" t="s">
        <v>228</v>
      </c>
      <c r="E183" s="219" t="s">
        <v>343</v>
      </c>
      <c r="F183" s="220" t="s">
        <v>344</v>
      </c>
      <c r="G183" s="221" t="s">
        <v>184</v>
      </c>
      <c r="H183" s="222">
        <v>50</v>
      </c>
      <c r="I183" s="223"/>
      <c r="J183" s="224">
        <f>ROUND(I183*H183,2)</f>
        <v>0</v>
      </c>
      <c r="K183" s="220" t="s">
        <v>232</v>
      </c>
      <c r="L183" s="48"/>
      <c r="M183" s="225" t="s">
        <v>39</v>
      </c>
      <c r="N183" s="226" t="s">
        <v>53</v>
      </c>
      <c r="O183" s="89"/>
      <c r="P183" s="227">
        <f>O183*H183</f>
        <v>0</v>
      </c>
      <c r="Q183" s="227">
        <v>0</v>
      </c>
      <c r="R183" s="227">
        <f>Q183*H183</f>
        <v>0</v>
      </c>
      <c r="S183" s="227">
        <v>0</v>
      </c>
      <c r="T183" s="228">
        <f>S183*H183</f>
        <v>0</v>
      </c>
      <c r="U183" s="42"/>
      <c r="V183" s="42"/>
      <c r="W183" s="42"/>
      <c r="X183" s="42"/>
      <c r="Y183" s="42"/>
      <c r="Z183" s="42"/>
      <c r="AA183" s="42"/>
      <c r="AB183" s="42"/>
      <c r="AC183" s="42"/>
      <c r="AD183" s="42"/>
      <c r="AE183" s="42"/>
      <c r="AR183" s="229" t="s">
        <v>300</v>
      </c>
      <c r="AT183" s="229" t="s">
        <v>228</v>
      </c>
      <c r="AU183" s="229" t="s">
        <v>87</v>
      </c>
      <c r="AY183" s="20" t="s">
        <v>225</v>
      </c>
      <c r="BE183" s="230">
        <f>IF(N183="základní",J183,0)</f>
        <v>0</v>
      </c>
      <c r="BF183" s="230">
        <f>IF(N183="snížená",J183,0)</f>
        <v>0</v>
      </c>
      <c r="BG183" s="230">
        <f>IF(N183="zákl. přenesená",J183,0)</f>
        <v>0</v>
      </c>
      <c r="BH183" s="230">
        <f>IF(N183="sníž. přenesená",J183,0)</f>
        <v>0</v>
      </c>
      <c r="BI183" s="230">
        <f>IF(N183="nulová",J183,0)</f>
        <v>0</v>
      </c>
      <c r="BJ183" s="20" t="s">
        <v>233</v>
      </c>
      <c r="BK183" s="230">
        <f>ROUND(I183*H183,2)</f>
        <v>0</v>
      </c>
      <c r="BL183" s="20" t="s">
        <v>300</v>
      </c>
      <c r="BM183" s="229" t="s">
        <v>716</v>
      </c>
    </row>
    <row r="184" s="2" customFormat="1">
      <c r="A184" s="42"/>
      <c r="B184" s="43"/>
      <c r="C184" s="44"/>
      <c r="D184" s="231" t="s">
        <v>235</v>
      </c>
      <c r="E184" s="44"/>
      <c r="F184" s="232" t="s">
        <v>334</v>
      </c>
      <c r="G184" s="44"/>
      <c r="H184" s="44"/>
      <c r="I184" s="233"/>
      <c r="J184" s="44"/>
      <c r="K184" s="44"/>
      <c r="L184" s="48"/>
      <c r="M184" s="234"/>
      <c r="N184" s="235"/>
      <c r="O184" s="89"/>
      <c r="P184" s="89"/>
      <c r="Q184" s="89"/>
      <c r="R184" s="89"/>
      <c r="S184" s="89"/>
      <c r="T184" s="90"/>
      <c r="U184" s="42"/>
      <c r="V184" s="42"/>
      <c r="W184" s="42"/>
      <c r="X184" s="42"/>
      <c r="Y184" s="42"/>
      <c r="Z184" s="42"/>
      <c r="AA184" s="42"/>
      <c r="AB184" s="42"/>
      <c r="AC184" s="42"/>
      <c r="AD184" s="42"/>
      <c r="AE184" s="42"/>
      <c r="AT184" s="20" t="s">
        <v>235</v>
      </c>
      <c r="AU184" s="20" t="s">
        <v>87</v>
      </c>
    </row>
    <row r="185" s="13" customFormat="1">
      <c r="A185" s="13"/>
      <c r="B185" s="236"/>
      <c r="C185" s="237"/>
      <c r="D185" s="231" t="s">
        <v>237</v>
      </c>
      <c r="E185" s="238" t="s">
        <v>39</v>
      </c>
      <c r="F185" s="239" t="s">
        <v>650</v>
      </c>
      <c r="G185" s="237"/>
      <c r="H185" s="240">
        <v>50</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237</v>
      </c>
      <c r="AU185" s="246" t="s">
        <v>87</v>
      </c>
      <c r="AV185" s="13" t="s">
        <v>90</v>
      </c>
      <c r="AW185" s="13" t="s">
        <v>41</v>
      </c>
      <c r="AX185" s="13" t="s">
        <v>80</v>
      </c>
      <c r="AY185" s="246" t="s">
        <v>225</v>
      </c>
    </row>
    <row r="186" s="14" customFormat="1">
      <c r="A186" s="14"/>
      <c r="B186" s="247"/>
      <c r="C186" s="248"/>
      <c r="D186" s="231" t="s">
        <v>237</v>
      </c>
      <c r="E186" s="249" t="s">
        <v>39</v>
      </c>
      <c r="F186" s="250" t="s">
        <v>239</v>
      </c>
      <c r="G186" s="248"/>
      <c r="H186" s="251">
        <v>50</v>
      </c>
      <c r="I186" s="252"/>
      <c r="J186" s="248"/>
      <c r="K186" s="248"/>
      <c r="L186" s="253"/>
      <c r="M186" s="254"/>
      <c r="N186" s="255"/>
      <c r="O186" s="255"/>
      <c r="P186" s="255"/>
      <c r="Q186" s="255"/>
      <c r="R186" s="255"/>
      <c r="S186" s="255"/>
      <c r="T186" s="256"/>
      <c r="U186" s="14"/>
      <c r="V186" s="14"/>
      <c r="W186" s="14"/>
      <c r="X186" s="14"/>
      <c r="Y186" s="14"/>
      <c r="Z186" s="14"/>
      <c r="AA186" s="14"/>
      <c r="AB186" s="14"/>
      <c r="AC186" s="14"/>
      <c r="AD186" s="14"/>
      <c r="AE186" s="14"/>
      <c r="AT186" s="257" t="s">
        <v>237</v>
      </c>
      <c r="AU186" s="257" t="s">
        <v>87</v>
      </c>
      <c r="AV186" s="14" t="s">
        <v>233</v>
      </c>
      <c r="AW186" s="14" t="s">
        <v>41</v>
      </c>
      <c r="AX186" s="14" t="s">
        <v>87</v>
      </c>
      <c r="AY186" s="257" t="s">
        <v>225</v>
      </c>
    </row>
    <row r="187" s="2" customFormat="1" ht="62.7" customHeight="1">
      <c r="A187" s="42"/>
      <c r="B187" s="43"/>
      <c r="C187" s="218" t="s">
        <v>361</v>
      </c>
      <c r="D187" s="218" t="s">
        <v>228</v>
      </c>
      <c r="E187" s="219" t="s">
        <v>338</v>
      </c>
      <c r="F187" s="220" t="s">
        <v>339</v>
      </c>
      <c r="G187" s="221" t="s">
        <v>184</v>
      </c>
      <c r="H187" s="222">
        <v>43.363999999999997</v>
      </c>
      <c r="I187" s="223"/>
      <c r="J187" s="224">
        <f>ROUND(I187*H187,2)</f>
        <v>0</v>
      </c>
      <c r="K187" s="220" t="s">
        <v>232</v>
      </c>
      <c r="L187" s="48"/>
      <c r="M187" s="225" t="s">
        <v>39</v>
      </c>
      <c r="N187" s="226" t="s">
        <v>53</v>
      </c>
      <c r="O187" s="89"/>
      <c r="P187" s="227">
        <f>O187*H187</f>
        <v>0</v>
      </c>
      <c r="Q187" s="227">
        <v>0</v>
      </c>
      <c r="R187" s="227">
        <f>Q187*H187</f>
        <v>0</v>
      </c>
      <c r="S187" s="227">
        <v>0</v>
      </c>
      <c r="T187" s="228">
        <f>S187*H187</f>
        <v>0</v>
      </c>
      <c r="U187" s="42"/>
      <c r="V187" s="42"/>
      <c r="W187" s="42"/>
      <c r="X187" s="42"/>
      <c r="Y187" s="42"/>
      <c r="Z187" s="42"/>
      <c r="AA187" s="42"/>
      <c r="AB187" s="42"/>
      <c r="AC187" s="42"/>
      <c r="AD187" s="42"/>
      <c r="AE187" s="42"/>
      <c r="AR187" s="229" t="s">
        <v>300</v>
      </c>
      <c r="AT187" s="229" t="s">
        <v>228</v>
      </c>
      <c r="AU187" s="229" t="s">
        <v>87</v>
      </c>
      <c r="AY187" s="20" t="s">
        <v>225</v>
      </c>
      <c r="BE187" s="230">
        <f>IF(N187="základní",J187,0)</f>
        <v>0</v>
      </c>
      <c r="BF187" s="230">
        <f>IF(N187="snížená",J187,0)</f>
        <v>0</v>
      </c>
      <c r="BG187" s="230">
        <f>IF(N187="zákl. přenesená",J187,0)</f>
        <v>0</v>
      </c>
      <c r="BH187" s="230">
        <f>IF(N187="sníž. přenesená",J187,0)</f>
        <v>0</v>
      </c>
      <c r="BI187" s="230">
        <f>IF(N187="nulová",J187,0)</f>
        <v>0</v>
      </c>
      <c r="BJ187" s="20" t="s">
        <v>233</v>
      </c>
      <c r="BK187" s="230">
        <f>ROUND(I187*H187,2)</f>
        <v>0</v>
      </c>
      <c r="BL187" s="20" t="s">
        <v>300</v>
      </c>
      <c r="BM187" s="229" t="s">
        <v>717</v>
      </c>
    </row>
    <row r="188" s="2" customFormat="1">
      <c r="A188" s="42"/>
      <c r="B188" s="43"/>
      <c r="C188" s="44"/>
      <c r="D188" s="231" t="s">
        <v>235</v>
      </c>
      <c r="E188" s="44"/>
      <c r="F188" s="232" t="s">
        <v>334</v>
      </c>
      <c r="G188" s="44"/>
      <c r="H188" s="44"/>
      <c r="I188" s="233"/>
      <c r="J188" s="44"/>
      <c r="K188" s="44"/>
      <c r="L188" s="48"/>
      <c r="M188" s="234"/>
      <c r="N188" s="235"/>
      <c r="O188" s="89"/>
      <c r="P188" s="89"/>
      <c r="Q188" s="89"/>
      <c r="R188" s="89"/>
      <c r="S188" s="89"/>
      <c r="T188" s="90"/>
      <c r="U188" s="42"/>
      <c r="V188" s="42"/>
      <c r="W188" s="42"/>
      <c r="X188" s="42"/>
      <c r="Y188" s="42"/>
      <c r="Z188" s="42"/>
      <c r="AA188" s="42"/>
      <c r="AB188" s="42"/>
      <c r="AC188" s="42"/>
      <c r="AD188" s="42"/>
      <c r="AE188" s="42"/>
      <c r="AT188" s="20" t="s">
        <v>235</v>
      </c>
      <c r="AU188" s="20" t="s">
        <v>87</v>
      </c>
    </row>
    <row r="189" s="13" customFormat="1">
      <c r="A189" s="13"/>
      <c r="B189" s="236"/>
      <c r="C189" s="237"/>
      <c r="D189" s="231" t="s">
        <v>237</v>
      </c>
      <c r="E189" s="238" t="s">
        <v>39</v>
      </c>
      <c r="F189" s="239" t="s">
        <v>718</v>
      </c>
      <c r="G189" s="237"/>
      <c r="H189" s="240">
        <v>43.363999999999997</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237</v>
      </c>
      <c r="AU189" s="246" t="s">
        <v>87</v>
      </c>
      <c r="AV189" s="13" t="s">
        <v>90</v>
      </c>
      <c r="AW189" s="13" t="s">
        <v>41</v>
      </c>
      <c r="AX189" s="13" t="s">
        <v>87</v>
      </c>
      <c r="AY189" s="246" t="s">
        <v>225</v>
      </c>
    </row>
    <row r="190" s="2" customFormat="1" ht="62.7" customHeight="1">
      <c r="A190" s="42"/>
      <c r="B190" s="43"/>
      <c r="C190" s="218" t="s">
        <v>367</v>
      </c>
      <c r="D190" s="218" t="s">
        <v>228</v>
      </c>
      <c r="E190" s="219" t="s">
        <v>620</v>
      </c>
      <c r="F190" s="220" t="s">
        <v>621</v>
      </c>
      <c r="G190" s="221" t="s">
        <v>184</v>
      </c>
      <c r="H190" s="222">
        <v>43.363999999999997</v>
      </c>
      <c r="I190" s="223"/>
      <c r="J190" s="224">
        <f>ROUND(I190*H190,2)</f>
        <v>0</v>
      </c>
      <c r="K190" s="220" t="s">
        <v>232</v>
      </c>
      <c r="L190" s="48"/>
      <c r="M190" s="225" t="s">
        <v>39</v>
      </c>
      <c r="N190" s="226" t="s">
        <v>53</v>
      </c>
      <c r="O190" s="89"/>
      <c r="P190" s="227">
        <f>O190*H190</f>
        <v>0</v>
      </c>
      <c r="Q190" s="227">
        <v>0</v>
      </c>
      <c r="R190" s="227">
        <f>Q190*H190</f>
        <v>0</v>
      </c>
      <c r="S190" s="227">
        <v>0</v>
      </c>
      <c r="T190" s="228">
        <f>S190*H190</f>
        <v>0</v>
      </c>
      <c r="U190" s="42"/>
      <c r="V190" s="42"/>
      <c r="W190" s="42"/>
      <c r="X190" s="42"/>
      <c r="Y190" s="42"/>
      <c r="Z190" s="42"/>
      <c r="AA190" s="42"/>
      <c r="AB190" s="42"/>
      <c r="AC190" s="42"/>
      <c r="AD190" s="42"/>
      <c r="AE190" s="42"/>
      <c r="AR190" s="229" t="s">
        <v>300</v>
      </c>
      <c r="AT190" s="229" t="s">
        <v>228</v>
      </c>
      <c r="AU190" s="229" t="s">
        <v>87</v>
      </c>
      <c r="AY190" s="20" t="s">
        <v>225</v>
      </c>
      <c r="BE190" s="230">
        <f>IF(N190="základní",J190,0)</f>
        <v>0</v>
      </c>
      <c r="BF190" s="230">
        <f>IF(N190="snížená",J190,0)</f>
        <v>0</v>
      </c>
      <c r="BG190" s="230">
        <f>IF(N190="zákl. přenesená",J190,0)</f>
        <v>0</v>
      </c>
      <c r="BH190" s="230">
        <f>IF(N190="sníž. přenesená",J190,0)</f>
        <v>0</v>
      </c>
      <c r="BI190" s="230">
        <f>IF(N190="nulová",J190,0)</f>
        <v>0</v>
      </c>
      <c r="BJ190" s="20" t="s">
        <v>233</v>
      </c>
      <c r="BK190" s="230">
        <f>ROUND(I190*H190,2)</f>
        <v>0</v>
      </c>
      <c r="BL190" s="20" t="s">
        <v>300</v>
      </c>
      <c r="BM190" s="229" t="s">
        <v>719</v>
      </c>
    </row>
    <row r="191" s="2" customFormat="1">
      <c r="A191" s="42"/>
      <c r="B191" s="43"/>
      <c r="C191" s="44"/>
      <c r="D191" s="231" t="s">
        <v>235</v>
      </c>
      <c r="E191" s="44"/>
      <c r="F191" s="232" t="s">
        <v>334</v>
      </c>
      <c r="G191" s="44"/>
      <c r="H191" s="44"/>
      <c r="I191" s="233"/>
      <c r="J191" s="44"/>
      <c r="K191" s="44"/>
      <c r="L191" s="48"/>
      <c r="M191" s="234"/>
      <c r="N191" s="235"/>
      <c r="O191" s="89"/>
      <c r="P191" s="89"/>
      <c r="Q191" s="89"/>
      <c r="R191" s="89"/>
      <c r="S191" s="89"/>
      <c r="T191" s="90"/>
      <c r="U191" s="42"/>
      <c r="V191" s="42"/>
      <c r="W191" s="42"/>
      <c r="X191" s="42"/>
      <c r="Y191" s="42"/>
      <c r="Z191" s="42"/>
      <c r="AA191" s="42"/>
      <c r="AB191" s="42"/>
      <c r="AC191" s="42"/>
      <c r="AD191" s="42"/>
      <c r="AE191" s="42"/>
      <c r="AT191" s="20" t="s">
        <v>235</v>
      </c>
      <c r="AU191" s="20" t="s">
        <v>87</v>
      </c>
    </row>
    <row r="192" s="2" customFormat="1">
      <c r="A192" s="42"/>
      <c r="B192" s="43"/>
      <c r="C192" s="44"/>
      <c r="D192" s="231" t="s">
        <v>321</v>
      </c>
      <c r="E192" s="44"/>
      <c r="F192" s="232" t="s">
        <v>354</v>
      </c>
      <c r="G192" s="44"/>
      <c r="H192" s="44"/>
      <c r="I192" s="233"/>
      <c r="J192" s="44"/>
      <c r="K192" s="44"/>
      <c r="L192" s="48"/>
      <c r="M192" s="234"/>
      <c r="N192" s="235"/>
      <c r="O192" s="89"/>
      <c r="P192" s="89"/>
      <c r="Q192" s="89"/>
      <c r="R192" s="89"/>
      <c r="S192" s="89"/>
      <c r="T192" s="90"/>
      <c r="U192" s="42"/>
      <c r="V192" s="42"/>
      <c r="W192" s="42"/>
      <c r="X192" s="42"/>
      <c r="Y192" s="42"/>
      <c r="Z192" s="42"/>
      <c r="AA192" s="42"/>
      <c r="AB192" s="42"/>
      <c r="AC192" s="42"/>
      <c r="AD192" s="42"/>
      <c r="AE192" s="42"/>
      <c r="AT192" s="20" t="s">
        <v>321</v>
      </c>
      <c r="AU192" s="20" t="s">
        <v>87</v>
      </c>
    </row>
    <row r="193" s="13" customFormat="1">
      <c r="A193" s="13"/>
      <c r="B193" s="236"/>
      <c r="C193" s="237"/>
      <c r="D193" s="231" t="s">
        <v>237</v>
      </c>
      <c r="E193" s="238" t="s">
        <v>39</v>
      </c>
      <c r="F193" s="239" t="s">
        <v>720</v>
      </c>
      <c r="G193" s="237"/>
      <c r="H193" s="240">
        <v>43.363999999999997</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237</v>
      </c>
      <c r="AU193" s="246" t="s">
        <v>87</v>
      </c>
      <c r="AV193" s="13" t="s">
        <v>90</v>
      </c>
      <c r="AW193" s="13" t="s">
        <v>41</v>
      </c>
      <c r="AX193" s="13" t="s">
        <v>80</v>
      </c>
      <c r="AY193" s="246" t="s">
        <v>225</v>
      </c>
    </row>
    <row r="194" s="14" customFormat="1">
      <c r="A194" s="14"/>
      <c r="B194" s="247"/>
      <c r="C194" s="248"/>
      <c r="D194" s="231" t="s">
        <v>237</v>
      </c>
      <c r="E194" s="249" t="s">
        <v>633</v>
      </c>
      <c r="F194" s="250" t="s">
        <v>239</v>
      </c>
      <c r="G194" s="248"/>
      <c r="H194" s="251">
        <v>43.363999999999997</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237</v>
      </c>
      <c r="AU194" s="257" t="s">
        <v>87</v>
      </c>
      <c r="AV194" s="14" t="s">
        <v>233</v>
      </c>
      <c r="AW194" s="14" t="s">
        <v>41</v>
      </c>
      <c r="AX194" s="14" t="s">
        <v>87</v>
      </c>
      <c r="AY194" s="257" t="s">
        <v>225</v>
      </c>
    </row>
    <row r="195" s="2" customFormat="1" ht="44.25" customHeight="1">
      <c r="A195" s="42"/>
      <c r="B195" s="43"/>
      <c r="C195" s="218" t="s">
        <v>548</v>
      </c>
      <c r="D195" s="218" t="s">
        <v>228</v>
      </c>
      <c r="E195" s="219" t="s">
        <v>357</v>
      </c>
      <c r="F195" s="220" t="s">
        <v>358</v>
      </c>
      <c r="G195" s="221" t="s">
        <v>184</v>
      </c>
      <c r="H195" s="222">
        <v>0.089999999999999997</v>
      </c>
      <c r="I195" s="223"/>
      <c r="J195" s="224">
        <f>ROUND(I195*H195,2)</f>
        <v>0</v>
      </c>
      <c r="K195" s="220" t="s">
        <v>232</v>
      </c>
      <c r="L195" s="48"/>
      <c r="M195" s="225" t="s">
        <v>39</v>
      </c>
      <c r="N195" s="226" t="s">
        <v>53</v>
      </c>
      <c r="O195" s="89"/>
      <c r="P195" s="227">
        <f>O195*H195</f>
        <v>0</v>
      </c>
      <c r="Q195" s="227">
        <v>0</v>
      </c>
      <c r="R195" s="227">
        <f>Q195*H195</f>
        <v>0</v>
      </c>
      <c r="S195" s="227">
        <v>0</v>
      </c>
      <c r="T195" s="228">
        <f>S195*H195</f>
        <v>0</v>
      </c>
      <c r="U195" s="42"/>
      <c r="V195" s="42"/>
      <c r="W195" s="42"/>
      <c r="X195" s="42"/>
      <c r="Y195" s="42"/>
      <c r="Z195" s="42"/>
      <c r="AA195" s="42"/>
      <c r="AB195" s="42"/>
      <c r="AC195" s="42"/>
      <c r="AD195" s="42"/>
      <c r="AE195" s="42"/>
      <c r="AR195" s="229" t="s">
        <v>300</v>
      </c>
      <c r="AT195" s="229" t="s">
        <v>228</v>
      </c>
      <c r="AU195" s="229" t="s">
        <v>87</v>
      </c>
      <c r="AY195" s="20" t="s">
        <v>225</v>
      </c>
      <c r="BE195" s="230">
        <f>IF(N195="základní",J195,0)</f>
        <v>0</v>
      </c>
      <c r="BF195" s="230">
        <f>IF(N195="snížená",J195,0)</f>
        <v>0</v>
      </c>
      <c r="BG195" s="230">
        <f>IF(N195="zákl. přenesená",J195,0)</f>
        <v>0</v>
      </c>
      <c r="BH195" s="230">
        <f>IF(N195="sníž. přenesená",J195,0)</f>
        <v>0</v>
      </c>
      <c r="BI195" s="230">
        <f>IF(N195="nulová",J195,0)</f>
        <v>0</v>
      </c>
      <c r="BJ195" s="20" t="s">
        <v>233</v>
      </c>
      <c r="BK195" s="230">
        <f>ROUND(I195*H195,2)</f>
        <v>0</v>
      </c>
      <c r="BL195" s="20" t="s">
        <v>300</v>
      </c>
      <c r="BM195" s="229" t="s">
        <v>721</v>
      </c>
    </row>
    <row r="196" s="2" customFormat="1">
      <c r="A196" s="42"/>
      <c r="B196" s="43"/>
      <c r="C196" s="44"/>
      <c r="D196" s="231" t="s">
        <v>235</v>
      </c>
      <c r="E196" s="44"/>
      <c r="F196" s="232" t="s">
        <v>360</v>
      </c>
      <c r="G196" s="44"/>
      <c r="H196" s="44"/>
      <c r="I196" s="233"/>
      <c r="J196" s="44"/>
      <c r="K196" s="44"/>
      <c r="L196" s="48"/>
      <c r="M196" s="234"/>
      <c r="N196" s="235"/>
      <c r="O196" s="89"/>
      <c r="P196" s="89"/>
      <c r="Q196" s="89"/>
      <c r="R196" s="89"/>
      <c r="S196" s="89"/>
      <c r="T196" s="90"/>
      <c r="U196" s="42"/>
      <c r="V196" s="42"/>
      <c r="W196" s="42"/>
      <c r="X196" s="42"/>
      <c r="Y196" s="42"/>
      <c r="Z196" s="42"/>
      <c r="AA196" s="42"/>
      <c r="AB196" s="42"/>
      <c r="AC196" s="42"/>
      <c r="AD196" s="42"/>
      <c r="AE196" s="42"/>
      <c r="AT196" s="20" t="s">
        <v>235</v>
      </c>
      <c r="AU196" s="20" t="s">
        <v>87</v>
      </c>
    </row>
    <row r="197" s="13" customFormat="1">
      <c r="A197" s="13"/>
      <c r="B197" s="236"/>
      <c r="C197" s="237"/>
      <c r="D197" s="231" t="s">
        <v>237</v>
      </c>
      <c r="E197" s="238" t="s">
        <v>39</v>
      </c>
      <c r="F197" s="239" t="s">
        <v>647</v>
      </c>
      <c r="G197" s="237"/>
      <c r="H197" s="240">
        <v>0.089999999999999997</v>
      </c>
      <c r="I197" s="241"/>
      <c r="J197" s="237"/>
      <c r="K197" s="237"/>
      <c r="L197" s="242"/>
      <c r="M197" s="243"/>
      <c r="N197" s="244"/>
      <c r="O197" s="244"/>
      <c r="P197" s="244"/>
      <c r="Q197" s="244"/>
      <c r="R197" s="244"/>
      <c r="S197" s="244"/>
      <c r="T197" s="245"/>
      <c r="U197" s="13"/>
      <c r="V197" s="13"/>
      <c r="W197" s="13"/>
      <c r="X197" s="13"/>
      <c r="Y197" s="13"/>
      <c r="Z197" s="13"/>
      <c r="AA197" s="13"/>
      <c r="AB197" s="13"/>
      <c r="AC197" s="13"/>
      <c r="AD197" s="13"/>
      <c r="AE197" s="13"/>
      <c r="AT197" s="246" t="s">
        <v>237</v>
      </c>
      <c r="AU197" s="246" t="s">
        <v>87</v>
      </c>
      <c r="AV197" s="13" t="s">
        <v>90</v>
      </c>
      <c r="AW197" s="13" t="s">
        <v>41</v>
      </c>
      <c r="AX197" s="13" t="s">
        <v>80</v>
      </c>
      <c r="AY197" s="246" t="s">
        <v>225</v>
      </c>
    </row>
    <row r="198" s="14" customFormat="1">
      <c r="A198" s="14"/>
      <c r="B198" s="247"/>
      <c r="C198" s="248"/>
      <c r="D198" s="231" t="s">
        <v>237</v>
      </c>
      <c r="E198" s="249" t="s">
        <v>39</v>
      </c>
      <c r="F198" s="250" t="s">
        <v>239</v>
      </c>
      <c r="G198" s="248"/>
      <c r="H198" s="251">
        <v>0.089999999999999997</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237</v>
      </c>
      <c r="AU198" s="257" t="s">
        <v>87</v>
      </c>
      <c r="AV198" s="14" t="s">
        <v>233</v>
      </c>
      <c r="AW198" s="14" t="s">
        <v>41</v>
      </c>
      <c r="AX198" s="14" t="s">
        <v>87</v>
      </c>
      <c r="AY198" s="257" t="s">
        <v>225</v>
      </c>
    </row>
    <row r="199" s="2" customFormat="1" ht="44.25" customHeight="1">
      <c r="A199" s="42"/>
      <c r="B199" s="43"/>
      <c r="C199" s="218" t="s">
        <v>722</v>
      </c>
      <c r="D199" s="218" t="s">
        <v>228</v>
      </c>
      <c r="E199" s="219" t="s">
        <v>362</v>
      </c>
      <c r="F199" s="220" t="s">
        <v>363</v>
      </c>
      <c r="G199" s="221" t="s">
        <v>184</v>
      </c>
      <c r="H199" s="222">
        <v>130.09200000000001</v>
      </c>
      <c r="I199" s="223"/>
      <c r="J199" s="224">
        <f>ROUND(I199*H199,2)</f>
        <v>0</v>
      </c>
      <c r="K199" s="220" t="s">
        <v>232</v>
      </c>
      <c r="L199" s="48"/>
      <c r="M199" s="225" t="s">
        <v>39</v>
      </c>
      <c r="N199" s="226" t="s">
        <v>53</v>
      </c>
      <c r="O199" s="89"/>
      <c r="P199" s="227">
        <f>O199*H199</f>
        <v>0</v>
      </c>
      <c r="Q199" s="227">
        <v>0</v>
      </c>
      <c r="R199" s="227">
        <f>Q199*H199</f>
        <v>0</v>
      </c>
      <c r="S199" s="227">
        <v>0</v>
      </c>
      <c r="T199" s="228">
        <f>S199*H199</f>
        <v>0</v>
      </c>
      <c r="U199" s="42"/>
      <c r="V199" s="42"/>
      <c r="W199" s="42"/>
      <c r="X199" s="42"/>
      <c r="Y199" s="42"/>
      <c r="Z199" s="42"/>
      <c r="AA199" s="42"/>
      <c r="AB199" s="42"/>
      <c r="AC199" s="42"/>
      <c r="AD199" s="42"/>
      <c r="AE199" s="42"/>
      <c r="AR199" s="229" t="s">
        <v>300</v>
      </c>
      <c r="AT199" s="229" t="s">
        <v>228</v>
      </c>
      <c r="AU199" s="229" t="s">
        <v>87</v>
      </c>
      <c r="AY199" s="20" t="s">
        <v>225</v>
      </c>
      <c r="BE199" s="230">
        <f>IF(N199="základní",J199,0)</f>
        <v>0</v>
      </c>
      <c r="BF199" s="230">
        <f>IF(N199="snížená",J199,0)</f>
        <v>0</v>
      </c>
      <c r="BG199" s="230">
        <f>IF(N199="zákl. přenesená",J199,0)</f>
        <v>0</v>
      </c>
      <c r="BH199" s="230">
        <f>IF(N199="sníž. přenesená",J199,0)</f>
        <v>0</v>
      </c>
      <c r="BI199" s="230">
        <f>IF(N199="nulová",J199,0)</f>
        <v>0</v>
      </c>
      <c r="BJ199" s="20" t="s">
        <v>233</v>
      </c>
      <c r="BK199" s="230">
        <f>ROUND(I199*H199,2)</f>
        <v>0</v>
      </c>
      <c r="BL199" s="20" t="s">
        <v>300</v>
      </c>
      <c r="BM199" s="229" t="s">
        <v>723</v>
      </c>
    </row>
    <row r="200" s="2" customFormat="1">
      <c r="A200" s="42"/>
      <c r="B200" s="43"/>
      <c r="C200" s="44"/>
      <c r="D200" s="231" t="s">
        <v>235</v>
      </c>
      <c r="E200" s="44"/>
      <c r="F200" s="232" t="s">
        <v>360</v>
      </c>
      <c r="G200" s="44"/>
      <c r="H200" s="44"/>
      <c r="I200" s="233"/>
      <c r="J200" s="44"/>
      <c r="K200" s="44"/>
      <c r="L200" s="48"/>
      <c r="M200" s="234"/>
      <c r="N200" s="235"/>
      <c r="O200" s="89"/>
      <c r="P200" s="89"/>
      <c r="Q200" s="89"/>
      <c r="R200" s="89"/>
      <c r="S200" s="89"/>
      <c r="T200" s="90"/>
      <c r="U200" s="42"/>
      <c r="V200" s="42"/>
      <c r="W200" s="42"/>
      <c r="X200" s="42"/>
      <c r="Y200" s="42"/>
      <c r="Z200" s="42"/>
      <c r="AA200" s="42"/>
      <c r="AB200" s="42"/>
      <c r="AC200" s="42"/>
      <c r="AD200" s="42"/>
      <c r="AE200" s="42"/>
      <c r="AT200" s="20" t="s">
        <v>235</v>
      </c>
      <c r="AU200" s="20" t="s">
        <v>87</v>
      </c>
    </row>
    <row r="201" s="2" customFormat="1">
      <c r="A201" s="42"/>
      <c r="B201" s="43"/>
      <c r="C201" s="44"/>
      <c r="D201" s="231" t="s">
        <v>321</v>
      </c>
      <c r="E201" s="44"/>
      <c r="F201" s="232" t="s">
        <v>365</v>
      </c>
      <c r="G201" s="44"/>
      <c r="H201" s="44"/>
      <c r="I201" s="233"/>
      <c r="J201" s="44"/>
      <c r="K201" s="44"/>
      <c r="L201" s="48"/>
      <c r="M201" s="234"/>
      <c r="N201" s="235"/>
      <c r="O201" s="89"/>
      <c r="P201" s="89"/>
      <c r="Q201" s="89"/>
      <c r="R201" s="89"/>
      <c r="S201" s="89"/>
      <c r="T201" s="90"/>
      <c r="U201" s="42"/>
      <c r="V201" s="42"/>
      <c r="W201" s="42"/>
      <c r="X201" s="42"/>
      <c r="Y201" s="42"/>
      <c r="Z201" s="42"/>
      <c r="AA201" s="42"/>
      <c r="AB201" s="42"/>
      <c r="AC201" s="42"/>
      <c r="AD201" s="42"/>
      <c r="AE201" s="42"/>
      <c r="AT201" s="20" t="s">
        <v>321</v>
      </c>
      <c r="AU201" s="20" t="s">
        <v>87</v>
      </c>
    </row>
    <row r="202" s="13" customFormat="1">
      <c r="A202" s="13"/>
      <c r="B202" s="236"/>
      <c r="C202" s="237"/>
      <c r="D202" s="231" t="s">
        <v>237</v>
      </c>
      <c r="E202" s="238" t="s">
        <v>39</v>
      </c>
      <c r="F202" s="239" t="s">
        <v>724</v>
      </c>
      <c r="G202" s="237"/>
      <c r="H202" s="240">
        <v>130.09200000000001</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237</v>
      </c>
      <c r="AU202" s="246" t="s">
        <v>87</v>
      </c>
      <c r="AV202" s="13" t="s">
        <v>90</v>
      </c>
      <c r="AW202" s="13" t="s">
        <v>41</v>
      </c>
      <c r="AX202" s="13" t="s">
        <v>80</v>
      </c>
      <c r="AY202" s="246" t="s">
        <v>225</v>
      </c>
    </row>
    <row r="203" s="14" customFormat="1">
      <c r="A203" s="14"/>
      <c r="B203" s="247"/>
      <c r="C203" s="248"/>
      <c r="D203" s="231" t="s">
        <v>237</v>
      </c>
      <c r="E203" s="249" t="s">
        <v>39</v>
      </c>
      <c r="F203" s="250" t="s">
        <v>239</v>
      </c>
      <c r="G203" s="248"/>
      <c r="H203" s="251">
        <v>130.09200000000001</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237</v>
      </c>
      <c r="AU203" s="257" t="s">
        <v>87</v>
      </c>
      <c r="AV203" s="14" t="s">
        <v>233</v>
      </c>
      <c r="AW203" s="14" t="s">
        <v>41</v>
      </c>
      <c r="AX203" s="14" t="s">
        <v>87</v>
      </c>
      <c r="AY203" s="257" t="s">
        <v>225</v>
      </c>
    </row>
    <row r="204" s="2" customFormat="1" ht="49.05" customHeight="1">
      <c r="A204" s="42"/>
      <c r="B204" s="43"/>
      <c r="C204" s="218" t="s">
        <v>725</v>
      </c>
      <c r="D204" s="218" t="s">
        <v>228</v>
      </c>
      <c r="E204" s="219" t="s">
        <v>368</v>
      </c>
      <c r="F204" s="220" t="s">
        <v>369</v>
      </c>
      <c r="G204" s="221" t="s">
        <v>184</v>
      </c>
      <c r="H204" s="222">
        <v>0.27900000000000003</v>
      </c>
      <c r="I204" s="223"/>
      <c r="J204" s="224">
        <f>ROUND(I204*H204,2)</f>
        <v>0</v>
      </c>
      <c r="K204" s="220" t="s">
        <v>232</v>
      </c>
      <c r="L204" s="48"/>
      <c r="M204" s="225" t="s">
        <v>39</v>
      </c>
      <c r="N204" s="226" t="s">
        <v>53</v>
      </c>
      <c r="O204" s="89"/>
      <c r="P204" s="227">
        <f>O204*H204</f>
        <v>0</v>
      </c>
      <c r="Q204" s="227">
        <v>0</v>
      </c>
      <c r="R204" s="227">
        <f>Q204*H204</f>
        <v>0</v>
      </c>
      <c r="S204" s="227">
        <v>0</v>
      </c>
      <c r="T204" s="228">
        <f>S204*H204</f>
        <v>0</v>
      </c>
      <c r="U204" s="42"/>
      <c r="V204" s="42"/>
      <c r="W204" s="42"/>
      <c r="X204" s="42"/>
      <c r="Y204" s="42"/>
      <c r="Z204" s="42"/>
      <c r="AA204" s="42"/>
      <c r="AB204" s="42"/>
      <c r="AC204" s="42"/>
      <c r="AD204" s="42"/>
      <c r="AE204" s="42"/>
      <c r="AR204" s="229" t="s">
        <v>300</v>
      </c>
      <c r="AT204" s="229" t="s">
        <v>228</v>
      </c>
      <c r="AU204" s="229" t="s">
        <v>87</v>
      </c>
      <c r="AY204" s="20" t="s">
        <v>225</v>
      </c>
      <c r="BE204" s="230">
        <f>IF(N204="základní",J204,0)</f>
        <v>0</v>
      </c>
      <c r="BF204" s="230">
        <f>IF(N204="snížená",J204,0)</f>
        <v>0</v>
      </c>
      <c r="BG204" s="230">
        <f>IF(N204="zákl. přenesená",J204,0)</f>
        <v>0</v>
      </c>
      <c r="BH204" s="230">
        <f>IF(N204="sníž. přenesená",J204,0)</f>
        <v>0</v>
      </c>
      <c r="BI204" s="230">
        <f>IF(N204="nulová",J204,0)</f>
        <v>0</v>
      </c>
      <c r="BJ204" s="20" t="s">
        <v>233</v>
      </c>
      <c r="BK204" s="230">
        <f>ROUND(I204*H204,2)</f>
        <v>0</v>
      </c>
      <c r="BL204" s="20" t="s">
        <v>300</v>
      </c>
      <c r="BM204" s="229" t="s">
        <v>726</v>
      </c>
    </row>
    <row r="205" s="2" customFormat="1">
      <c r="A205" s="42"/>
      <c r="B205" s="43"/>
      <c r="C205" s="44"/>
      <c r="D205" s="231" t="s">
        <v>235</v>
      </c>
      <c r="E205" s="44"/>
      <c r="F205" s="232" t="s">
        <v>371</v>
      </c>
      <c r="G205" s="44"/>
      <c r="H205" s="44"/>
      <c r="I205" s="233"/>
      <c r="J205" s="44"/>
      <c r="K205" s="44"/>
      <c r="L205" s="48"/>
      <c r="M205" s="234"/>
      <c r="N205" s="235"/>
      <c r="O205" s="89"/>
      <c r="P205" s="89"/>
      <c r="Q205" s="89"/>
      <c r="R205" s="89"/>
      <c r="S205" s="89"/>
      <c r="T205" s="90"/>
      <c r="U205" s="42"/>
      <c r="V205" s="42"/>
      <c r="W205" s="42"/>
      <c r="X205" s="42"/>
      <c r="Y205" s="42"/>
      <c r="Z205" s="42"/>
      <c r="AA205" s="42"/>
      <c r="AB205" s="42"/>
      <c r="AC205" s="42"/>
      <c r="AD205" s="42"/>
      <c r="AE205" s="42"/>
      <c r="AT205" s="20" t="s">
        <v>235</v>
      </c>
      <c r="AU205" s="20" t="s">
        <v>87</v>
      </c>
    </row>
    <row r="206" s="13" customFormat="1">
      <c r="A206" s="13"/>
      <c r="B206" s="236"/>
      <c r="C206" s="237"/>
      <c r="D206" s="231" t="s">
        <v>237</v>
      </c>
      <c r="E206" s="238" t="s">
        <v>39</v>
      </c>
      <c r="F206" s="239" t="s">
        <v>727</v>
      </c>
      <c r="G206" s="237"/>
      <c r="H206" s="240">
        <v>0.17000000000000001</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237</v>
      </c>
      <c r="AU206" s="246" t="s">
        <v>87</v>
      </c>
      <c r="AV206" s="13" t="s">
        <v>90</v>
      </c>
      <c r="AW206" s="13" t="s">
        <v>41</v>
      </c>
      <c r="AX206" s="13" t="s">
        <v>80</v>
      </c>
      <c r="AY206" s="246" t="s">
        <v>225</v>
      </c>
    </row>
    <row r="207" s="13" customFormat="1">
      <c r="A207" s="13"/>
      <c r="B207" s="236"/>
      <c r="C207" s="237"/>
      <c r="D207" s="231" t="s">
        <v>237</v>
      </c>
      <c r="E207" s="238" t="s">
        <v>39</v>
      </c>
      <c r="F207" s="239" t="s">
        <v>728</v>
      </c>
      <c r="G207" s="237"/>
      <c r="H207" s="240">
        <v>0.014999999999999999</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237</v>
      </c>
      <c r="AU207" s="246" t="s">
        <v>87</v>
      </c>
      <c r="AV207" s="13" t="s">
        <v>90</v>
      </c>
      <c r="AW207" s="13" t="s">
        <v>41</v>
      </c>
      <c r="AX207" s="13" t="s">
        <v>80</v>
      </c>
      <c r="AY207" s="246" t="s">
        <v>225</v>
      </c>
    </row>
    <row r="208" s="13" customFormat="1">
      <c r="A208" s="13"/>
      <c r="B208" s="236"/>
      <c r="C208" s="237"/>
      <c r="D208" s="231" t="s">
        <v>237</v>
      </c>
      <c r="E208" s="238" t="s">
        <v>39</v>
      </c>
      <c r="F208" s="239" t="s">
        <v>729</v>
      </c>
      <c r="G208" s="237"/>
      <c r="H208" s="240">
        <v>0.094</v>
      </c>
      <c r="I208" s="241"/>
      <c r="J208" s="237"/>
      <c r="K208" s="237"/>
      <c r="L208" s="242"/>
      <c r="M208" s="243"/>
      <c r="N208" s="244"/>
      <c r="O208" s="244"/>
      <c r="P208" s="244"/>
      <c r="Q208" s="244"/>
      <c r="R208" s="244"/>
      <c r="S208" s="244"/>
      <c r="T208" s="245"/>
      <c r="U208" s="13"/>
      <c r="V208" s="13"/>
      <c r="W208" s="13"/>
      <c r="X208" s="13"/>
      <c r="Y208" s="13"/>
      <c r="Z208" s="13"/>
      <c r="AA208" s="13"/>
      <c r="AB208" s="13"/>
      <c r="AC208" s="13"/>
      <c r="AD208" s="13"/>
      <c r="AE208" s="13"/>
      <c r="AT208" s="246" t="s">
        <v>237</v>
      </c>
      <c r="AU208" s="246" t="s">
        <v>87</v>
      </c>
      <c r="AV208" s="13" t="s">
        <v>90</v>
      </c>
      <c r="AW208" s="13" t="s">
        <v>41</v>
      </c>
      <c r="AX208" s="13" t="s">
        <v>80</v>
      </c>
      <c r="AY208" s="246" t="s">
        <v>225</v>
      </c>
    </row>
    <row r="209" s="14" customFormat="1">
      <c r="A209" s="14"/>
      <c r="B209" s="247"/>
      <c r="C209" s="248"/>
      <c r="D209" s="231" t="s">
        <v>237</v>
      </c>
      <c r="E209" s="249" t="s">
        <v>39</v>
      </c>
      <c r="F209" s="250" t="s">
        <v>239</v>
      </c>
      <c r="G209" s="248"/>
      <c r="H209" s="251">
        <v>0.27900000000000003</v>
      </c>
      <c r="I209" s="252"/>
      <c r="J209" s="248"/>
      <c r="K209" s="248"/>
      <c r="L209" s="253"/>
      <c r="M209" s="278"/>
      <c r="N209" s="279"/>
      <c r="O209" s="279"/>
      <c r="P209" s="279"/>
      <c r="Q209" s="279"/>
      <c r="R209" s="279"/>
      <c r="S209" s="279"/>
      <c r="T209" s="280"/>
      <c r="U209" s="14"/>
      <c r="V209" s="14"/>
      <c r="W209" s="14"/>
      <c r="X209" s="14"/>
      <c r="Y209" s="14"/>
      <c r="Z209" s="14"/>
      <c r="AA209" s="14"/>
      <c r="AB209" s="14"/>
      <c r="AC209" s="14"/>
      <c r="AD209" s="14"/>
      <c r="AE209" s="14"/>
      <c r="AT209" s="257" t="s">
        <v>237</v>
      </c>
      <c r="AU209" s="257" t="s">
        <v>87</v>
      </c>
      <c r="AV209" s="14" t="s">
        <v>233</v>
      </c>
      <c r="AW209" s="14" t="s">
        <v>41</v>
      </c>
      <c r="AX209" s="14" t="s">
        <v>87</v>
      </c>
      <c r="AY209" s="257" t="s">
        <v>225</v>
      </c>
    </row>
    <row r="210" s="2" customFormat="1" ht="6.96" customHeight="1">
      <c r="A210" s="42"/>
      <c r="B210" s="64"/>
      <c r="C210" s="65"/>
      <c r="D210" s="65"/>
      <c r="E210" s="65"/>
      <c r="F210" s="65"/>
      <c r="G210" s="65"/>
      <c r="H210" s="65"/>
      <c r="I210" s="65"/>
      <c r="J210" s="65"/>
      <c r="K210" s="65"/>
      <c r="L210" s="48"/>
      <c r="M210" s="42"/>
      <c r="O210" s="42"/>
      <c r="P210" s="42"/>
      <c r="Q210" s="42"/>
      <c r="R210" s="42"/>
      <c r="S210" s="42"/>
      <c r="T210" s="42"/>
      <c r="U210" s="42"/>
      <c r="V210" s="42"/>
      <c r="W210" s="42"/>
      <c r="X210" s="42"/>
      <c r="Y210" s="42"/>
      <c r="Z210" s="42"/>
      <c r="AA210" s="42"/>
      <c r="AB210" s="42"/>
      <c r="AC210" s="42"/>
      <c r="AD210" s="42"/>
      <c r="AE210" s="42"/>
    </row>
  </sheetData>
  <sheetProtection sheet="1" autoFilter="0" formatColumns="0" formatRows="0" objects="1" scenarios="1" spinCount="100000" saltValue="mtIFlg4Q2WIrSqKtBVjounN+xzdg6R0gQYZqBk0SwnDZyM0fFEC/ml7qIVRJ4rdI46o8M493kCM5uHsJy2HpkA==" hashValue="8tI9AwoCoIuiycsUwNuT8fu+WFMQcGCpKOvx042bB8ieLcB1Uu1hDG2T5KtJIzSIXdl3bidNmTLAJigzwzRzCQ==" algorithmName="SHA-512" password="CDD6"/>
  <autoFilter ref="C86:K2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43" t="s">
        <v>730</v>
      </c>
      <c r="BA2" s="143" t="s">
        <v>183</v>
      </c>
      <c r="BB2" s="143" t="s">
        <v>184</v>
      </c>
      <c r="BC2" s="143" t="s">
        <v>731</v>
      </c>
      <c r="BD2" s="143" t="s">
        <v>90</v>
      </c>
    </row>
    <row r="3" s="1" customFormat="1" ht="6.96" customHeight="1">
      <c r="B3" s="144"/>
      <c r="C3" s="145"/>
      <c r="D3" s="145"/>
      <c r="E3" s="145"/>
      <c r="F3" s="145"/>
      <c r="G3" s="145"/>
      <c r="H3" s="145"/>
      <c r="I3" s="145"/>
      <c r="J3" s="145"/>
      <c r="K3" s="145"/>
      <c r="L3" s="23"/>
      <c r="AT3" s="20" t="s">
        <v>90</v>
      </c>
      <c r="AZ3" s="143" t="s">
        <v>732</v>
      </c>
      <c r="BA3" s="143" t="s">
        <v>187</v>
      </c>
      <c r="BB3" s="143" t="s">
        <v>188</v>
      </c>
      <c r="BC3" s="143" t="s">
        <v>733</v>
      </c>
      <c r="BD3" s="143" t="s">
        <v>90</v>
      </c>
    </row>
    <row r="4" s="1" customFormat="1" ht="24.96" customHeight="1">
      <c r="B4" s="23"/>
      <c r="D4" s="146" t="s">
        <v>181</v>
      </c>
      <c r="L4" s="23"/>
      <c r="M4" s="147" t="s">
        <v>10</v>
      </c>
      <c r="AT4" s="20" t="s">
        <v>41</v>
      </c>
      <c r="AZ4" s="143" t="s">
        <v>381</v>
      </c>
      <c r="BA4" s="143" t="s">
        <v>198</v>
      </c>
      <c r="BB4" s="143" t="s">
        <v>199</v>
      </c>
      <c r="BC4" s="143" t="s">
        <v>233</v>
      </c>
      <c r="BD4" s="143" t="s">
        <v>90</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734</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ROUND((SUM(BE88:BE142)),  2)</f>
        <v>0</v>
      </c>
      <c r="G35" s="42"/>
      <c r="H35" s="42"/>
      <c r="I35" s="163">
        <v>0.20999999999999999</v>
      </c>
      <c r="J35" s="162">
        <f>ROUND(((SUM(BE88:BE142))*I35),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ROUND((SUM(BF88:BF142)),  2)</f>
        <v>0</v>
      </c>
      <c r="G36" s="42"/>
      <c r="H36" s="42"/>
      <c r="I36" s="163">
        <v>0.12</v>
      </c>
      <c r="J36" s="162">
        <f>ROUND(((SUM(BF88:BF142))*I36),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ROUND((SUM(BG88:BG142)),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ROUND((SUM(BH88:BH142)),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ROUND((SUM(BI88:BI142)),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Č16 - 1.TK Světec - Bílina</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J129</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200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Č16 - 1.TK Světec - Bílina</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P89+P129</f>
        <v>0</v>
      </c>
      <c r="Q88" s="101"/>
      <c r="R88" s="199">
        <f>R89+R129</f>
        <v>3.4553243999999999</v>
      </c>
      <c r="S88" s="101"/>
      <c r="T88" s="200">
        <f>T89+T129</f>
        <v>0</v>
      </c>
      <c r="U88" s="42"/>
      <c r="V88" s="42"/>
      <c r="W88" s="42"/>
      <c r="X88" s="42"/>
      <c r="Y88" s="42"/>
      <c r="Z88" s="42"/>
      <c r="AA88" s="42"/>
      <c r="AB88" s="42"/>
      <c r="AC88" s="42"/>
      <c r="AD88" s="42"/>
      <c r="AE88" s="42"/>
      <c r="AT88" s="20" t="s">
        <v>79</v>
      </c>
      <c r="AU88" s="20" t="s">
        <v>206</v>
      </c>
      <c r="BK88" s="201">
        <f>BK89+BK129</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3.4553243999999999</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SUM(P91:P128)</f>
        <v>0</v>
      </c>
      <c r="Q90" s="210"/>
      <c r="R90" s="211">
        <f>SUM(R91:R128)</f>
        <v>3.4553243999999999</v>
      </c>
      <c r="S90" s="210"/>
      <c r="T90" s="212">
        <f>SUM(T91:T128)</f>
        <v>0</v>
      </c>
      <c r="U90" s="12"/>
      <c r="V90" s="12"/>
      <c r="W90" s="12"/>
      <c r="X90" s="12"/>
      <c r="Y90" s="12"/>
      <c r="Z90" s="12"/>
      <c r="AA90" s="12"/>
      <c r="AB90" s="12"/>
      <c r="AC90" s="12"/>
      <c r="AD90" s="12"/>
      <c r="AE90" s="12"/>
      <c r="AR90" s="213" t="s">
        <v>87</v>
      </c>
      <c r="AT90" s="214" t="s">
        <v>79</v>
      </c>
      <c r="AU90" s="214" t="s">
        <v>87</v>
      </c>
      <c r="AY90" s="213" t="s">
        <v>225</v>
      </c>
      <c r="BK90" s="215">
        <f>SUM(BK91:BK128)</f>
        <v>0</v>
      </c>
    </row>
    <row r="91" s="2" customFormat="1" ht="62.7" customHeight="1">
      <c r="A91" s="42"/>
      <c r="B91" s="43"/>
      <c r="C91" s="218" t="s">
        <v>87</v>
      </c>
      <c r="D91" s="218" t="s">
        <v>228</v>
      </c>
      <c r="E91" s="219" t="s">
        <v>246</v>
      </c>
      <c r="F91" s="220" t="s">
        <v>247</v>
      </c>
      <c r="G91" s="221" t="s">
        <v>188</v>
      </c>
      <c r="H91" s="222">
        <v>70</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735</v>
      </c>
    </row>
    <row r="92" s="2" customFormat="1">
      <c r="A92" s="42"/>
      <c r="B92" s="43"/>
      <c r="C92" s="44"/>
      <c r="D92" s="231" t="s">
        <v>235</v>
      </c>
      <c r="E92" s="44"/>
      <c r="F92" s="232" t="s">
        <v>249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5" customFormat="1">
      <c r="A93" s="15"/>
      <c r="B93" s="268"/>
      <c r="C93" s="269"/>
      <c r="D93" s="231" t="s">
        <v>237</v>
      </c>
      <c r="E93" s="270" t="s">
        <v>39</v>
      </c>
      <c r="F93" s="271" t="s">
        <v>736</v>
      </c>
      <c r="G93" s="269"/>
      <c r="H93" s="270" t="s">
        <v>39</v>
      </c>
      <c r="I93" s="272"/>
      <c r="J93" s="269"/>
      <c r="K93" s="269"/>
      <c r="L93" s="273"/>
      <c r="M93" s="274"/>
      <c r="N93" s="275"/>
      <c r="O93" s="275"/>
      <c r="P93" s="275"/>
      <c r="Q93" s="275"/>
      <c r="R93" s="275"/>
      <c r="S93" s="275"/>
      <c r="T93" s="276"/>
      <c r="U93" s="15"/>
      <c r="V93" s="15"/>
      <c r="W93" s="15"/>
      <c r="X93" s="15"/>
      <c r="Y93" s="15"/>
      <c r="Z93" s="15"/>
      <c r="AA93" s="15"/>
      <c r="AB93" s="15"/>
      <c r="AC93" s="15"/>
      <c r="AD93" s="15"/>
      <c r="AE93" s="15"/>
      <c r="AT93" s="277" t="s">
        <v>237</v>
      </c>
      <c r="AU93" s="277" t="s">
        <v>90</v>
      </c>
      <c r="AV93" s="15" t="s">
        <v>87</v>
      </c>
      <c r="AW93" s="15" t="s">
        <v>41</v>
      </c>
      <c r="AX93" s="15" t="s">
        <v>80</v>
      </c>
      <c r="AY93" s="277" t="s">
        <v>225</v>
      </c>
    </row>
    <row r="94" s="13" customFormat="1">
      <c r="A94" s="13"/>
      <c r="B94" s="236"/>
      <c r="C94" s="237"/>
      <c r="D94" s="231" t="s">
        <v>237</v>
      </c>
      <c r="E94" s="238" t="s">
        <v>39</v>
      </c>
      <c r="F94" s="239" t="s">
        <v>737</v>
      </c>
      <c r="G94" s="237"/>
      <c r="H94" s="240">
        <v>70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4" customFormat="1">
      <c r="A95" s="14"/>
      <c r="B95" s="247"/>
      <c r="C95" s="248"/>
      <c r="D95" s="231" t="s">
        <v>237</v>
      </c>
      <c r="E95" s="249" t="s">
        <v>732</v>
      </c>
      <c r="F95" s="250" t="s">
        <v>239</v>
      </c>
      <c r="G95" s="248"/>
      <c r="H95" s="251">
        <v>70</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237</v>
      </c>
      <c r="AU95" s="257" t="s">
        <v>90</v>
      </c>
      <c r="AV95" s="14" t="s">
        <v>233</v>
      </c>
      <c r="AW95" s="14" t="s">
        <v>41</v>
      </c>
      <c r="AX95" s="14" t="s">
        <v>87</v>
      </c>
      <c r="AY95" s="257" t="s">
        <v>225</v>
      </c>
    </row>
    <row r="96" s="2" customFormat="1" ht="24.15" customHeight="1">
      <c r="A96" s="42"/>
      <c r="B96" s="43"/>
      <c r="C96" s="218" t="s">
        <v>90</v>
      </c>
      <c r="D96" s="218" t="s">
        <v>228</v>
      </c>
      <c r="E96" s="219" t="s">
        <v>251</v>
      </c>
      <c r="F96" s="220" t="s">
        <v>252</v>
      </c>
      <c r="G96" s="221" t="s">
        <v>175</v>
      </c>
      <c r="H96" s="222">
        <v>2</v>
      </c>
      <c r="I96" s="223"/>
      <c r="J96" s="224">
        <f>ROUND(I96*H96,2)</f>
        <v>0</v>
      </c>
      <c r="K96" s="220" t="s">
        <v>232</v>
      </c>
      <c r="L96" s="48"/>
      <c r="M96" s="225" t="s">
        <v>39</v>
      </c>
      <c r="N96" s="226" t="s">
        <v>53</v>
      </c>
      <c r="O96" s="89"/>
      <c r="P96" s="227">
        <f>O96*H96</f>
        <v>0</v>
      </c>
      <c r="Q96" s="227">
        <v>0</v>
      </c>
      <c r="R96" s="227">
        <f>Q96*H96</f>
        <v>0</v>
      </c>
      <c r="S96" s="227">
        <v>0</v>
      </c>
      <c r="T96" s="228">
        <f>S96*H96</f>
        <v>0</v>
      </c>
      <c r="U96" s="42"/>
      <c r="V96" s="42"/>
      <c r="W96" s="42"/>
      <c r="X96" s="42"/>
      <c r="Y96" s="42"/>
      <c r="Z96" s="42"/>
      <c r="AA96" s="42"/>
      <c r="AB96" s="42"/>
      <c r="AC96" s="42"/>
      <c r="AD96" s="42"/>
      <c r="AE96" s="42"/>
      <c r="AR96" s="229" t="s">
        <v>233</v>
      </c>
      <c r="AT96" s="229" t="s">
        <v>228</v>
      </c>
      <c r="AU96" s="229" t="s">
        <v>90</v>
      </c>
      <c r="AY96" s="20" t="s">
        <v>225</v>
      </c>
      <c r="BE96" s="230">
        <f>IF(N96="základní",J96,0)</f>
        <v>0</v>
      </c>
      <c r="BF96" s="230">
        <f>IF(N96="snížená",J96,0)</f>
        <v>0</v>
      </c>
      <c r="BG96" s="230">
        <f>IF(N96="zákl. přenesená",J96,0)</f>
        <v>0</v>
      </c>
      <c r="BH96" s="230">
        <f>IF(N96="sníž. přenesená",J96,0)</f>
        <v>0</v>
      </c>
      <c r="BI96" s="230">
        <f>IF(N96="nulová",J96,0)</f>
        <v>0</v>
      </c>
      <c r="BJ96" s="20" t="s">
        <v>233</v>
      </c>
      <c r="BK96" s="230">
        <f>ROUND(I96*H96,2)</f>
        <v>0</v>
      </c>
      <c r="BL96" s="20" t="s">
        <v>233</v>
      </c>
      <c r="BM96" s="229" t="s">
        <v>738</v>
      </c>
    </row>
    <row r="97" s="2" customFormat="1" ht="24.15" customHeight="1">
      <c r="A97" s="42"/>
      <c r="B97" s="43"/>
      <c r="C97" s="218" t="s">
        <v>245</v>
      </c>
      <c r="D97" s="218" t="s">
        <v>228</v>
      </c>
      <c r="E97" s="219" t="s">
        <v>254</v>
      </c>
      <c r="F97" s="220" t="s">
        <v>255</v>
      </c>
      <c r="G97" s="221" t="s">
        <v>175</v>
      </c>
      <c r="H97" s="222">
        <v>13</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739</v>
      </c>
    </row>
    <row r="98" s="2" customFormat="1">
      <c r="A98" s="42"/>
      <c r="B98" s="43"/>
      <c r="C98" s="44"/>
      <c r="D98" s="231" t="s">
        <v>235</v>
      </c>
      <c r="E98" s="44"/>
      <c r="F98" s="232" t="s">
        <v>257</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13" customFormat="1">
      <c r="A99" s="13"/>
      <c r="B99" s="236"/>
      <c r="C99" s="237"/>
      <c r="D99" s="231" t="s">
        <v>237</v>
      </c>
      <c r="E99" s="238" t="s">
        <v>39</v>
      </c>
      <c r="F99" s="239" t="s">
        <v>740</v>
      </c>
      <c r="G99" s="237"/>
      <c r="H99" s="240">
        <v>12</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3" customFormat="1">
      <c r="A100" s="13"/>
      <c r="B100" s="236"/>
      <c r="C100" s="237"/>
      <c r="D100" s="231" t="s">
        <v>237</v>
      </c>
      <c r="E100" s="238" t="s">
        <v>39</v>
      </c>
      <c r="F100" s="239" t="s">
        <v>741</v>
      </c>
      <c r="G100" s="237"/>
      <c r="H100" s="240">
        <v>1</v>
      </c>
      <c r="I100" s="241"/>
      <c r="J100" s="237"/>
      <c r="K100" s="237"/>
      <c r="L100" s="242"/>
      <c r="M100" s="243"/>
      <c r="N100" s="244"/>
      <c r="O100" s="244"/>
      <c r="P100" s="244"/>
      <c r="Q100" s="244"/>
      <c r="R100" s="244"/>
      <c r="S100" s="244"/>
      <c r="T100" s="245"/>
      <c r="U100" s="13"/>
      <c r="V100" s="13"/>
      <c r="W100" s="13"/>
      <c r="X100" s="13"/>
      <c r="Y100" s="13"/>
      <c r="Z100" s="13"/>
      <c r="AA100" s="13"/>
      <c r="AB100" s="13"/>
      <c r="AC100" s="13"/>
      <c r="AD100" s="13"/>
      <c r="AE100" s="13"/>
      <c r="AT100" s="246" t="s">
        <v>237</v>
      </c>
      <c r="AU100" s="246" t="s">
        <v>90</v>
      </c>
      <c r="AV100" s="13" t="s">
        <v>90</v>
      </c>
      <c r="AW100" s="13" t="s">
        <v>41</v>
      </c>
      <c r="AX100" s="13" t="s">
        <v>80</v>
      </c>
      <c r="AY100" s="246" t="s">
        <v>225</v>
      </c>
    </row>
    <row r="101" s="14" customFormat="1">
      <c r="A101" s="14"/>
      <c r="B101" s="247"/>
      <c r="C101" s="248"/>
      <c r="D101" s="231" t="s">
        <v>237</v>
      </c>
      <c r="E101" s="249" t="s">
        <v>39</v>
      </c>
      <c r="F101" s="250" t="s">
        <v>239</v>
      </c>
      <c r="G101" s="248"/>
      <c r="H101" s="251">
        <v>13</v>
      </c>
      <c r="I101" s="252"/>
      <c r="J101" s="248"/>
      <c r="K101" s="248"/>
      <c r="L101" s="253"/>
      <c r="M101" s="254"/>
      <c r="N101" s="255"/>
      <c r="O101" s="255"/>
      <c r="P101" s="255"/>
      <c r="Q101" s="255"/>
      <c r="R101" s="255"/>
      <c r="S101" s="255"/>
      <c r="T101" s="256"/>
      <c r="U101" s="14"/>
      <c r="V101" s="14"/>
      <c r="W101" s="14"/>
      <c r="X101" s="14"/>
      <c r="Y101" s="14"/>
      <c r="Z101" s="14"/>
      <c r="AA101" s="14"/>
      <c r="AB101" s="14"/>
      <c r="AC101" s="14"/>
      <c r="AD101" s="14"/>
      <c r="AE101" s="14"/>
      <c r="AT101" s="257" t="s">
        <v>237</v>
      </c>
      <c r="AU101" s="257" t="s">
        <v>90</v>
      </c>
      <c r="AV101" s="14" t="s">
        <v>233</v>
      </c>
      <c r="AW101" s="14" t="s">
        <v>41</v>
      </c>
      <c r="AX101" s="14" t="s">
        <v>87</v>
      </c>
      <c r="AY101" s="257" t="s">
        <v>225</v>
      </c>
    </row>
    <row r="102" s="2" customFormat="1" ht="62.7" customHeight="1">
      <c r="A102" s="42"/>
      <c r="B102" s="43"/>
      <c r="C102" s="218" t="s">
        <v>233</v>
      </c>
      <c r="D102" s="218" t="s">
        <v>228</v>
      </c>
      <c r="E102" s="219" t="s">
        <v>278</v>
      </c>
      <c r="F102" s="220" t="s">
        <v>279</v>
      </c>
      <c r="G102" s="221" t="s">
        <v>280</v>
      </c>
      <c r="H102" s="222">
        <v>3</v>
      </c>
      <c r="I102" s="223"/>
      <c r="J102" s="224">
        <f>ROUND(I102*H102,2)</f>
        <v>0</v>
      </c>
      <c r="K102" s="220" t="s">
        <v>232</v>
      </c>
      <c r="L102" s="48"/>
      <c r="M102" s="225" t="s">
        <v>39</v>
      </c>
      <c r="N102" s="226" t="s">
        <v>53</v>
      </c>
      <c r="O102" s="89"/>
      <c r="P102" s="227">
        <f>O102*H102</f>
        <v>0</v>
      </c>
      <c r="Q102" s="227">
        <v>0</v>
      </c>
      <c r="R102" s="227">
        <f>Q102*H102</f>
        <v>0</v>
      </c>
      <c r="S102" s="227">
        <v>0</v>
      </c>
      <c r="T102" s="228">
        <f>S102*H102</f>
        <v>0</v>
      </c>
      <c r="U102" s="42"/>
      <c r="V102" s="42"/>
      <c r="W102" s="42"/>
      <c r="X102" s="42"/>
      <c r="Y102" s="42"/>
      <c r="Z102" s="42"/>
      <c r="AA102" s="42"/>
      <c r="AB102" s="42"/>
      <c r="AC102" s="42"/>
      <c r="AD102" s="42"/>
      <c r="AE102" s="42"/>
      <c r="AR102" s="229" t="s">
        <v>233</v>
      </c>
      <c r="AT102" s="229" t="s">
        <v>228</v>
      </c>
      <c r="AU102" s="229" t="s">
        <v>90</v>
      </c>
      <c r="AY102" s="20" t="s">
        <v>225</v>
      </c>
      <c r="BE102" s="230">
        <f>IF(N102="základní",J102,0)</f>
        <v>0</v>
      </c>
      <c r="BF102" s="230">
        <f>IF(N102="snížená",J102,0)</f>
        <v>0</v>
      </c>
      <c r="BG102" s="230">
        <f>IF(N102="zákl. přenesená",J102,0)</f>
        <v>0</v>
      </c>
      <c r="BH102" s="230">
        <f>IF(N102="sníž. přenesená",J102,0)</f>
        <v>0</v>
      </c>
      <c r="BI102" s="230">
        <f>IF(N102="nulová",J102,0)</f>
        <v>0</v>
      </c>
      <c r="BJ102" s="20" t="s">
        <v>233</v>
      </c>
      <c r="BK102" s="230">
        <f>ROUND(I102*H102,2)</f>
        <v>0</v>
      </c>
      <c r="BL102" s="20" t="s">
        <v>233</v>
      </c>
      <c r="BM102" s="229" t="s">
        <v>742</v>
      </c>
    </row>
    <row r="103" s="2" customFormat="1">
      <c r="A103" s="42"/>
      <c r="B103" s="43"/>
      <c r="C103" s="44"/>
      <c r="D103" s="231" t="s">
        <v>235</v>
      </c>
      <c r="E103" s="44"/>
      <c r="F103" s="232" t="s">
        <v>282</v>
      </c>
      <c r="G103" s="44"/>
      <c r="H103" s="44"/>
      <c r="I103" s="233"/>
      <c r="J103" s="44"/>
      <c r="K103" s="44"/>
      <c r="L103" s="48"/>
      <c r="M103" s="234"/>
      <c r="N103" s="235"/>
      <c r="O103" s="89"/>
      <c r="P103" s="89"/>
      <c r="Q103" s="89"/>
      <c r="R103" s="89"/>
      <c r="S103" s="89"/>
      <c r="T103" s="90"/>
      <c r="U103" s="42"/>
      <c r="V103" s="42"/>
      <c r="W103" s="42"/>
      <c r="X103" s="42"/>
      <c r="Y103" s="42"/>
      <c r="Z103" s="42"/>
      <c r="AA103" s="42"/>
      <c r="AB103" s="42"/>
      <c r="AC103" s="42"/>
      <c r="AD103" s="42"/>
      <c r="AE103" s="42"/>
      <c r="AT103" s="20" t="s">
        <v>235</v>
      </c>
      <c r="AU103" s="20" t="s">
        <v>90</v>
      </c>
    </row>
    <row r="104" s="13" customFormat="1">
      <c r="A104" s="13"/>
      <c r="B104" s="236"/>
      <c r="C104" s="237"/>
      <c r="D104" s="231" t="s">
        <v>237</v>
      </c>
      <c r="E104" s="238" t="s">
        <v>39</v>
      </c>
      <c r="F104" s="239" t="s">
        <v>743</v>
      </c>
      <c r="G104" s="237"/>
      <c r="H104" s="240">
        <v>1</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3" customFormat="1">
      <c r="A105" s="13"/>
      <c r="B105" s="236"/>
      <c r="C105" s="237"/>
      <c r="D105" s="231" t="s">
        <v>237</v>
      </c>
      <c r="E105" s="238" t="s">
        <v>39</v>
      </c>
      <c r="F105" s="239" t="s">
        <v>744</v>
      </c>
      <c r="G105" s="237"/>
      <c r="H105" s="240">
        <v>2</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237</v>
      </c>
      <c r="AU105" s="246" t="s">
        <v>90</v>
      </c>
      <c r="AV105" s="13" t="s">
        <v>90</v>
      </c>
      <c r="AW105" s="13" t="s">
        <v>41</v>
      </c>
      <c r="AX105" s="13" t="s">
        <v>80</v>
      </c>
      <c r="AY105" s="246" t="s">
        <v>225</v>
      </c>
    </row>
    <row r="106" s="14" customFormat="1">
      <c r="A106" s="14"/>
      <c r="B106" s="247"/>
      <c r="C106" s="248"/>
      <c r="D106" s="231" t="s">
        <v>237</v>
      </c>
      <c r="E106" s="249" t="s">
        <v>39</v>
      </c>
      <c r="F106" s="250" t="s">
        <v>239</v>
      </c>
      <c r="G106" s="248"/>
      <c r="H106" s="251">
        <v>3</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237</v>
      </c>
      <c r="AU106" s="257" t="s">
        <v>90</v>
      </c>
      <c r="AV106" s="14" t="s">
        <v>233</v>
      </c>
      <c r="AW106" s="14" t="s">
        <v>41</v>
      </c>
      <c r="AX106" s="14" t="s">
        <v>87</v>
      </c>
      <c r="AY106" s="257" t="s">
        <v>225</v>
      </c>
    </row>
    <row r="107" s="2" customFormat="1" ht="24.15" customHeight="1">
      <c r="A107" s="42"/>
      <c r="B107" s="43"/>
      <c r="C107" s="218" t="s">
        <v>226</v>
      </c>
      <c r="D107" s="218" t="s">
        <v>228</v>
      </c>
      <c r="E107" s="219" t="s">
        <v>483</v>
      </c>
      <c r="F107" s="220" t="s">
        <v>484</v>
      </c>
      <c r="G107" s="221" t="s">
        <v>280</v>
      </c>
      <c r="H107" s="222">
        <v>1</v>
      </c>
      <c r="I107" s="223"/>
      <c r="J107" s="224">
        <f>ROUND(I107*H107,2)</f>
        <v>0</v>
      </c>
      <c r="K107" s="220" t="s">
        <v>232</v>
      </c>
      <c r="L107" s="48"/>
      <c r="M107" s="225" t="s">
        <v>39</v>
      </c>
      <c r="N107" s="226" t="s">
        <v>53</v>
      </c>
      <c r="O107" s="89"/>
      <c r="P107" s="227">
        <f>O107*H107</f>
        <v>0</v>
      </c>
      <c r="Q107" s="227">
        <v>0</v>
      </c>
      <c r="R107" s="227">
        <f>Q107*H107</f>
        <v>0</v>
      </c>
      <c r="S107" s="227">
        <v>0</v>
      </c>
      <c r="T107" s="228">
        <f>S107*H107</f>
        <v>0</v>
      </c>
      <c r="U107" s="42"/>
      <c r="V107" s="42"/>
      <c r="W107" s="42"/>
      <c r="X107" s="42"/>
      <c r="Y107" s="42"/>
      <c r="Z107" s="42"/>
      <c r="AA107" s="42"/>
      <c r="AB107" s="42"/>
      <c r="AC107" s="42"/>
      <c r="AD107" s="42"/>
      <c r="AE107" s="42"/>
      <c r="AR107" s="229" t="s">
        <v>233</v>
      </c>
      <c r="AT107" s="229" t="s">
        <v>228</v>
      </c>
      <c r="AU107" s="229" t="s">
        <v>90</v>
      </c>
      <c r="AY107" s="20" t="s">
        <v>225</v>
      </c>
      <c r="BE107" s="230">
        <f>IF(N107="základní",J107,0)</f>
        <v>0</v>
      </c>
      <c r="BF107" s="230">
        <f>IF(N107="snížená",J107,0)</f>
        <v>0</v>
      </c>
      <c r="BG107" s="230">
        <f>IF(N107="zákl. přenesená",J107,0)</f>
        <v>0</v>
      </c>
      <c r="BH107" s="230">
        <f>IF(N107="sníž. přenesená",J107,0)</f>
        <v>0</v>
      </c>
      <c r="BI107" s="230">
        <f>IF(N107="nulová",J107,0)</f>
        <v>0</v>
      </c>
      <c r="BJ107" s="20" t="s">
        <v>233</v>
      </c>
      <c r="BK107" s="230">
        <f>ROUND(I107*H107,2)</f>
        <v>0</v>
      </c>
      <c r="BL107" s="20" t="s">
        <v>233</v>
      </c>
      <c r="BM107" s="229" t="s">
        <v>745</v>
      </c>
    </row>
    <row r="108" s="2" customFormat="1">
      <c r="A108" s="42"/>
      <c r="B108" s="43"/>
      <c r="C108" s="44"/>
      <c r="D108" s="231" t="s">
        <v>235</v>
      </c>
      <c r="E108" s="44"/>
      <c r="F108" s="232" t="s">
        <v>486</v>
      </c>
      <c r="G108" s="44"/>
      <c r="H108" s="44"/>
      <c r="I108" s="233"/>
      <c r="J108" s="44"/>
      <c r="K108" s="44"/>
      <c r="L108" s="48"/>
      <c r="M108" s="234"/>
      <c r="N108" s="235"/>
      <c r="O108" s="89"/>
      <c r="P108" s="89"/>
      <c r="Q108" s="89"/>
      <c r="R108" s="89"/>
      <c r="S108" s="89"/>
      <c r="T108" s="90"/>
      <c r="U108" s="42"/>
      <c r="V108" s="42"/>
      <c r="W108" s="42"/>
      <c r="X108" s="42"/>
      <c r="Y108" s="42"/>
      <c r="Z108" s="42"/>
      <c r="AA108" s="42"/>
      <c r="AB108" s="42"/>
      <c r="AC108" s="42"/>
      <c r="AD108" s="42"/>
      <c r="AE108" s="42"/>
      <c r="AT108" s="20" t="s">
        <v>235</v>
      </c>
      <c r="AU108" s="20" t="s">
        <v>90</v>
      </c>
    </row>
    <row r="109" s="13" customFormat="1">
      <c r="A109" s="13"/>
      <c r="B109" s="236"/>
      <c r="C109" s="237"/>
      <c r="D109" s="231" t="s">
        <v>237</v>
      </c>
      <c r="E109" s="238" t="s">
        <v>39</v>
      </c>
      <c r="F109" s="239" t="s">
        <v>746</v>
      </c>
      <c r="G109" s="237"/>
      <c r="H109" s="240">
        <v>1</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237</v>
      </c>
      <c r="AU109" s="246" t="s">
        <v>90</v>
      </c>
      <c r="AV109" s="13" t="s">
        <v>90</v>
      </c>
      <c r="AW109" s="13" t="s">
        <v>41</v>
      </c>
      <c r="AX109" s="13" t="s">
        <v>80</v>
      </c>
      <c r="AY109" s="246" t="s">
        <v>225</v>
      </c>
    </row>
    <row r="110" s="14" customFormat="1">
      <c r="A110" s="14"/>
      <c r="B110" s="247"/>
      <c r="C110" s="248"/>
      <c r="D110" s="231" t="s">
        <v>237</v>
      </c>
      <c r="E110" s="249" t="s">
        <v>39</v>
      </c>
      <c r="F110" s="250" t="s">
        <v>239</v>
      </c>
      <c r="G110" s="248"/>
      <c r="H110" s="251">
        <v>1</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237</v>
      </c>
      <c r="AU110" s="257" t="s">
        <v>90</v>
      </c>
      <c r="AV110" s="14" t="s">
        <v>233</v>
      </c>
      <c r="AW110" s="14" t="s">
        <v>41</v>
      </c>
      <c r="AX110" s="14" t="s">
        <v>87</v>
      </c>
      <c r="AY110" s="257" t="s">
        <v>225</v>
      </c>
    </row>
    <row r="111" s="2" customFormat="1" ht="49.05" customHeight="1">
      <c r="A111" s="42"/>
      <c r="B111" s="43"/>
      <c r="C111" s="218" t="s">
        <v>260</v>
      </c>
      <c r="D111" s="218" t="s">
        <v>228</v>
      </c>
      <c r="E111" s="219" t="s">
        <v>287</v>
      </c>
      <c r="F111" s="220" t="s">
        <v>288</v>
      </c>
      <c r="G111" s="221" t="s">
        <v>280</v>
      </c>
      <c r="H111" s="222">
        <v>2</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90</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747</v>
      </c>
    </row>
    <row r="112" s="2" customFormat="1">
      <c r="A112" s="42"/>
      <c r="B112" s="43"/>
      <c r="C112" s="44"/>
      <c r="D112" s="231" t="s">
        <v>235</v>
      </c>
      <c r="E112" s="44"/>
      <c r="F112" s="232" t="s">
        <v>290</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90</v>
      </c>
    </row>
    <row r="113" s="13" customFormat="1">
      <c r="A113" s="13"/>
      <c r="B113" s="236"/>
      <c r="C113" s="237"/>
      <c r="D113" s="231" t="s">
        <v>237</v>
      </c>
      <c r="E113" s="238" t="s">
        <v>39</v>
      </c>
      <c r="F113" s="239" t="s">
        <v>748</v>
      </c>
      <c r="G113" s="237"/>
      <c r="H113" s="240">
        <v>2</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90</v>
      </c>
      <c r="AV113" s="13" t="s">
        <v>90</v>
      </c>
      <c r="AW113" s="13" t="s">
        <v>41</v>
      </c>
      <c r="AX113" s="13" t="s">
        <v>80</v>
      </c>
      <c r="AY113" s="246" t="s">
        <v>225</v>
      </c>
    </row>
    <row r="114" s="14" customFormat="1">
      <c r="A114" s="14"/>
      <c r="B114" s="247"/>
      <c r="C114" s="248"/>
      <c r="D114" s="231" t="s">
        <v>237</v>
      </c>
      <c r="E114" s="249" t="s">
        <v>39</v>
      </c>
      <c r="F114" s="250" t="s">
        <v>239</v>
      </c>
      <c r="G114" s="248"/>
      <c r="H114" s="251">
        <v>2</v>
      </c>
      <c r="I114" s="252"/>
      <c r="J114" s="248"/>
      <c r="K114" s="248"/>
      <c r="L114" s="253"/>
      <c r="M114" s="254"/>
      <c r="N114" s="255"/>
      <c r="O114" s="255"/>
      <c r="P114" s="255"/>
      <c r="Q114" s="255"/>
      <c r="R114" s="255"/>
      <c r="S114" s="255"/>
      <c r="T114" s="256"/>
      <c r="U114" s="14"/>
      <c r="V114" s="14"/>
      <c r="W114" s="14"/>
      <c r="X114" s="14"/>
      <c r="Y114" s="14"/>
      <c r="Z114" s="14"/>
      <c r="AA114" s="14"/>
      <c r="AB114" s="14"/>
      <c r="AC114" s="14"/>
      <c r="AD114" s="14"/>
      <c r="AE114" s="14"/>
      <c r="AT114" s="257" t="s">
        <v>237</v>
      </c>
      <c r="AU114" s="257" t="s">
        <v>90</v>
      </c>
      <c r="AV114" s="14" t="s">
        <v>233</v>
      </c>
      <c r="AW114" s="14" t="s">
        <v>41</v>
      </c>
      <c r="AX114" s="14" t="s">
        <v>87</v>
      </c>
      <c r="AY114" s="257" t="s">
        <v>225</v>
      </c>
    </row>
    <row r="115" s="2" customFormat="1" ht="49.05" customHeight="1">
      <c r="A115" s="42"/>
      <c r="B115" s="43"/>
      <c r="C115" s="218" t="s">
        <v>266</v>
      </c>
      <c r="D115" s="218" t="s">
        <v>228</v>
      </c>
      <c r="E115" s="219" t="s">
        <v>292</v>
      </c>
      <c r="F115" s="220" t="s">
        <v>293</v>
      </c>
      <c r="G115" s="221" t="s">
        <v>188</v>
      </c>
      <c r="H115" s="222">
        <v>270</v>
      </c>
      <c r="I115" s="223"/>
      <c r="J115" s="224">
        <f>ROUND(I115*H115,2)</f>
        <v>0</v>
      </c>
      <c r="K115" s="220" t="s">
        <v>232</v>
      </c>
      <c r="L115" s="48"/>
      <c r="M115" s="225" t="s">
        <v>39</v>
      </c>
      <c r="N115" s="226" t="s">
        <v>53</v>
      </c>
      <c r="O115" s="89"/>
      <c r="P115" s="227">
        <f>O115*H115</f>
        <v>0</v>
      </c>
      <c r="Q115" s="227">
        <v>0</v>
      </c>
      <c r="R115" s="227">
        <f>Q115*H115</f>
        <v>0</v>
      </c>
      <c r="S115" s="227">
        <v>0</v>
      </c>
      <c r="T115" s="228">
        <f>S115*H115</f>
        <v>0</v>
      </c>
      <c r="U115" s="42"/>
      <c r="V115" s="42"/>
      <c r="W115" s="42"/>
      <c r="X115" s="42"/>
      <c r="Y115" s="42"/>
      <c r="Z115" s="42"/>
      <c r="AA115" s="42"/>
      <c r="AB115" s="42"/>
      <c r="AC115" s="42"/>
      <c r="AD115" s="42"/>
      <c r="AE115" s="42"/>
      <c r="AR115" s="229" t="s">
        <v>233</v>
      </c>
      <c r="AT115" s="229" t="s">
        <v>228</v>
      </c>
      <c r="AU115" s="229" t="s">
        <v>90</v>
      </c>
      <c r="AY115" s="20" t="s">
        <v>225</v>
      </c>
      <c r="BE115" s="230">
        <f>IF(N115="základní",J115,0)</f>
        <v>0</v>
      </c>
      <c r="BF115" s="230">
        <f>IF(N115="snížená",J115,0)</f>
        <v>0</v>
      </c>
      <c r="BG115" s="230">
        <f>IF(N115="zákl. přenesená",J115,0)</f>
        <v>0</v>
      </c>
      <c r="BH115" s="230">
        <f>IF(N115="sníž. přenesená",J115,0)</f>
        <v>0</v>
      </c>
      <c r="BI115" s="230">
        <f>IF(N115="nulová",J115,0)</f>
        <v>0</v>
      </c>
      <c r="BJ115" s="20" t="s">
        <v>233</v>
      </c>
      <c r="BK115" s="230">
        <f>ROUND(I115*H115,2)</f>
        <v>0</v>
      </c>
      <c r="BL115" s="20" t="s">
        <v>233</v>
      </c>
      <c r="BM115" s="229" t="s">
        <v>749</v>
      </c>
    </row>
    <row r="116" s="2" customFormat="1">
      <c r="A116" s="42"/>
      <c r="B116" s="43"/>
      <c r="C116" s="44"/>
      <c r="D116" s="231" t="s">
        <v>235</v>
      </c>
      <c r="E116" s="44"/>
      <c r="F116" s="232" t="s">
        <v>295</v>
      </c>
      <c r="G116" s="44"/>
      <c r="H116" s="44"/>
      <c r="I116" s="233"/>
      <c r="J116" s="44"/>
      <c r="K116" s="44"/>
      <c r="L116" s="48"/>
      <c r="M116" s="234"/>
      <c r="N116" s="235"/>
      <c r="O116" s="89"/>
      <c r="P116" s="89"/>
      <c r="Q116" s="89"/>
      <c r="R116" s="89"/>
      <c r="S116" s="89"/>
      <c r="T116" s="90"/>
      <c r="U116" s="42"/>
      <c r="V116" s="42"/>
      <c r="W116" s="42"/>
      <c r="X116" s="42"/>
      <c r="Y116" s="42"/>
      <c r="Z116" s="42"/>
      <c r="AA116" s="42"/>
      <c r="AB116" s="42"/>
      <c r="AC116" s="42"/>
      <c r="AD116" s="42"/>
      <c r="AE116" s="42"/>
      <c r="AT116" s="20" t="s">
        <v>235</v>
      </c>
      <c r="AU116" s="20" t="s">
        <v>90</v>
      </c>
    </row>
    <row r="117" s="13" customFormat="1">
      <c r="A117" s="13"/>
      <c r="B117" s="236"/>
      <c r="C117" s="237"/>
      <c r="D117" s="231" t="s">
        <v>237</v>
      </c>
      <c r="E117" s="238" t="s">
        <v>39</v>
      </c>
      <c r="F117" s="239" t="s">
        <v>750</v>
      </c>
      <c r="G117" s="237"/>
      <c r="H117" s="240">
        <v>170</v>
      </c>
      <c r="I117" s="241"/>
      <c r="J117" s="237"/>
      <c r="K117" s="237"/>
      <c r="L117" s="242"/>
      <c r="M117" s="243"/>
      <c r="N117" s="244"/>
      <c r="O117" s="244"/>
      <c r="P117" s="244"/>
      <c r="Q117" s="244"/>
      <c r="R117" s="244"/>
      <c r="S117" s="244"/>
      <c r="T117" s="245"/>
      <c r="U117" s="13"/>
      <c r="V117" s="13"/>
      <c r="W117" s="13"/>
      <c r="X117" s="13"/>
      <c r="Y117" s="13"/>
      <c r="Z117" s="13"/>
      <c r="AA117" s="13"/>
      <c r="AB117" s="13"/>
      <c r="AC117" s="13"/>
      <c r="AD117" s="13"/>
      <c r="AE117" s="13"/>
      <c r="AT117" s="246" t="s">
        <v>237</v>
      </c>
      <c r="AU117" s="246" t="s">
        <v>90</v>
      </c>
      <c r="AV117" s="13" t="s">
        <v>90</v>
      </c>
      <c r="AW117" s="13" t="s">
        <v>41</v>
      </c>
      <c r="AX117" s="13" t="s">
        <v>80</v>
      </c>
      <c r="AY117" s="246" t="s">
        <v>225</v>
      </c>
    </row>
    <row r="118" s="13" customFormat="1">
      <c r="A118" s="13"/>
      <c r="B118" s="236"/>
      <c r="C118" s="237"/>
      <c r="D118" s="231" t="s">
        <v>237</v>
      </c>
      <c r="E118" s="238" t="s">
        <v>39</v>
      </c>
      <c r="F118" s="239" t="s">
        <v>751</v>
      </c>
      <c r="G118" s="237"/>
      <c r="H118" s="240">
        <v>100</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237</v>
      </c>
      <c r="AU118" s="246" t="s">
        <v>90</v>
      </c>
      <c r="AV118" s="13" t="s">
        <v>90</v>
      </c>
      <c r="AW118" s="13" t="s">
        <v>41</v>
      </c>
      <c r="AX118" s="13" t="s">
        <v>80</v>
      </c>
      <c r="AY118" s="246" t="s">
        <v>225</v>
      </c>
    </row>
    <row r="119" s="14" customFormat="1">
      <c r="A119" s="14"/>
      <c r="B119" s="247"/>
      <c r="C119" s="248"/>
      <c r="D119" s="231" t="s">
        <v>237</v>
      </c>
      <c r="E119" s="249" t="s">
        <v>752</v>
      </c>
      <c r="F119" s="250" t="s">
        <v>239</v>
      </c>
      <c r="G119" s="248"/>
      <c r="H119" s="251">
        <v>270</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237</v>
      </c>
      <c r="AU119" s="257" t="s">
        <v>90</v>
      </c>
      <c r="AV119" s="14" t="s">
        <v>233</v>
      </c>
      <c r="AW119" s="14" t="s">
        <v>41</v>
      </c>
      <c r="AX119" s="14" t="s">
        <v>87</v>
      </c>
      <c r="AY119" s="257" t="s">
        <v>225</v>
      </c>
    </row>
    <row r="120" s="2" customFormat="1" ht="16.5" customHeight="1">
      <c r="A120" s="42"/>
      <c r="B120" s="43"/>
      <c r="C120" s="218" t="s">
        <v>272</v>
      </c>
      <c r="D120" s="218" t="s">
        <v>228</v>
      </c>
      <c r="E120" s="219" t="s">
        <v>298</v>
      </c>
      <c r="F120" s="220" t="s">
        <v>299</v>
      </c>
      <c r="G120" s="221" t="s">
        <v>175</v>
      </c>
      <c r="H120" s="222">
        <v>4</v>
      </c>
      <c r="I120" s="223"/>
      <c r="J120" s="224">
        <f>ROUND(I120*H120,2)</f>
        <v>0</v>
      </c>
      <c r="K120" s="220" t="s">
        <v>232</v>
      </c>
      <c r="L120" s="48"/>
      <c r="M120" s="225" t="s">
        <v>39</v>
      </c>
      <c r="N120" s="226" t="s">
        <v>53</v>
      </c>
      <c r="O120" s="89"/>
      <c r="P120" s="227">
        <f>O120*H120</f>
        <v>0</v>
      </c>
      <c r="Q120" s="227">
        <v>0</v>
      </c>
      <c r="R120" s="227">
        <f>Q120*H120</f>
        <v>0</v>
      </c>
      <c r="S120" s="227">
        <v>0</v>
      </c>
      <c r="T120" s="228">
        <f>S120*H120</f>
        <v>0</v>
      </c>
      <c r="U120" s="42"/>
      <c r="V120" s="42"/>
      <c r="W120" s="42"/>
      <c r="X120" s="42"/>
      <c r="Y120" s="42"/>
      <c r="Z120" s="42"/>
      <c r="AA120" s="42"/>
      <c r="AB120" s="42"/>
      <c r="AC120" s="42"/>
      <c r="AD120" s="42"/>
      <c r="AE120" s="42"/>
      <c r="AR120" s="229" t="s">
        <v>300</v>
      </c>
      <c r="AT120" s="229" t="s">
        <v>228</v>
      </c>
      <c r="AU120" s="229" t="s">
        <v>90</v>
      </c>
      <c r="AY120" s="20" t="s">
        <v>225</v>
      </c>
      <c r="BE120" s="230">
        <f>IF(N120="základní",J120,0)</f>
        <v>0</v>
      </c>
      <c r="BF120" s="230">
        <f>IF(N120="snížená",J120,0)</f>
        <v>0</v>
      </c>
      <c r="BG120" s="230">
        <f>IF(N120="zákl. přenesená",J120,0)</f>
        <v>0</v>
      </c>
      <c r="BH120" s="230">
        <f>IF(N120="sníž. přenesená",J120,0)</f>
        <v>0</v>
      </c>
      <c r="BI120" s="230">
        <f>IF(N120="nulová",J120,0)</f>
        <v>0</v>
      </c>
      <c r="BJ120" s="20" t="s">
        <v>233</v>
      </c>
      <c r="BK120" s="230">
        <f>ROUND(I120*H120,2)</f>
        <v>0</v>
      </c>
      <c r="BL120" s="20" t="s">
        <v>300</v>
      </c>
      <c r="BM120" s="229" t="s">
        <v>753</v>
      </c>
    </row>
    <row r="121" s="13" customFormat="1">
      <c r="A121" s="13"/>
      <c r="B121" s="236"/>
      <c r="C121" s="237"/>
      <c r="D121" s="231" t="s">
        <v>237</v>
      </c>
      <c r="E121" s="238" t="s">
        <v>381</v>
      </c>
      <c r="F121" s="239" t="s">
        <v>233</v>
      </c>
      <c r="G121" s="237"/>
      <c r="H121" s="240">
        <v>4</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237</v>
      </c>
      <c r="AU121" s="246" t="s">
        <v>90</v>
      </c>
      <c r="AV121" s="13" t="s">
        <v>90</v>
      </c>
      <c r="AW121" s="13" t="s">
        <v>41</v>
      </c>
      <c r="AX121" s="13" t="s">
        <v>80</v>
      </c>
      <c r="AY121" s="246" t="s">
        <v>225</v>
      </c>
    </row>
    <row r="122" s="14" customFormat="1">
      <c r="A122" s="14"/>
      <c r="B122" s="247"/>
      <c r="C122" s="248"/>
      <c r="D122" s="231" t="s">
        <v>237</v>
      </c>
      <c r="E122" s="249" t="s">
        <v>39</v>
      </c>
      <c r="F122" s="250" t="s">
        <v>239</v>
      </c>
      <c r="G122" s="248"/>
      <c r="H122" s="251">
        <v>4</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237</v>
      </c>
      <c r="AU122" s="257" t="s">
        <v>90</v>
      </c>
      <c r="AV122" s="14" t="s">
        <v>233</v>
      </c>
      <c r="AW122" s="14" t="s">
        <v>41</v>
      </c>
      <c r="AX122" s="14" t="s">
        <v>87</v>
      </c>
      <c r="AY122" s="257" t="s">
        <v>225</v>
      </c>
    </row>
    <row r="123" s="2" customFormat="1" ht="33" customHeight="1">
      <c r="A123" s="42"/>
      <c r="B123" s="43"/>
      <c r="C123" s="218" t="s">
        <v>277</v>
      </c>
      <c r="D123" s="218" t="s">
        <v>228</v>
      </c>
      <c r="E123" s="219" t="s">
        <v>303</v>
      </c>
      <c r="F123" s="220" t="s">
        <v>304</v>
      </c>
      <c r="G123" s="221" t="s">
        <v>175</v>
      </c>
      <c r="H123" s="222">
        <v>4</v>
      </c>
      <c r="I123" s="223"/>
      <c r="J123" s="224">
        <f>ROUND(I123*H123,2)</f>
        <v>0</v>
      </c>
      <c r="K123" s="220" t="s">
        <v>232</v>
      </c>
      <c r="L123" s="48"/>
      <c r="M123" s="225" t="s">
        <v>39</v>
      </c>
      <c r="N123" s="226" t="s">
        <v>53</v>
      </c>
      <c r="O123" s="89"/>
      <c r="P123" s="227">
        <f>O123*H123</f>
        <v>0</v>
      </c>
      <c r="Q123" s="227">
        <v>0</v>
      </c>
      <c r="R123" s="227">
        <f>Q123*H123</f>
        <v>0</v>
      </c>
      <c r="S123" s="227">
        <v>0</v>
      </c>
      <c r="T123" s="228">
        <f>S123*H123</f>
        <v>0</v>
      </c>
      <c r="U123" s="42"/>
      <c r="V123" s="42"/>
      <c r="W123" s="42"/>
      <c r="X123" s="42"/>
      <c r="Y123" s="42"/>
      <c r="Z123" s="42"/>
      <c r="AA123" s="42"/>
      <c r="AB123" s="42"/>
      <c r="AC123" s="42"/>
      <c r="AD123" s="42"/>
      <c r="AE123" s="42"/>
      <c r="AR123" s="229" t="s">
        <v>300</v>
      </c>
      <c r="AT123" s="229" t="s">
        <v>228</v>
      </c>
      <c r="AU123" s="229" t="s">
        <v>90</v>
      </c>
      <c r="AY123" s="20" t="s">
        <v>225</v>
      </c>
      <c r="BE123" s="230">
        <f>IF(N123="základní",J123,0)</f>
        <v>0</v>
      </c>
      <c r="BF123" s="230">
        <f>IF(N123="snížená",J123,0)</f>
        <v>0</v>
      </c>
      <c r="BG123" s="230">
        <f>IF(N123="zákl. přenesená",J123,0)</f>
        <v>0</v>
      </c>
      <c r="BH123" s="230">
        <f>IF(N123="sníž. přenesená",J123,0)</f>
        <v>0</v>
      </c>
      <c r="BI123" s="230">
        <f>IF(N123="nulová",J123,0)</f>
        <v>0</v>
      </c>
      <c r="BJ123" s="20" t="s">
        <v>233</v>
      </c>
      <c r="BK123" s="230">
        <f>ROUND(I123*H123,2)</f>
        <v>0</v>
      </c>
      <c r="BL123" s="20" t="s">
        <v>300</v>
      </c>
      <c r="BM123" s="229" t="s">
        <v>754</v>
      </c>
    </row>
    <row r="124" s="13" customFormat="1">
      <c r="A124" s="13"/>
      <c r="B124" s="236"/>
      <c r="C124" s="237"/>
      <c r="D124" s="231" t="s">
        <v>237</v>
      </c>
      <c r="E124" s="238" t="s">
        <v>39</v>
      </c>
      <c r="F124" s="239" t="s">
        <v>381</v>
      </c>
      <c r="G124" s="237"/>
      <c r="H124" s="240">
        <v>4</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237</v>
      </c>
      <c r="AU124" s="246" t="s">
        <v>90</v>
      </c>
      <c r="AV124" s="13" t="s">
        <v>90</v>
      </c>
      <c r="AW124" s="13" t="s">
        <v>41</v>
      </c>
      <c r="AX124" s="13" t="s">
        <v>87</v>
      </c>
      <c r="AY124" s="246" t="s">
        <v>225</v>
      </c>
    </row>
    <row r="125" s="2" customFormat="1" ht="16.5" customHeight="1">
      <c r="A125" s="42"/>
      <c r="B125" s="43"/>
      <c r="C125" s="258" t="s">
        <v>286</v>
      </c>
      <c r="D125" s="258" t="s">
        <v>307</v>
      </c>
      <c r="E125" s="259" t="s">
        <v>318</v>
      </c>
      <c r="F125" s="260" t="s">
        <v>319</v>
      </c>
      <c r="G125" s="261" t="s">
        <v>175</v>
      </c>
      <c r="H125" s="262">
        <v>0.58299999999999996</v>
      </c>
      <c r="I125" s="263"/>
      <c r="J125" s="264">
        <f>ROUND(I125*H125,2)</f>
        <v>0</v>
      </c>
      <c r="K125" s="260" t="s">
        <v>232</v>
      </c>
      <c r="L125" s="265"/>
      <c r="M125" s="266" t="s">
        <v>39</v>
      </c>
      <c r="N125" s="267" t="s">
        <v>53</v>
      </c>
      <c r="O125" s="89"/>
      <c r="P125" s="227">
        <f>O125*H125</f>
        <v>0</v>
      </c>
      <c r="Q125" s="227">
        <v>5.9268000000000001</v>
      </c>
      <c r="R125" s="227">
        <f>Q125*H125</f>
        <v>3.4553243999999999</v>
      </c>
      <c r="S125" s="227">
        <v>0</v>
      </c>
      <c r="T125" s="228">
        <f>S125*H125</f>
        <v>0</v>
      </c>
      <c r="U125" s="42"/>
      <c r="V125" s="42"/>
      <c r="W125" s="42"/>
      <c r="X125" s="42"/>
      <c r="Y125" s="42"/>
      <c r="Z125" s="42"/>
      <c r="AA125" s="42"/>
      <c r="AB125" s="42"/>
      <c r="AC125" s="42"/>
      <c r="AD125" s="42"/>
      <c r="AE125" s="42"/>
      <c r="AR125" s="229" t="s">
        <v>272</v>
      </c>
      <c r="AT125" s="229" t="s">
        <v>307</v>
      </c>
      <c r="AU125" s="229" t="s">
        <v>90</v>
      </c>
      <c r="AY125" s="20" t="s">
        <v>225</v>
      </c>
      <c r="BE125" s="230">
        <f>IF(N125="základní",J125,0)</f>
        <v>0</v>
      </c>
      <c r="BF125" s="230">
        <f>IF(N125="snížená",J125,0)</f>
        <v>0</v>
      </c>
      <c r="BG125" s="230">
        <f>IF(N125="zákl. přenesená",J125,0)</f>
        <v>0</v>
      </c>
      <c r="BH125" s="230">
        <f>IF(N125="sníž. přenesená",J125,0)</f>
        <v>0</v>
      </c>
      <c r="BI125" s="230">
        <f>IF(N125="nulová",J125,0)</f>
        <v>0</v>
      </c>
      <c r="BJ125" s="20" t="s">
        <v>233</v>
      </c>
      <c r="BK125" s="230">
        <f>ROUND(I125*H125,2)</f>
        <v>0</v>
      </c>
      <c r="BL125" s="20" t="s">
        <v>233</v>
      </c>
      <c r="BM125" s="229" t="s">
        <v>755</v>
      </c>
    </row>
    <row r="126" s="2" customFormat="1">
      <c r="A126" s="42"/>
      <c r="B126" s="43"/>
      <c r="C126" s="44"/>
      <c r="D126" s="231" t="s">
        <v>321</v>
      </c>
      <c r="E126" s="44"/>
      <c r="F126" s="232" t="s">
        <v>322</v>
      </c>
      <c r="G126" s="44"/>
      <c r="H126" s="44"/>
      <c r="I126" s="233"/>
      <c r="J126" s="44"/>
      <c r="K126" s="44"/>
      <c r="L126" s="48"/>
      <c r="M126" s="234"/>
      <c r="N126" s="235"/>
      <c r="O126" s="89"/>
      <c r="P126" s="89"/>
      <c r="Q126" s="89"/>
      <c r="R126" s="89"/>
      <c r="S126" s="89"/>
      <c r="T126" s="90"/>
      <c r="U126" s="42"/>
      <c r="V126" s="42"/>
      <c r="W126" s="42"/>
      <c r="X126" s="42"/>
      <c r="Y126" s="42"/>
      <c r="Z126" s="42"/>
      <c r="AA126" s="42"/>
      <c r="AB126" s="42"/>
      <c r="AC126" s="42"/>
      <c r="AD126" s="42"/>
      <c r="AE126" s="42"/>
      <c r="AT126" s="20" t="s">
        <v>321</v>
      </c>
      <c r="AU126" s="20" t="s">
        <v>90</v>
      </c>
    </row>
    <row r="127" s="13" customFormat="1">
      <c r="A127" s="13"/>
      <c r="B127" s="236"/>
      <c r="C127" s="237"/>
      <c r="D127" s="231" t="s">
        <v>237</v>
      </c>
      <c r="E127" s="238" t="s">
        <v>39</v>
      </c>
      <c r="F127" s="239" t="s">
        <v>756</v>
      </c>
      <c r="G127" s="237"/>
      <c r="H127" s="240">
        <v>0.58299999999999996</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237</v>
      </c>
      <c r="AU127" s="246" t="s">
        <v>90</v>
      </c>
      <c r="AV127" s="13" t="s">
        <v>90</v>
      </c>
      <c r="AW127" s="13" t="s">
        <v>41</v>
      </c>
      <c r="AX127" s="13" t="s">
        <v>80</v>
      </c>
      <c r="AY127" s="246" t="s">
        <v>225</v>
      </c>
    </row>
    <row r="128" s="14" customFormat="1">
      <c r="A128" s="14"/>
      <c r="B128" s="247"/>
      <c r="C128" s="248"/>
      <c r="D128" s="231" t="s">
        <v>237</v>
      </c>
      <c r="E128" s="249" t="s">
        <v>39</v>
      </c>
      <c r="F128" s="250" t="s">
        <v>239</v>
      </c>
      <c r="G128" s="248"/>
      <c r="H128" s="251">
        <v>0.58299999999999996</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237</v>
      </c>
      <c r="AU128" s="257" t="s">
        <v>90</v>
      </c>
      <c r="AV128" s="14" t="s">
        <v>233</v>
      </c>
      <c r="AW128" s="14" t="s">
        <v>41</v>
      </c>
      <c r="AX128" s="14" t="s">
        <v>87</v>
      </c>
      <c r="AY128" s="257" t="s">
        <v>225</v>
      </c>
    </row>
    <row r="129" s="12" customFormat="1" ht="25.92" customHeight="1">
      <c r="A129" s="12"/>
      <c r="B129" s="202"/>
      <c r="C129" s="203"/>
      <c r="D129" s="204" t="s">
        <v>79</v>
      </c>
      <c r="E129" s="205" t="s">
        <v>328</v>
      </c>
      <c r="F129" s="205" t="s">
        <v>329</v>
      </c>
      <c r="G129" s="203"/>
      <c r="H129" s="203"/>
      <c r="I129" s="206"/>
      <c r="J129" s="207">
        <f>BK129</f>
        <v>0</v>
      </c>
      <c r="K129" s="203"/>
      <c r="L129" s="208"/>
      <c r="M129" s="209"/>
      <c r="N129" s="210"/>
      <c r="O129" s="210"/>
      <c r="P129" s="211">
        <f>SUM(P130:P142)</f>
        <v>0</v>
      </c>
      <c r="Q129" s="210"/>
      <c r="R129" s="211">
        <f>SUM(R130:R142)</f>
        <v>0</v>
      </c>
      <c r="S129" s="210"/>
      <c r="T129" s="212">
        <f>SUM(T130:T142)</f>
        <v>0</v>
      </c>
      <c r="U129" s="12"/>
      <c r="V129" s="12"/>
      <c r="W129" s="12"/>
      <c r="X129" s="12"/>
      <c r="Y129" s="12"/>
      <c r="Z129" s="12"/>
      <c r="AA129" s="12"/>
      <c r="AB129" s="12"/>
      <c r="AC129" s="12"/>
      <c r="AD129" s="12"/>
      <c r="AE129" s="12"/>
      <c r="AR129" s="213" t="s">
        <v>233</v>
      </c>
      <c r="AT129" s="214" t="s">
        <v>79</v>
      </c>
      <c r="AU129" s="214" t="s">
        <v>80</v>
      </c>
      <c r="AY129" s="213" t="s">
        <v>225</v>
      </c>
      <c r="BK129" s="215">
        <f>SUM(BK130:BK142)</f>
        <v>0</v>
      </c>
    </row>
    <row r="130" s="2" customFormat="1" ht="62.7" customHeight="1">
      <c r="A130" s="42"/>
      <c r="B130" s="43"/>
      <c r="C130" s="218" t="s">
        <v>291</v>
      </c>
      <c r="D130" s="218" t="s">
        <v>228</v>
      </c>
      <c r="E130" s="219" t="s">
        <v>338</v>
      </c>
      <c r="F130" s="220" t="s">
        <v>339</v>
      </c>
      <c r="G130" s="221" t="s">
        <v>184</v>
      </c>
      <c r="H130" s="222">
        <v>3.4569999999999999</v>
      </c>
      <c r="I130" s="223"/>
      <c r="J130" s="224">
        <f>ROUND(I130*H130,2)</f>
        <v>0</v>
      </c>
      <c r="K130" s="220" t="s">
        <v>232</v>
      </c>
      <c r="L130" s="48"/>
      <c r="M130" s="225" t="s">
        <v>39</v>
      </c>
      <c r="N130" s="226" t="s">
        <v>53</v>
      </c>
      <c r="O130" s="89"/>
      <c r="P130" s="227">
        <f>O130*H130</f>
        <v>0</v>
      </c>
      <c r="Q130" s="227">
        <v>0</v>
      </c>
      <c r="R130" s="227">
        <f>Q130*H130</f>
        <v>0</v>
      </c>
      <c r="S130" s="227">
        <v>0</v>
      </c>
      <c r="T130" s="228">
        <f>S130*H130</f>
        <v>0</v>
      </c>
      <c r="U130" s="42"/>
      <c r="V130" s="42"/>
      <c r="W130" s="42"/>
      <c r="X130" s="42"/>
      <c r="Y130" s="42"/>
      <c r="Z130" s="42"/>
      <c r="AA130" s="42"/>
      <c r="AB130" s="42"/>
      <c r="AC130" s="42"/>
      <c r="AD130" s="42"/>
      <c r="AE130" s="42"/>
      <c r="AR130" s="229" t="s">
        <v>300</v>
      </c>
      <c r="AT130" s="229" t="s">
        <v>228</v>
      </c>
      <c r="AU130" s="229" t="s">
        <v>87</v>
      </c>
      <c r="AY130" s="20" t="s">
        <v>225</v>
      </c>
      <c r="BE130" s="230">
        <f>IF(N130="základní",J130,0)</f>
        <v>0</v>
      </c>
      <c r="BF130" s="230">
        <f>IF(N130="snížená",J130,0)</f>
        <v>0</v>
      </c>
      <c r="BG130" s="230">
        <f>IF(N130="zákl. přenesená",J130,0)</f>
        <v>0</v>
      </c>
      <c r="BH130" s="230">
        <f>IF(N130="sníž. přenesená",J130,0)</f>
        <v>0</v>
      </c>
      <c r="BI130" s="230">
        <f>IF(N130="nulová",J130,0)</f>
        <v>0</v>
      </c>
      <c r="BJ130" s="20" t="s">
        <v>233</v>
      </c>
      <c r="BK130" s="230">
        <f>ROUND(I130*H130,2)</f>
        <v>0</v>
      </c>
      <c r="BL130" s="20" t="s">
        <v>300</v>
      </c>
      <c r="BM130" s="229" t="s">
        <v>757</v>
      </c>
    </row>
    <row r="131" s="2" customFormat="1">
      <c r="A131" s="42"/>
      <c r="B131" s="43"/>
      <c r="C131" s="44"/>
      <c r="D131" s="231" t="s">
        <v>235</v>
      </c>
      <c r="E131" s="44"/>
      <c r="F131" s="232" t="s">
        <v>334</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235</v>
      </c>
      <c r="AU131" s="20" t="s">
        <v>87</v>
      </c>
    </row>
    <row r="132" s="13" customFormat="1">
      <c r="A132" s="13"/>
      <c r="B132" s="236"/>
      <c r="C132" s="237"/>
      <c r="D132" s="231" t="s">
        <v>237</v>
      </c>
      <c r="E132" s="238" t="s">
        <v>39</v>
      </c>
      <c r="F132" s="239" t="s">
        <v>758</v>
      </c>
      <c r="G132" s="237"/>
      <c r="H132" s="240">
        <v>3.4569999999999999</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87</v>
      </c>
      <c r="AV132" s="13" t="s">
        <v>90</v>
      </c>
      <c r="AW132" s="13" t="s">
        <v>41</v>
      </c>
      <c r="AX132" s="13" t="s">
        <v>87</v>
      </c>
      <c r="AY132" s="246" t="s">
        <v>225</v>
      </c>
    </row>
    <row r="133" s="2" customFormat="1" ht="62.7" customHeight="1">
      <c r="A133" s="42"/>
      <c r="B133" s="43"/>
      <c r="C133" s="218" t="s">
        <v>8</v>
      </c>
      <c r="D133" s="218" t="s">
        <v>228</v>
      </c>
      <c r="E133" s="219" t="s">
        <v>620</v>
      </c>
      <c r="F133" s="220" t="s">
        <v>621</v>
      </c>
      <c r="G133" s="221" t="s">
        <v>184</v>
      </c>
      <c r="H133" s="222">
        <v>3.4569999999999999</v>
      </c>
      <c r="I133" s="223"/>
      <c r="J133" s="224">
        <f>ROUND(I133*H133,2)</f>
        <v>0</v>
      </c>
      <c r="K133" s="220" t="s">
        <v>232</v>
      </c>
      <c r="L133" s="48"/>
      <c r="M133" s="225" t="s">
        <v>39</v>
      </c>
      <c r="N133" s="226" t="s">
        <v>53</v>
      </c>
      <c r="O133" s="89"/>
      <c r="P133" s="227">
        <f>O133*H133</f>
        <v>0</v>
      </c>
      <c r="Q133" s="227">
        <v>0</v>
      </c>
      <c r="R133" s="227">
        <f>Q133*H133</f>
        <v>0</v>
      </c>
      <c r="S133" s="227">
        <v>0</v>
      </c>
      <c r="T133" s="228">
        <f>S133*H133</f>
        <v>0</v>
      </c>
      <c r="U133" s="42"/>
      <c r="V133" s="42"/>
      <c r="W133" s="42"/>
      <c r="X133" s="42"/>
      <c r="Y133" s="42"/>
      <c r="Z133" s="42"/>
      <c r="AA133" s="42"/>
      <c r="AB133" s="42"/>
      <c r="AC133" s="42"/>
      <c r="AD133" s="42"/>
      <c r="AE133" s="42"/>
      <c r="AR133" s="229" t="s">
        <v>300</v>
      </c>
      <c r="AT133" s="229" t="s">
        <v>228</v>
      </c>
      <c r="AU133" s="229" t="s">
        <v>87</v>
      </c>
      <c r="AY133" s="20" t="s">
        <v>225</v>
      </c>
      <c r="BE133" s="230">
        <f>IF(N133="základní",J133,0)</f>
        <v>0</v>
      </c>
      <c r="BF133" s="230">
        <f>IF(N133="snížená",J133,0)</f>
        <v>0</v>
      </c>
      <c r="BG133" s="230">
        <f>IF(N133="zákl. přenesená",J133,0)</f>
        <v>0</v>
      </c>
      <c r="BH133" s="230">
        <f>IF(N133="sníž. přenesená",J133,0)</f>
        <v>0</v>
      </c>
      <c r="BI133" s="230">
        <f>IF(N133="nulová",J133,0)</f>
        <v>0</v>
      </c>
      <c r="BJ133" s="20" t="s">
        <v>233</v>
      </c>
      <c r="BK133" s="230">
        <f>ROUND(I133*H133,2)</f>
        <v>0</v>
      </c>
      <c r="BL133" s="20" t="s">
        <v>300</v>
      </c>
      <c r="BM133" s="229" t="s">
        <v>759</v>
      </c>
    </row>
    <row r="134" s="2" customFormat="1">
      <c r="A134" s="42"/>
      <c r="B134" s="43"/>
      <c r="C134" s="44"/>
      <c r="D134" s="231" t="s">
        <v>235</v>
      </c>
      <c r="E134" s="44"/>
      <c r="F134" s="232" t="s">
        <v>334</v>
      </c>
      <c r="G134" s="44"/>
      <c r="H134" s="44"/>
      <c r="I134" s="233"/>
      <c r="J134" s="44"/>
      <c r="K134" s="44"/>
      <c r="L134" s="48"/>
      <c r="M134" s="234"/>
      <c r="N134" s="235"/>
      <c r="O134" s="89"/>
      <c r="P134" s="89"/>
      <c r="Q134" s="89"/>
      <c r="R134" s="89"/>
      <c r="S134" s="89"/>
      <c r="T134" s="90"/>
      <c r="U134" s="42"/>
      <c r="V134" s="42"/>
      <c r="W134" s="42"/>
      <c r="X134" s="42"/>
      <c r="Y134" s="42"/>
      <c r="Z134" s="42"/>
      <c r="AA134" s="42"/>
      <c r="AB134" s="42"/>
      <c r="AC134" s="42"/>
      <c r="AD134" s="42"/>
      <c r="AE134" s="42"/>
      <c r="AT134" s="20" t="s">
        <v>235</v>
      </c>
      <c r="AU134" s="20" t="s">
        <v>87</v>
      </c>
    </row>
    <row r="135" s="2" customFormat="1">
      <c r="A135" s="42"/>
      <c r="B135" s="43"/>
      <c r="C135" s="44"/>
      <c r="D135" s="231" t="s">
        <v>321</v>
      </c>
      <c r="E135" s="44"/>
      <c r="F135" s="232" t="s">
        <v>354</v>
      </c>
      <c r="G135" s="44"/>
      <c r="H135" s="44"/>
      <c r="I135" s="233"/>
      <c r="J135" s="44"/>
      <c r="K135" s="44"/>
      <c r="L135" s="48"/>
      <c r="M135" s="234"/>
      <c r="N135" s="235"/>
      <c r="O135" s="89"/>
      <c r="P135" s="89"/>
      <c r="Q135" s="89"/>
      <c r="R135" s="89"/>
      <c r="S135" s="89"/>
      <c r="T135" s="90"/>
      <c r="U135" s="42"/>
      <c r="V135" s="42"/>
      <c r="W135" s="42"/>
      <c r="X135" s="42"/>
      <c r="Y135" s="42"/>
      <c r="Z135" s="42"/>
      <c r="AA135" s="42"/>
      <c r="AB135" s="42"/>
      <c r="AC135" s="42"/>
      <c r="AD135" s="42"/>
      <c r="AE135" s="42"/>
      <c r="AT135" s="20" t="s">
        <v>321</v>
      </c>
      <c r="AU135" s="20" t="s">
        <v>87</v>
      </c>
    </row>
    <row r="136" s="13" customFormat="1">
      <c r="A136" s="13"/>
      <c r="B136" s="236"/>
      <c r="C136" s="237"/>
      <c r="D136" s="231" t="s">
        <v>237</v>
      </c>
      <c r="E136" s="238" t="s">
        <v>39</v>
      </c>
      <c r="F136" s="239" t="s">
        <v>760</v>
      </c>
      <c r="G136" s="237"/>
      <c r="H136" s="240">
        <v>3.4569999999999999</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237</v>
      </c>
      <c r="AU136" s="246" t="s">
        <v>87</v>
      </c>
      <c r="AV136" s="13" t="s">
        <v>90</v>
      </c>
      <c r="AW136" s="13" t="s">
        <v>41</v>
      </c>
      <c r="AX136" s="13" t="s">
        <v>80</v>
      </c>
      <c r="AY136" s="246" t="s">
        <v>225</v>
      </c>
    </row>
    <row r="137" s="14" customFormat="1">
      <c r="A137" s="14"/>
      <c r="B137" s="247"/>
      <c r="C137" s="248"/>
      <c r="D137" s="231" t="s">
        <v>237</v>
      </c>
      <c r="E137" s="249" t="s">
        <v>730</v>
      </c>
      <c r="F137" s="250" t="s">
        <v>239</v>
      </c>
      <c r="G137" s="248"/>
      <c r="H137" s="251">
        <v>3.4569999999999999</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237</v>
      </c>
      <c r="AU137" s="257" t="s">
        <v>87</v>
      </c>
      <c r="AV137" s="14" t="s">
        <v>233</v>
      </c>
      <c r="AW137" s="14" t="s">
        <v>41</v>
      </c>
      <c r="AX137" s="14" t="s">
        <v>87</v>
      </c>
      <c r="AY137" s="257" t="s">
        <v>225</v>
      </c>
    </row>
    <row r="138" s="2" customFormat="1" ht="44.25" customHeight="1">
      <c r="A138" s="42"/>
      <c r="B138" s="43"/>
      <c r="C138" s="218" t="s">
        <v>302</v>
      </c>
      <c r="D138" s="218" t="s">
        <v>228</v>
      </c>
      <c r="E138" s="219" t="s">
        <v>362</v>
      </c>
      <c r="F138" s="220" t="s">
        <v>363</v>
      </c>
      <c r="G138" s="221" t="s">
        <v>184</v>
      </c>
      <c r="H138" s="222">
        <v>10.371</v>
      </c>
      <c r="I138" s="223"/>
      <c r="J138" s="224">
        <f>ROUND(I138*H138,2)</f>
        <v>0</v>
      </c>
      <c r="K138" s="220" t="s">
        <v>232</v>
      </c>
      <c r="L138" s="48"/>
      <c r="M138" s="225" t="s">
        <v>39</v>
      </c>
      <c r="N138" s="226" t="s">
        <v>53</v>
      </c>
      <c r="O138" s="89"/>
      <c r="P138" s="227">
        <f>O138*H138</f>
        <v>0</v>
      </c>
      <c r="Q138" s="227">
        <v>0</v>
      </c>
      <c r="R138" s="227">
        <f>Q138*H138</f>
        <v>0</v>
      </c>
      <c r="S138" s="227">
        <v>0</v>
      </c>
      <c r="T138" s="228">
        <f>S138*H138</f>
        <v>0</v>
      </c>
      <c r="U138" s="42"/>
      <c r="V138" s="42"/>
      <c r="W138" s="42"/>
      <c r="X138" s="42"/>
      <c r="Y138" s="42"/>
      <c r="Z138" s="42"/>
      <c r="AA138" s="42"/>
      <c r="AB138" s="42"/>
      <c r="AC138" s="42"/>
      <c r="AD138" s="42"/>
      <c r="AE138" s="42"/>
      <c r="AR138" s="229" t="s">
        <v>300</v>
      </c>
      <c r="AT138" s="229" t="s">
        <v>228</v>
      </c>
      <c r="AU138" s="229" t="s">
        <v>87</v>
      </c>
      <c r="AY138" s="20" t="s">
        <v>225</v>
      </c>
      <c r="BE138" s="230">
        <f>IF(N138="základní",J138,0)</f>
        <v>0</v>
      </c>
      <c r="BF138" s="230">
        <f>IF(N138="snížená",J138,0)</f>
        <v>0</v>
      </c>
      <c r="BG138" s="230">
        <f>IF(N138="zákl. přenesená",J138,0)</f>
        <v>0</v>
      </c>
      <c r="BH138" s="230">
        <f>IF(N138="sníž. přenesená",J138,0)</f>
        <v>0</v>
      </c>
      <c r="BI138" s="230">
        <f>IF(N138="nulová",J138,0)</f>
        <v>0</v>
      </c>
      <c r="BJ138" s="20" t="s">
        <v>233</v>
      </c>
      <c r="BK138" s="230">
        <f>ROUND(I138*H138,2)</f>
        <v>0</v>
      </c>
      <c r="BL138" s="20" t="s">
        <v>300</v>
      </c>
      <c r="BM138" s="229" t="s">
        <v>761</v>
      </c>
    </row>
    <row r="139" s="2" customFormat="1">
      <c r="A139" s="42"/>
      <c r="B139" s="43"/>
      <c r="C139" s="44"/>
      <c r="D139" s="231" t="s">
        <v>235</v>
      </c>
      <c r="E139" s="44"/>
      <c r="F139" s="232" t="s">
        <v>360</v>
      </c>
      <c r="G139" s="44"/>
      <c r="H139" s="44"/>
      <c r="I139" s="233"/>
      <c r="J139" s="44"/>
      <c r="K139" s="44"/>
      <c r="L139" s="48"/>
      <c r="M139" s="234"/>
      <c r="N139" s="235"/>
      <c r="O139" s="89"/>
      <c r="P139" s="89"/>
      <c r="Q139" s="89"/>
      <c r="R139" s="89"/>
      <c r="S139" s="89"/>
      <c r="T139" s="90"/>
      <c r="U139" s="42"/>
      <c r="V139" s="42"/>
      <c r="W139" s="42"/>
      <c r="X139" s="42"/>
      <c r="Y139" s="42"/>
      <c r="Z139" s="42"/>
      <c r="AA139" s="42"/>
      <c r="AB139" s="42"/>
      <c r="AC139" s="42"/>
      <c r="AD139" s="42"/>
      <c r="AE139" s="42"/>
      <c r="AT139" s="20" t="s">
        <v>235</v>
      </c>
      <c r="AU139" s="20" t="s">
        <v>87</v>
      </c>
    </row>
    <row r="140" s="2" customFormat="1">
      <c r="A140" s="42"/>
      <c r="B140" s="43"/>
      <c r="C140" s="44"/>
      <c r="D140" s="231" t="s">
        <v>321</v>
      </c>
      <c r="E140" s="44"/>
      <c r="F140" s="232" t="s">
        <v>365</v>
      </c>
      <c r="G140" s="44"/>
      <c r="H140" s="44"/>
      <c r="I140" s="233"/>
      <c r="J140" s="44"/>
      <c r="K140" s="44"/>
      <c r="L140" s="48"/>
      <c r="M140" s="234"/>
      <c r="N140" s="235"/>
      <c r="O140" s="89"/>
      <c r="P140" s="89"/>
      <c r="Q140" s="89"/>
      <c r="R140" s="89"/>
      <c r="S140" s="89"/>
      <c r="T140" s="90"/>
      <c r="U140" s="42"/>
      <c r="V140" s="42"/>
      <c r="W140" s="42"/>
      <c r="X140" s="42"/>
      <c r="Y140" s="42"/>
      <c r="Z140" s="42"/>
      <c r="AA140" s="42"/>
      <c r="AB140" s="42"/>
      <c r="AC140" s="42"/>
      <c r="AD140" s="42"/>
      <c r="AE140" s="42"/>
      <c r="AT140" s="20" t="s">
        <v>321</v>
      </c>
      <c r="AU140" s="20" t="s">
        <v>87</v>
      </c>
    </row>
    <row r="141" s="13" customFormat="1">
      <c r="A141" s="13"/>
      <c r="B141" s="236"/>
      <c r="C141" s="237"/>
      <c r="D141" s="231" t="s">
        <v>237</v>
      </c>
      <c r="E141" s="238" t="s">
        <v>39</v>
      </c>
      <c r="F141" s="239" t="s">
        <v>762</v>
      </c>
      <c r="G141" s="237"/>
      <c r="H141" s="240">
        <v>10.371</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237</v>
      </c>
      <c r="AU141" s="246" t="s">
        <v>87</v>
      </c>
      <c r="AV141" s="13" t="s">
        <v>90</v>
      </c>
      <c r="AW141" s="13" t="s">
        <v>41</v>
      </c>
      <c r="AX141" s="13" t="s">
        <v>80</v>
      </c>
      <c r="AY141" s="246" t="s">
        <v>225</v>
      </c>
    </row>
    <row r="142" s="14" customFormat="1">
      <c r="A142" s="14"/>
      <c r="B142" s="247"/>
      <c r="C142" s="248"/>
      <c r="D142" s="231" t="s">
        <v>237</v>
      </c>
      <c r="E142" s="249" t="s">
        <v>39</v>
      </c>
      <c r="F142" s="250" t="s">
        <v>239</v>
      </c>
      <c r="G142" s="248"/>
      <c r="H142" s="251">
        <v>10.371</v>
      </c>
      <c r="I142" s="252"/>
      <c r="J142" s="248"/>
      <c r="K142" s="248"/>
      <c r="L142" s="253"/>
      <c r="M142" s="278"/>
      <c r="N142" s="279"/>
      <c r="O142" s="279"/>
      <c r="P142" s="279"/>
      <c r="Q142" s="279"/>
      <c r="R142" s="279"/>
      <c r="S142" s="279"/>
      <c r="T142" s="280"/>
      <c r="U142" s="14"/>
      <c r="V142" s="14"/>
      <c r="W142" s="14"/>
      <c r="X142" s="14"/>
      <c r="Y142" s="14"/>
      <c r="Z142" s="14"/>
      <c r="AA142" s="14"/>
      <c r="AB142" s="14"/>
      <c r="AC142" s="14"/>
      <c r="AD142" s="14"/>
      <c r="AE142" s="14"/>
      <c r="AT142" s="257" t="s">
        <v>237</v>
      </c>
      <c r="AU142" s="257" t="s">
        <v>87</v>
      </c>
      <c r="AV142" s="14" t="s">
        <v>233</v>
      </c>
      <c r="AW142" s="14" t="s">
        <v>41</v>
      </c>
      <c r="AX142" s="14" t="s">
        <v>87</v>
      </c>
      <c r="AY142" s="257" t="s">
        <v>225</v>
      </c>
    </row>
    <row r="143" s="2" customFormat="1" ht="6.96" customHeight="1">
      <c r="A143" s="42"/>
      <c r="B143" s="64"/>
      <c r="C143" s="65"/>
      <c r="D143" s="65"/>
      <c r="E143" s="65"/>
      <c r="F143" s="65"/>
      <c r="G143" s="65"/>
      <c r="H143" s="65"/>
      <c r="I143" s="65"/>
      <c r="J143" s="65"/>
      <c r="K143" s="65"/>
      <c r="L143" s="48"/>
      <c r="M143" s="42"/>
      <c r="O143" s="42"/>
      <c r="P143" s="42"/>
      <c r="Q143" s="42"/>
      <c r="R143" s="42"/>
      <c r="S143" s="42"/>
      <c r="T143" s="42"/>
      <c r="U143" s="42"/>
      <c r="V143" s="42"/>
      <c r="W143" s="42"/>
      <c r="X143" s="42"/>
      <c r="Y143" s="42"/>
      <c r="Z143" s="42"/>
      <c r="AA143" s="42"/>
      <c r="AB143" s="42"/>
      <c r="AC143" s="42"/>
      <c r="AD143" s="42"/>
      <c r="AE143" s="42"/>
    </row>
  </sheetData>
  <sheetProtection sheet="1" autoFilter="0" formatColumns="0" formatRows="0" objects="1" scenarios="1" spinCount="100000" saltValue="7wLIyeuWzvw0FGbXXEhduNCWnj9OWg5rQlEGty/+eFi6alhtytVfhl9XWhRfP7GAUA6jOnM3LMl96siFlHjxnA==" hashValue="UETeOtT57hQRX8D06j7qMKzoaqyqyFiGZ4GovWdTSNG9/+SkIWlr+U5xcvfR7QJwulLpsJULpVtQSiE8d5BCng==" algorithmName="SHA-512" password="CDD6"/>
  <autoFilter ref="C87:K14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row>
    <row r="3" s="1" customFormat="1" ht="6.96" customHeight="1">
      <c r="B3" s="144"/>
      <c r="C3" s="145"/>
      <c r="D3" s="145"/>
      <c r="E3" s="145"/>
      <c r="F3" s="145"/>
      <c r="G3" s="145"/>
      <c r="H3" s="145"/>
      <c r="I3" s="145"/>
      <c r="J3" s="145"/>
      <c r="K3" s="145"/>
      <c r="L3" s="23"/>
      <c r="AT3" s="20" t="s">
        <v>90</v>
      </c>
    </row>
    <row r="4" s="1" customFormat="1" ht="24.96" customHeight="1">
      <c r="B4" s="23"/>
      <c r="D4" s="146" t="s">
        <v>181</v>
      </c>
      <c r="L4" s="23"/>
      <c r="M4" s="147" t="s">
        <v>10</v>
      </c>
      <c r="AT4" s="20" t="s">
        <v>41</v>
      </c>
    </row>
    <row r="5" s="1" customFormat="1" ht="6.96" customHeight="1">
      <c r="B5" s="23"/>
      <c r="L5" s="23"/>
    </row>
    <row r="6" s="1" customFormat="1" ht="12" customHeight="1">
      <c r="B6" s="23"/>
      <c r="D6" s="148" t="s">
        <v>16</v>
      </c>
      <c r="L6" s="23"/>
    </row>
    <row r="7" s="1" customFormat="1" ht="16.5" customHeight="1">
      <c r="B7" s="23"/>
      <c r="E7" s="149" t="str">
        <f>'Rekapitulace stavby'!K6</f>
        <v>Souvislá výměna kolejnic v obvodu Správy tratí Most pro rok 2024 opr. č. 1 (1-4)</v>
      </c>
      <c r="F7" s="148"/>
      <c r="G7" s="148"/>
      <c r="H7" s="148"/>
      <c r="L7" s="23"/>
    </row>
    <row r="8" s="1" customFormat="1" ht="12" customHeight="1">
      <c r="B8" s="23"/>
      <c r="D8" s="148" t="s">
        <v>196</v>
      </c>
      <c r="L8" s="23"/>
    </row>
    <row r="9" s="2" customFormat="1" ht="16.5" customHeight="1">
      <c r="A9" s="42"/>
      <c r="B9" s="48"/>
      <c r="C9" s="42"/>
      <c r="D9" s="42"/>
      <c r="E9" s="149" t="s">
        <v>200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763</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ROUND(J86,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ROUND((SUM(BE86:BE118)),  2)</f>
        <v>0</v>
      </c>
      <c r="G35" s="42"/>
      <c r="H35" s="42"/>
      <c r="I35" s="163">
        <v>0.20999999999999999</v>
      </c>
      <c r="J35" s="162">
        <f>ROUND(((SUM(BE86:BE118))*I35),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ROUND((SUM(BF86:BF118)),  2)</f>
        <v>0</v>
      </c>
      <c r="G36" s="42"/>
      <c r="H36" s="42"/>
      <c r="I36" s="163">
        <v>0.12</v>
      </c>
      <c r="J36" s="162">
        <f>ROUND(((SUM(BF86:BF118))*I36),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ROUND((SUM(BG86:BG118)),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ROUND((SUM(BH86:BH118)),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ROUND((SUM(BI86:BI118)),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200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Č171 - P2077 km 1,526 v 2. TK Trmice - Řehlovice</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J86</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764</v>
      </c>
      <c r="E64" s="183"/>
      <c r="F64" s="183"/>
      <c r="G64" s="183"/>
      <c r="H64" s="183"/>
      <c r="I64" s="183"/>
      <c r="J64" s="184">
        <f>J87</f>
        <v>0</v>
      </c>
      <c r="K64" s="181"/>
      <c r="L64" s="185"/>
      <c r="S64" s="9"/>
      <c r="T64" s="9"/>
      <c r="U64" s="9"/>
      <c r="V64" s="9"/>
      <c r="W64" s="9"/>
      <c r="X64" s="9"/>
      <c r="Y64" s="9"/>
      <c r="Z64" s="9"/>
      <c r="AA64" s="9"/>
      <c r="AB64" s="9"/>
      <c r="AC64" s="9"/>
      <c r="AD64" s="9"/>
      <c r="AE64" s="9"/>
    </row>
    <row r="65" s="2" customFormat="1" ht="21.84" customHeight="1">
      <c r="A65" s="42"/>
      <c r="B65" s="43"/>
      <c r="C65" s="44"/>
      <c r="D65" s="44"/>
      <c r="E65" s="44"/>
      <c r="F65" s="44"/>
      <c r="G65" s="44"/>
      <c r="H65" s="44"/>
      <c r="I65" s="44"/>
      <c r="J65" s="44"/>
      <c r="K65" s="44"/>
      <c r="L65" s="150"/>
      <c r="S65" s="42"/>
      <c r="T65" s="42"/>
      <c r="U65" s="42"/>
      <c r="V65" s="42"/>
      <c r="W65" s="42"/>
      <c r="X65" s="42"/>
      <c r="Y65" s="42"/>
      <c r="Z65" s="42"/>
      <c r="AA65" s="42"/>
      <c r="AB65" s="42"/>
      <c r="AC65" s="42"/>
      <c r="AD65" s="42"/>
      <c r="AE65" s="42"/>
    </row>
    <row r="66" s="2" customFormat="1" ht="6.96" customHeight="1">
      <c r="A66" s="42"/>
      <c r="B66" s="64"/>
      <c r="C66" s="65"/>
      <c r="D66" s="65"/>
      <c r="E66" s="65"/>
      <c r="F66" s="65"/>
      <c r="G66" s="65"/>
      <c r="H66" s="65"/>
      <c r="I66" s="65"/>
      <c r="J66" s="65"/>
      <c r="K66" s="65"/>
      <c r="L66" s="150"/>
      <c r="S66" s="42"/>
      <c r="T66" s="42"/>
      <c r="U66" s="42"/>
      <c r="V66" s="42"/>
      <c r="W66" s="42"/>
      <c r="X66" s="42"/>
      <c r="Y66" s="42"/>
      <c r="Z66" s="42"/>
      <c r="AA66" s="42"/>
      <c r="AB66" s="42"/>
      <c r="AC66" s="42"/>
      <c r="AD66" s="42"/>
      <c r="AE66" s="42"/>
    </row>
    <row r="70" s="2" customFormat="1" ht="6.96" customHeight="1">
      <c r="A70" s="42"/>
      <c r="B70" s="66"/>
      <c r="C70" s="67"/>
      <c r="D70" s="67"/>
      <c r="E70" s="67"/>
      <c r="F70" s="67"/>
      <c r="G70" s="67"/>
      <c r="H70" s="67"/>
      <c r="I70" s="67"/>
      <c r="J70" s="67"/>
      <c r="K70" s="67"/>
      <c r="L70" s="150"/>
      <c r="S70" s="42"/>
      <c r="T70" s="42"/>
      <c r="U70" s="42"/>
      <c r="V70" s="42"/>
      <c r="W70" s="42"/>
      <c r="X70" s="42"/>
      <c r="Y70" s="42"/>
      <c r="Z70" s="42"/>
      <c r="AA70" s="42"/>
      <c r="AB70" s="42"/>
      <c r="AC70" s="42"/>
      <c r="AD70" s="42"/>
      <c r="AE70" s="42"/>
    </row>
    <row r="71" s="2" customFormat="1" ht="24.96" customHeight="1">
      <c r="A71" s="42"/>
      <c r="B71" s="43"/>
      <c r="C71" s="26" t="s">
        <v>210</v>
      </c>
      <c r="D71" s="44"/>
      <c r="E71" s="44"/>
      <c r="F71" s="44"/>
      <c r="G71" s="44"/>
      <c r="H71" s="44"/>
      <c r="I71" s="44"/>
      <c r="J71" s="44"/>
      <c r="K71" s="44"/>
      <c r="L71" s="150"/>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50"/>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16.5" customHeight="1">
      <c r="A74" s="42"/>
      <c r="B74" s="43"/>
      <c r="C74" s="44"/>
      <c r="D74" s="44"/>
      <c r="E74" s="175" t="str">
        <f>E7</f>
        <v>Souvislá výměna kolejnic v obvodu Správy tratí Most pro rok 2024 opr. č. 1 (1-4)</v>
      </c>
      <c r="F74" s="35"/>
      <c r="G74" s="35"/>
      <c r="H74" s="35"/>
      <c r="I74" s="44"/>
      <c r="J74" s="44"/>
      <c r="K74" s="44"/>
      <c r="L74" s="150"/>
      <c r="S74" s="42"/>
      <c r="T74" s="42"/>
      <c r="U74" s="42"/>
      <c r="V74" s="42"/>
      <c r="W74" s="42"/>
      <c r="X74" s="42"/>
      <c r="Y74" s="42"/>
      <c r="Z74" s="42"/>
      <c r="AA74" s="42"/>
      <c r="AB74" s="42"/>
      <c r="AC74" s="42"/>
      <c r="AD74" s="42"/>
      <c r="AE74" s="42"/>
    </row>
    <row r="75" s="1" customFormat="1" ht="12" customHeight="1">
      <c r="B75" s="24"/>
      <c r="C75" s="35" t="s">
        <v>196</v>
      </c>
      <c r="D75" s="25"/>
      <c r="E75" s="25"/>
      <c r="F75" s="25"/>
      <c r="G75" s="25"/>
      <c r="H75" s="25"/>
      <c r="I75" s="25"/>
      <c r="J75" s="25"/>
      <c r="K75" s="25"/>
      <c r="L75" s="23"/>
    </row>
    <row r="76" s="2" customFormat="1" ht="16.5" customHeight="1">
      <c r="A76" s="42"/>
      <c r="B76" s="43"/>
      <c r="C76" s="44"/>
      <c r="D76" s="44"/>
      <c r="E76" s="175" t="s">
        <v>200</v>
      </c>
      <c r="F76" s="44"/>
      <c r="G76" s="44"/>
      <c r="H76" s="44"/>
      <c r="I76" s="44"/>
      <c r="J76" s="44"/>
      <c r="K76" s="44"/>
      <c r="L76" s="150"/>
      <c r="S76" s="42"/>
      <c r="T76" s="42"/>
      <c r="U76" s="42"/>
      <c r="V76" s="42"/>
      <c r="W76" s="42"/>
      <c r="X76" s="42"/>
      <c r="Y76" s="42"/>
      <c r="Z76" s="42"/>
      <c r="AA76" s="42"/>
      <c r="AB76" s="42"/>
      <c r="AC76" s="42"/>
      <c r="AD76" s="42"/>
      <c r="AE76" s="42"/>
    </row>
    <row r="77" s="2" customFormat="1" ht="12" customHeight="1">
      <c r="A77" s="42"/>
      <c r="B77" s="43"/>
      <c r="C77" s="35" t="s">
        <v>201</v>
      </c>
      <c r="D77" s="44"/>
      <c r="E77" s="44"/>
      <c r="F77" s="44"/>
      <c r="G77" s="44"/>
      <c r="H77" s="44"/>
      <c r="I77" s="44"/>
      <c r="J77" s="44"/>
      <c r="K77" s="44"/>
      <c r="L77" s="150"/>
      <c r="S77" s="42"/>
      <c r="T77" s="42"/>
      <c r="U77" s="42"/>
      <c r="V77" s="42"/>
      <c r="W77" s="42"/>
      <c r="X77" s="42"/>
      <c r="Y77" s="42"/>
      <c r="Z77" s="42"/>
      <c r="AA77" s="42"/>
      <c r="AB77" s="42"/>
      <c r="AC77" s="42"/>
      <c r="AD77" s="42"/>
      <c r="AE77" s="42"/>
    </row>
    <row r="78" s="2" customFormat="1" ht="16.5" customHeight="1">
      <c r="A78" s="42"/>
      <c r="B78" s="43"/>
      <c r="C78" s="44"/>
      <c r="D78" s="44"/>
      <c r="E78" s="74" t="str">
        <f>E11</f>
        <v>Č171 - P2077 km 1,526 v 2. TK Trmice - Řehlovice</v>
      </c>
      <c r="F78" s="44"/>
      <c r="G78" s="44"/>
      <c r="H78" s="44"/>
      <c r="I78" s="44"/>
      <c r="J78" s="44"/>
      <c r="K78" s="44"/>
      <c r="L78" s="150"/>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2" customHeight="1">
      <c r="A80" s="42"/>
      <c r="B80" s="43"/>
      <c r="C80" s="35" t="s">
        <v>22</v>
      </c>
      <c r="D80" s="44"/>
      <c r="E80" s="44"/>
      <c r="F80" s="30" t="str">
        <f>F14</f>
        <v>Obvod ST Most</v>
      </c>
      <c r="G80" s="44"/>
      <c r="H80" s="44"/>
      <c r="I80" s="35" t="s">
        <v>24</v>
      </c>
      <c r="J80" s="77" t="str">
        <f>IF(J14="","",J14)</f>
        <v>24. 11. 2023</v>
      </c>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5.15" customHeight="1">
      <c r="A82" s="42"/>
      <c r="B82" s="43"/>
      <c r="C82" s="35" t="s">
        <v>30</v>
      </c>
      <c r="D82" s="44"/>
      <c r="E82" s="44"/>
      <c r="F82" s="30" t="str">
        <f>E17</f>
        <v>SŽ s.o., OŘ UNL, ST Most</v>
      </c>
      <c r="G82" s="44"/>
      <c r="H82" s="44"/>
      <c r="I82" s="35" t="s">
        <v>38</v>
      </c>
      <c r="J82" s="40" t="str">
        <f>E23</f>
        <v xml:space="preserve"> </v>
      </c>
      <c r="K82" s="44"/>
      <c r="L82" s="150"/>
      <c r="S82" s="42"/>
      <c r="T82" s="42"/>
      <c r="U82" s="42"/>
      <c r="V82" s="42"/>
      <c r="W82" s="42"/>
      <c r="X82" s="42"/>
      <c r="Y82" s="42"/>
      <c r="Z82" s="42"/>
      <c r="AA82" s="42"/>
      <c r="AB82" s="42"/>
      <c r="AC82" s="42"/>
      <c r="AD82" s="42"/>
      <c r="AE82" s="42"/>
    </row>
    <row r="83" s="2" customFormat="1" ht="54.45" customHeight="1">
      <c r="A83" s="42"/>
      <c r="B83" s="43"/>
      <c r="C83" s="35" t="s">
        <v>36</v>
      </c>
      <c r="D83" s="44"/>
      <c r="E83" s="44"/>
      <c r="F83" s="30" t="str">
        <f>IF(E20="","",E20)</f>
        <v>Vyplň údaj</v>
      </c>
      <c r="G83" s="44"/>
      <c r="H83" s="44"/>
      <c r="I83" s="35" t="s">
        <v>42</v>
      </c>
      <c r="J83" s="40" t="str">
        <f>E26</f>
        <v>Ing.Horák Jiří, 602155923, horak@spravazeleznic.cz</v>
      </c>
      <c r="K83" s="44"/>
      <c r="L83" s="150"/>
      <c r="S83" s="42"/>
      <c r="T83" s="42"/>
      <c r="U83" s="42"/>
      <c r="V83" s="42"/>
      <c r="W83" s="42"/>
      <c r="X83" s="42"/>
      <c r="Y83" s="42"/>
      <c r="Z83" s="42"/>
      <c r="AA83" s="42"/>
      <c r="AB83" s="42"/>
      <c r="AC83" s="42"/>
      <c r="AD83" s="42"/>
      <c r="AE83" s="42"/>
    </row>
    <row r="84" s="2" customFormat="1" ht="10.32" customHeight="1">
      <c r="A84" s="42"/>
      <c r="B84" s="43"/>
      <c r="C84" s="44"/>
      <c r="D84" s="44"/>
      <c r="E84" s="44"/>
      <c r="F84" s="44"/>
      <c r="G84" s="44"/>
      <c r="H84" s="44"/>
      <c r="I84" s="44"/>
      <c r="J84" s="44"/>
      <c r="K84" s="44"/>
      <c r="L84" s="150"/>
      <c r="S84" s="42"/>
      <c r="T84" s="42"/>
      <c r="U84" s="42"/>
      <c r="V84" s="42"/>
      <c r="W84" s="42"/>
      <c r="X84" s="42"/>
      <c r="Y84" s="42"/>
      <c r="Z84" s="42"/>
      <c r="AA84" s="42"/>
      <c r="AB84" s="42"/>
      <c r="AC84" s="42"/>
      <c r="AD84" s="42"/>
      <c r="AE84" s="42"/>
    </row>
    <row r="85" s="11" customFormat="1" ht="29.28" customHeight="1">
      <c r="A85" s="191"/>
      <c r="B85" s="192"/>
      <c r="C85" s="193" t="s">
        <v>211</v>
      </c>
      <c r="D85" s="194" t="s">
        <v>65</v>
      </c>
      <c r="E85" s="194" t="s">
        <v>61</v>
      </c>
      <c r="F85" s="194" t="s">
        <v>62</v>
      </c>
      <c r="G85" s="194" t="s">
        <v>212</v>
      </c>
      <c r="H85" s="194" t="s">
        <v>213</v>
      </c>
      <c r="I85" s="194" t="s">
        <v>214</v>
      </c>
      <c r="J85" s="194" t="s">
        <v>205</v>
      </c>
      <c r="K85" s="195" t="s">
        <v>215</v>
      </c>
      <c r="L85" s="196"/>
      <c r="M85" s="97" t="s">
        <v>39</v>
      </c>
      <c r="N85" s="98" t="s">
        <v>50</v>
      </c>
      <c r="O85" s="98" t="s">
        <v>216</v>
      </c>
      <c r="P85" s="98" t="s">
        <v>217</v>
      </c>
      <c r="Q85" s="98" t="s">
        <v>218</v>
      </c>
      <c r="R85" s="98" t="s">
        <v>219</v>
      </c>
      <c r="S85" s="98" t="s">
        <v>220</v>
      </c>
      <c r="T85" s="99" t="s">
        <v>221</v>
      </c>
      <c r="U85" s="191"/>
      <c r="V85" s="191"/>
      <c r="W85" s="191"/>
      <c r="X85" s="191"/>
      <c r="Y85" s="191"/>
      <c r="Z85" s="191"/>
      <c r="AA85" s="191"/>
      <c r="AB85" s="191"/>
      <c r="AC85" s="191"/>
      <c r="AD85" s="191"/>
      <c r="AE85" s="191"/>
    </row>
    <row r="86" s="2" customFormat="1" ht="22.8" customHeight="1">
      <c r="A86" s="42"/>
      <c r="B86" s="43"/>
      <c r="C86" s="104" t="s">
        <v>222</v>
      </c>
      <c r="D86" s="44"/>
      <c r="E86" s="44"/>
      <c r="F86" s="44"/>
      <c r="G86" s="44"/>
      <c r="H86" s="44"/>
      <c r="I86" s="44"/>
      <c r="J86" s="197">
        <f>BK86</f>
        <v>0</v>
      </c>
      <c r="K86" s="44"/>
      <c r="L86" s="48"/>
      <c r="M86" s="100"/>
      <c r="N86" s="198"/>
      <c r="O86" s="101"/>
      <c r="P86" s="199">
        <f>P87</f>
        <v>0</v>
      </c>
      <c r="Q86" s="101"/>
      <c r="R86" s="199">
        <f>R87</f>
        <v>9.7992400000000011</v>
      </c>
      <c r="S86" s="101"/>
      <c r="T86" s="200">
        <f>T87</f>
        <v>0</v>
      </c>
      <c r="U86" s="42"/>
      <c r="V86" s="42"/>
      <c r="W86" s="42"/>
      <c r="X86" s="42"/>
      <c r="Y86" s="42"/>
      <c r="Z86" s="42"/>
      <c r="AA86" s="42"/>
      <c r="AB86" s="42"/>
      <c r="AC86" s="42"/>
      <c r="AD86" s="42"/>
      <c r="AE86" s="42"/>
      <c r="AT86" s="20" t="s">
        <v>79</v>
      </c>
      <c r="AU86" s="20" t="s">
        <v>206</v>
      </c>
      <c r="BK86" s="201">
        <f>BK87</f>
        <v>0</v>
      </c>
    </row>
    <row r="87" s="12" customFormat="1" ht="25.92" customHeight="1">
      <c r="A87" s="12"/>
      <c r="B87" s="202"/>
      <c r="C87" s="203"/>
      <c r="D87" s="204" t="s">
        <v>79</v>
      </c>
      <c r="E87" s="205" t="s">
        <v>765</v>
      </c>
      <c r="F87" s="205" t="s">
        <v>766</v>
      </c>
      <c r="G87" s="203"/>
      <c r="H87" s="203"/>
      <c r="I87" s="206"/>
      <c r="J87" s="207">
        <f>BK87</f>
        <v>0</v>
      </c>
      <c r="K87" s="203"/>
      <c r="L87" s="208"/>
      <c r="M87" s="209"/>
      <c r="N87" s="210"/>
      <c r="O87" s="210"/>
      <c r="P87" s="211">
        <f>SUM(P88:P118)</f>
        <v>0</v>
      </c>
      <c r="Q87" s="210"/>
      <c r="R87" s="211">
        <f>SUM(R88:R118)</f>
        <v>9.7992400000000011</v>
      </c>
      <c r="S87" s="210"/>
      <c r="T87" s="212">
        <f>SUM(T88:T118)</f>
        <v>0</v>
      </c>
      <c r="U87" s="12"/>
      <c r="V87" s="12"/>
      <c r="W87" s="12"/>
      <c r="X87" s="12"/>
      <c r="Y87" s="12"/>
      <c r="Z87" s="12"/>
      <c r="AA87" s="12"/>
      <c r="AB87" s="12"/>
      <c r="AC87" s="12"/>
      <c r="AD87" s="12"/>
      <c r="AE87" s="12"/>
      <c r="AR87" s="213" t="s">
        <v>87</v>
      </c>
      <c r="AT87" s="214" t="s">
        <v>79</v>
      </c>
      <c r="AU87" s="214" t="s">
        <v>80</v>
      </c>
      <c r="AY87" s="213" t="s">
        <v>225</v>
      </c>
      <c r="BK87" s="215">
        <f>SUM(BK88:BK118)</f>
        <v>0</v>
      </c>
    </row>
    <row r="88" s="2" customFormat="1" ht="44.25" customHeight="1">
      <c r="A88" s="42"/>
      <c r="B88" s="43"/>
      <c r="C88" s="218" t="s">
        <v>87</v>
      </c>
      <c r="D88" s="218" t="s">
        <v>228</v>
      </c>
      <c r="E88" s="219" t="s">
        <v>767</v>
      </c>
      <c r="F88" s="220" t="s">
        <v>768</v>
      </c>
      <c r="G88" s="221" t="s">
        <v>769</v>
      </c>
      <c r="H88" s="222">
        <v>44</v>
      </c>
      <c r="I88" s="223"/>
      <c r="J88" s="224">
        <f>ROUND(I88*H88,2)</f>
        <v>0</v>
      </c>
      <c r="K88" s="220" t="s">
        <v>39</v>
      </c>
      <c r="L88" s="48"/>
      <c r="M88" s="225" t="s">
        <v>39</v>
      </c>
      <c r="N88" s="226" t="s">
        <v>53</v>
      </c>
      <c r="O88" s="89"/>
      <c r="P88" s="227">
        <f>O88*H88</f>
        <v>0</v>
      </c>
      <c r="Q88" s="227">
        <v>0</v>
      </c>
      <c r="R88" s="227">
        <f>Q88*H88</f>
        <v>0</v>
      </c>
      <c r="S88" s="227">
        <v>0</v>
      </c>
      <c r="T88" s="228">
        <f>S88*H88</f>
        <v>0</v>
      </c>
      <c r="U88" s="42"/>
      <c r="V88" s="42"/>
      <c r="W88" s="42"/>
      <c r="X88" s="42"/>
      <c r="Y88" s="42"/>
      <c r="Z88" s="42"/>
      <c r="AA88" s="42"/>
      <c r="AB88" s="42"/>
      <c r="AC88" s="42"/>
      <c r="AD88" s="42"/>
      <c r="AE88" s="42"/>
      <c r="AR88" s="229" t="s">
        <v>233</v>
      </c>
      <c r="AT88" s="229" t="s">
        <v>228</v>
      </c>
      <c r="AU88" s="229" t="s">
        <v>87</v>
      </c>
      <c r="AY88" s="20" t="s">
        <v>225</v>
      </c>
      <c r="BE88" s="230">
        <f>IF(N88="základní",J88,0)</f>
        <v>0</v>
      </c>
      <c r="BF88" s="230">
        <f>IF(N88="snížená",J88,0)</f>
        <v>0</v>
      </c>
      <c r="BG88" s="230">
        <f>IF(N88="zákl. přenesená",J88,0)</f>
        <v>0</v>
      </c>
      <c r="BH88" s="230">
        <f>IF(N88="sníž. přenesená",J88,0)</f>
        <v>0</v>
      </c>
      <c r="BI88" s="230">
        <f>IF(N88="nulová",J88,0)</f>
        <v>0</v>
      </c>
      <c r="BJ88" s="20" t="s">
        <v>233</v>
      </c>
      <c r="BK88" s="230">
        <f>ROUND(I88*H88,2)</f>
        <v>0</v>
      </c>
      <c r="BL88" s="20" t="s">
        <v>233</v>
      </c>
      <c r="BM88" s="229" t="s">
        <v>770</v>
      </c>
    </row>
    <row r="89" s="2" customFormat="1">
      <c r="A89" s="42"/>
      <c r="B89" s="43"/>
      <c r="C89" s="44"/>
      <c r="D89" s="231" t="s">
        <v>235</v>
      </c>
      <c r="E89" s="44"/>
      <c r="F89" s="232" t="s">
        <v>771</v>
      </c>
      <c r="G89" s="44"/>
      <c r="H89" s="44"/>
      <c r="I89" s="233"/>
      <c r="J89" s="44"/>
      <c r="K89" s="44"/>
      <c r="L89" s="48"/>
      <c r="M89" s="234"/>
      <c r="N89" s="235"/>
      <c r="O89" s="89"/>
      <c r="P89" s="89"/>
      <c r="Q89" s="89"/>
      <c r="R89" s="89"/>
      <c r="S89" s="89"/>
      <c r="T89" s="90"/>
      <c r="U89" s="42"/>
      <c r="V89" s="42"/>
      <c r="W89" s="42"/>
      <c r="X89" s="42"/>
      <c r="Y89" s="42"/>
      <c r="Z89" s="42"/>
      <c r="AA89" s="42"/>
      <c r="AB89" s="42"/>
      <c r="AC89" s="42"/>
      <c r="AD89" s="42"/>
      <c r="AE89" s="42"/>
      <c r="AT89" s="20" t="s">
        <v>235</v>
      </c>
      <c r="AU89" s="20" t="s">
        <v>87</v>
      </c>
    </row>
    <row r="90" s="2" customFormat="1">
      <c r="A90" s="42"/>
      <c r="B90" s="43"/>
      <c r="C90" s="44"/>
      <c r="D90" s="231" t="s">
        <v>321</v>
      </c>
      <c r="E90" s="44"/>
      <c r="F90" s="232" t="s">
        <v>772</v>
      </c>
      <c r="G90" s="44"/>
      <c r="H90" s="44"/>
      <c r="I90" s="233"/>
      <c r="J90" s="44"/>
      <c r="K90" s="44"/>
      <c r="L90" s="48"/>
      <c r="M90" s="234"/>
      <c r="N90" s="235"/>
      <c r="O90" s="89"/>
      <c r="P90" s="89"/>
      <c r="Q90" s="89"/>
      <c r="R90" s="89"/>
      <c r="S90" s="89"/>
      <c r="T90" s="90"/>
      <c r="U90" s="42"/>
      <c r="V90" s="42"/>
      <c r="W90" s="42"/>
      <c r="X90" s="42"/>
      <c r="Y90" s="42"/>
      <c r="Z90" s="42"/>
      <c r="AA90" s="42"/>
      <c r="AB90" s="42"/>
      <c r="AC90" s="42"/>
      <c r="AD90" s="42"/>
      <c r="AE90" s="42"/>
      <c r="AT90" s="20" t="s">
        <v>321</v>
      </c>
      <c r="AU90" s="20" t="s">
        <v>87</v>
      </c>
    </row>
    <row r="91" s="2" customFormat="1" ht="24.15" customHeight="1">
      <c r="A91" s="42"/>
      <c r="B91" s="43"/>
      <c r="C91" s="218" t="s">
        <v>90</v>
      </c>
      <c r="D91" s="218" t="s">
        <v>228</v>
      </c>
      <c r="E91" s="219" t="s">
        <v>773</v>
      </c>
      <c r="F91" s="220" t="s">
        <v>774</v>
      </c>
      <c r="G91" s="221" t="s">
        <v>188</v>
      </c>
      <c r="H91" s="222">
        <v>10.800000000000001</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87</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775</v>
      </c>
    </row>
    <row r="92" s="2" customFormat="1">
      <c r="A92" s="42"/>
      <c r="B92" s="43"/>
      <c r="C92" s="44"/>
      <c r="D92" s="231" t="s">
        <v>235</v>
      </c>
      <c r="E92" s="44"/>
      <c r="F92" s="232" t="s">
        <v>776</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87</v>
      </c>
    </row>
    <row r="93" s="2" customFormat="1">
      <c r="A93" s="42"/>
      <c r="B93" s="43"/>
      <c r="C93" s="44"/>
      <c r="D93" s="231" t="s">
        <v>321</v>
      </c>
      <c r="E93" s="44"/>
      <c r="F93" s="232" t="s">
        <v>777</v>
      </c>
      <c r="G93" s="44"/>
      <c r="H93" s="44"/>
      <c r="I93" s="233"/>
      <c r="J93" s="44"/>
      <c r="K93" s="44"/>
      <c r="L93" s="48"/>
      <c r="M93" s="234"/>
      <c r="N93" s="235"/>
      <c r="O93" s="89"/>
      <c r="P93" s="89"/>
      <c r="Q93" s="89"/>
      <c r="R93" s="89"/>
      <c r="S93" s="89"/>
      <c r="T93" s="90"/>
      <c r="U93" s="42"/>
      <c r="V93" s="42"/>
      <c r="W93" s="42"/>
      <c r="X93" s="42"/>
      <c r="Y93" s="42"/>
      <c r="Z93" s="42"/>
      <c r="AA93" s="42"/>
      <c r="AB93" s="42"/>
      <c r="AC93" s="42"/>
      <c r="AD93" s="42"/>
      <c r="AE93" s="42"/>
      <c r="AT93" s="20" t="s">
        <v>321</v>
      </c>
      <c r="AU93" s="20" t="s">
        <v>87</v>
      </c>
    </row>
    <row r="94" s="2" customFormat="1" ht="33" customHeight="1">
      <c r="A94" s="42"/>
      <c r="B94" s="43"/>
      <c r="C94" s="218" t="s">
        <v>245</v>
      </c>
      <c r="D94" s="218" t="s">
        <v>228</v>
      </c>
      <c r="E94" s="219" t="s">
        <v>778</v>
      </c>
      <c r="F94" s="220" t="s">
        <v>779</v>
      </c>
      <c r="G94" s="221" t="s">
        <v>188</v>
      </c>
      <c r="H94" s="222">
        <v>10.800000000000001</v>
      </c>
      <c r="I94" s="223"/>
      <c r="J94" s="224">
        <f>ROUND(I94*H94,2)</f>
        <v>0</v>
      </c>
      <c r="K94" s="220" t="s">
        <v>232</v>
      </c>
      <c r="L94" s="48"/>
      <c r="M94" s="225" t="s">
        <v>39</v>
      </c>
      <c r="N94" s="226" t="s">
        <v>53</v>
      </c>
      <c r="O94" s="89"/>
      <c r="P94" s="227">
        <f>O94*H94</f>
        <v>0</v>
      </c>
      <c r="Q94" s="227">
        <v>0</v>
      </c>
      <c r="R94" s="227">
        <f>Q94*H94</f>
        <v>0</v>
      </c>
      <c r="S94" s="227">
        <v>0</v>
      </c>
      <c r="T94" s="228">
        <f>S94*H94</f>
        <v>0</v>
      </c>
      <c r="U94" s="42"/>
      <c r="V94" s="42"/>
      <c r="W94" s="42"/>
      <c r="X94" s="42"/>
      <c r="Y94" s="42"/>
      <c r="Z94" s="42"/>
      <c r="AA94" s="42"/>
      <c r="AB94" s="42"/>
      <c r="AC94" s="42"/>
      <c r="AD94" s="42"/>
      <c r="AE94" s="42"/>
      <c r="AR94" s="229" t="s">
        <v>233</v>
      </c>
      <c r="AT94" s="229" t="s">
        <v>228</v>
      </c>
      <c r="AU94" s="229" t="s">
        <v>87</v>
      </c>
      <c r="AY94" s="20" t="s">
        <v>225</v>
      </c>
      <c r="BE94" s="230">
        <f>IF(N94="základní",J94,0)</f>
        <v>0</v>
      </c>
      <c r="BF94" s="230">
        <f>IF(N94="snížená",J94,0)</f>
        <v>0</v>
      </c>
      <c r="BG94" s="230">
        <f>IF(N94="zákl. přenesená",J94,0)</f>
        <v>0</v>
      </c>
      <c r="BH94" s="230">
        <f>IF(N94="sníž. přenesená",J94,0)</f>
        <v>0</v>
      </c>
      <c r="BI94" s="230">
        <f>IF(N94="nulová",J94,0)</f>
        <v>0</v>
      </c>
      <c r="BJ94" s="20" t="s">
        <v>233</v>
      </c>
      <c r="BK94" s="230">
        <f>ROUND(I94*H94,2)</f>
        <v>0</v>
      </c>
      <c r="BL94" s="20" t="s">
        <v>233</v>
      </c>
      <c r="BM94" s="229" t="s">
        <v>780</v>
      </c>
    </row>
    <row r="95" s="2" customFormat="1">
      <c r="A95" s="42"/>
      <c r="B95" s="43"/>
      <c r="C95" s="44"/>
      <c r="D95" s="231" t="s">
        <v>235</v>
      </c>
      <c r="E95" s="44"/>
      <c r="F95" s="232" t="s">
        <v>781</v>
      </c>
      <c r="G95" s="44"/>
      <c r="H95" s="44"/>
      <c r="I95" s="233"/>
      <c r="J95" s="44"/>
      <c r="K95" s="44"/>
      <c r="L95" s="48"/>
      <c r="M95" s="234"/>
      <c r="N95" s="235"/>
      <c r="O95" s="89"/>
      <c r="P95" s="89"/>
      <c r="Q95" s="89"/>
      <c r="R95" s="89"/>
      <c r="S95" s="89"/>
      <c r="T95" s="90"/>
      <c r="U95" s="42"/>
      <c r="V95" s="42"/>
      <c r="W95" s="42"/>
      <c r="X95" s="42"/>
      <c r="Y95" s="42"/>
      <c r="Z95" s="42"/>
      <c r="AA95" s="42"/>
      <c r="AB95" s="42"/>
      <c r="AC95" s="42"/>
      <c r="AD95" s="42"/>
      <c r="AE95" s="42"/>
      <c r="AT95" s="20" t="s">
        <v>235</v>
      </c>
      <c r="AU95" s="20" t="s">
        <v>87</v>
      </c>
    </row>
    <row r="96" s="2" customFormat="1">
      <c r="A96" s="42"/>
      <c r="B96" s="43"/>
      <c r="C96" s="44"/>
      <c r="D96" s="231" t="s">
        <v>321</v>
      </c>
      <c r="E96" s="44"/>
      <c r="F96" s="232" t="s">
        <v>782</v>
      </c>
      <c r="G96" s="44"/>
      <c r="H96" s="44"/>
      <c r="I96" s="233"/>
      <c r="J96" s="44"/>
      <c r="K96" s="44"/>
      <c r="L96" s="48"/>
      <c r="M96" s="234"/>
      <c r="N96" s="235"/>
      <c r="O96" s="89"/>
      <c r="P96" s="89"/>
      <c r="Q96" s="89"/>
      <c r="R96" s="89"/>
      <c r="S96" s="89"/>
      <c r="T96" s="90"/>
      <c r="U96" s="42"/>
      <c r="V96" s="42"/>
      <c r="W96" s="42"/>
      <c r="X96" s="42"/>
      <c r="Y96" s="42"/>
      <c r="Z96" s="42"/>
      <c r="AA96" s="42"/>
      <c r="AB96" s="42"/>
      <c r="AC96" s="42"/>
      <c r="AD96" s="42"/>
      <c r="AE96" s="42"/>
      <c r="AT96" s="20" t="s">
        <v>321</v>
      </c>
      <c r="AU96" s="20" t="s">
        <v>87</v>
      </c>
    </row>
    <row r="97" s="2" customFormat="1" ht="24.15" customHeight="1">
      <c r="A97" s="42"/>
      <c r="B97" s="43"/>
      <c r="C97" s="218" t="s">
        <v>233</v>
      </c>
      <c r="D97" s="218" t="s">
        <v>228</v>
      </c>
      <c r="E97" s="219" t="s">
        <v>783</v>
      </c>
      <c r="F97" s="220" t="s">
        <v>784</v>
      </c>
      <c r="G97" s="221" t="s">
        <v>188</v>
      </c>
      <c r="H97" s="222">
        <v>22.300000000000001</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87</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785</v>
      </c>
    </row>
    <row r="98" s="2" customFormat="1">
      <c r="A98" s="42"/>
      <c r="B98" s="43"/>
      <c r="C98" s="44"/>
      <c r="D98" s="231" t="s">
        <v>235</v>
      </c>
      <c r="E98" s="44"/>
      <c r="F98" s="232" t="s">
        <v>786</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87</v>
      </c>
    </row>
    <row r="99" s="2" customFormat="1">
      <c r="A99" s="42"/>
      <c r="B99" s="43"/>
      <c r="C99" s="44"/>
      <c r="D99" s="231" t="s">
        <v>321</v>
      </c>
      <c r="E99" s="44"/>
      <c r="F99" s="232" t="s">
        <v>787</v>
      </c>
      <c r="G99" s="44"/>
      <c r="H99" s="44"/>
      <c r="I99" s="233"/>
      <c r="J99" s="44"/>
      <c r="K99" s="44"/>
      <c r="L99" s="48"/>
      <c r="M99" s="234"/>
      <c r="N99" s="235"/>
      <c r="O99" s="89"/>
      <c r="P99" s="89"/>
      <c r="Q99" s="89"/>
      <c r="R99" s="89"/>
      <c r="S99" s="89"/>
      <c r="T99" s="90"/>
      <c r="U99" s="42"/>
      <c r="V99" s="42"/>
      <c r="W99" s="42"/>
      <c r="X99" s="42"/>
      <c r="Y99" s="42"/>
      <c r="Z99" s="42"/>
      <c r="AA99" s="42"/>
      <c r="AB99" s="42"/>
      <c r="AC99" s="42"/>
      <c r="AD99" s="42"/>
      <c r="AE99" s="42"/>
      <c r="AT99" s="20" t="s">
        <v>321</v>
      </c>
      <c r="AU99" s="20" t="s">
        <v>87</v>
      </c>
    </row>
    <row r="100" s="2" customFormat="1" ht="33" customHeight="1">
      <c r="A100" s="42"/>
      <c r="B100" s="43"/>
      <c r="C100" s="218" t="s">
        <v>226</v>
      </c>
      <c r="D100" s="218" t="s">
        <v>228</v>
      </c>
      <c r="E100" s="219" t="s">
        <v>788</v>
      </c>
      <c r="F100" s="220" t="s">
        <v>789</v>
      </c>
      <c r="G100" s="221" t="s">
        <v>790</v>
      </c>
      <c r="H100" s="222">
        <v>19.379999999999999</v>
      </c>
      <c r="I100" s="223"/>
      <c r="J100" s="224">
        <f>ROUND(I100*H100,2)</f>
        <v>0</v>
      </c>
      <c r="K100" s="220" t="s">
        <v>232</v>
      </c>
      <c r="L100" s="48"/>
      <c r="M100" s="225" t="s">
        <v>39</v>
      </c>
      <c r="N100" s="226" t="s">
        <v>53</v>
      </c>
      <c r="O100" s="89"/>
      <c r="P100" s="227">
        <f>O100*H100</f>
        <v>0</v>
      </c>
      <c r="Q100" s="227">
        <v>0</v>
      </c>
      <c r="R100" s="227">
        <f>Q100*H100</f>
        <v>0</v>
      </c>
      <c r="S100" s="227">
        <v>0</v>
      </c>
      <c r="T100" s="228">
        <f>S100*H100</f>
        <v>0</v>
      </c>
      <c r="U100" s="42"/>
      <c r="V100" s="42"/>
      <c r="W100" s="42"/>
      <c r="X100" s="42"/>
      <c r="Y100" s="42"/>
      <c r="Z100" s="42"/>
      <c r="AA100" s="42"/>
      <c r="AB100" s="42"/>
      <c r="AC100" s="42"/>
      <c r="AD100" s="42"/>
      <c r="AE100" s="42"/>
      <c r="AR100" s="229" t="s">
        <v>233</v>
      </c>
      <c r="AT100" s="229" t="s">
        <v>228</v>
      </c>
      <c r="AU100" s="229" t="s">
        <v>87</v>
      </c>
      <c r="AY100" s="20" t="s">
        <v>225</v>
      </c>
      <c r="BE100" s="230">
        <f>IF(N100="základní",J100,0)</f>
        <v>0</v>
      </c>
      <c r="BF100" s="230">
        <f>IF(N100="snížená",J100,0)</f>
        <v>0</v>
      </c>
      <c r="BG100" s="230">
        <f>IF(N100="zákl. přenesená",J100,0)</f>
        <v>0</v>
      </c>
      <c r="BH100" s="230">
        <f>IF(N100="sníž. přenesená",J100,0)</f>
        <v>0</v>
      </c>
      <c r="BI100" s="230">
        <f>IF(N100="nulová",J100,0)</f>
        <v>0</v>
      </c>
      <c r="BJ100" s="20" t="s">
        <v>233</v>
      </c>
      <c r="BK100" s="230">
        <f>ROUND(I100*H100,2)</f>
        <v>0</v>
      </c>
      <c r="BL100" s="20" t="s">
        <v>233</v>
      </c>
      <c r="BM100" s="229" t="s">
        <v>791</v>
      </c>
    </row>
    <row r="101" s="2" customFormat="1">
      <c r="A101" s="42"/>
      <c r="B101" s="43"/>
      <c r="C101" s="44"/>
      <c r="D101" s="231" t="s">
        <v>235</v>
      </c>
      <c r="E101" s="44"/>
      <c r="F101" s="232" t="s">
        <v>792</v>
      </c>
      <c r="G101" s="44"/>
      <c r="H101" s="44"/>
      <c r="I101" s="233"/>
      <c r="J101" s="44"/>
      <c r="K101" s="44"/>
      <c r="L101" s="48"/>
      <c r="M101" s="234"/>
      <c r="N101" s="235"/>
      <c r="O101" s="89"/>
      <c r="P101" s="89"/>
      <c r="Q101" s="89"/>
      <c r="R101" s="89"/>
      <c r="S101" s="89"/>
      <c r="T101" s="90"/>
      <c r="U101" s="42"/>
      <c r="V101" s="42"/>
      <c r="W101" s="42"/>
      <c r="X101" s="42"/>
      <c r="Y101" s="42"/>
      <c r="Z101" s="42"/>
      <c r="AA101" s="42"/>
      <c r="AB101" s="42"/>
      <c r="AC101" s="42"/>
      <c r="AD101" s="42"/>
      <c r="AE101" s="42"/>
      <c r="AT101" s="20" t="s">
        <v>235</v>
      </c>
      <c r="AU101" s="20" t="s">
        <v>87</v>
      </c>
    </row>
    <row r="102" s="2" customFormat="1">
      <c r="A102" s="42"/>
      <c r="B102" s="43"/>
      <c r="C102" s="44"/>
      <c r="D102" s="231" t="s">
        <v>321</v>
      </c>
      <c r="E102" s="44"/>
      <c r="F102" s="232" t="s">
        <v>793</v>
      </c>
      <c r="G102" s="44"/>
      <c r="H102" s="44"/>
      <c r="I102" s="233"/>
      <c r="J102" s="44"/>
      <c r="K102" s="44"/>
      <c r="L102" s="48"/>
      <c r="M102" s="234"/>
      <c r="N102" s="235"/>
      <c r="O102" s="89"/>
      <c r="P102" s="89"/>
      <c r="Q102" s="89"/>
      <c r="R102" s="89"/>
      <c r="S102" s="89"/>
      <c r="T102" s="90"/>
      <c r="U102" s="42"/>
      <c r="V102" s="42"/>
      <c r="W102" s="42"/>
      <c r="X102" s="42"/>
      <c r="Y102" s="42"/>
      <c r="Z102" s="42"/>
      <c r="AA102" s="42"/>
      <c r="AB102" s="42"/>
      <c r="AC102" s="42"/>
      <c r="AD102" s="42"/>
      <c r="AE102" s="42"/>
      <c r="AT102" s="20" t="s">
        <v>321</v>
      </c>
      <c r="AU102" s="20" t="s">
        <v>87</v>
      </c>
    </row>
    <row r="103" s="2" customFormat="1" ht="49.05" customHeight="1">
      <c r="A103" s="42"/>
      <c r="B103" s="43"/>
      <c r="C103" s="218" t="s">
        <v>260</v>
      </c>
      <c r="D103" s="218" t="s">
        <v>228</v>
      </c>
      <c r="E103" s="219" t="s">
        <v>794</v>
      </c>
      <c r="F103" s="220" t="s">
        <v>795</v>
      </c>
      <c r="G103" s="221" t="s">
        <v>790</v>
      </c>
      <c r="H103" s="222">
        <v>19.379999999999999</v>
      </c>
      <c r="I103" s="223"/>
      <c r="J103" s="224">
        <f>ROUND(I103*H103,2)</f>
        <v>0</v>
      </c>
      <c r="K103" s="220" t="s">
        <v>232</v>
      </c>
      <c r="L103" s="48"/>
      <c r="M103" s="225" t="s">
        <v>39</v>
      </c>
      <c r="N103" s="226" t="s">
        <v>53</v>
      </c>
      <c r="O103" s="89"/>
      <c r="P103" s="227">
        <f>O103*H103</f>
        <v>0</v>
      </c>
      <c r="Q103" s="227">
        <v>0</v>
      </c>
      <c r="R103" s="227">
        <f>Q103*H103</f>
        <v>0</v>
      </c>
      <c r="S103" s="227">
        <v>0</v>
      </c>
      <c r="T103" s="228">
        <f>S103*H103</f>
        <v>0</v>
      </c>
      <c r="U103" s="42"/>
      <c r="V103" s="42"/>
      <c r="W103" s="42"/>
      <c r="X103" s="42"/>
      <c r="Y103" s="42"/>
      <c r="Z103" s="42"/>
      <c r="AA103" s="42"/>
      <c r="AB103" s="42"/>
      <c r="AC103" s="42"/>
      <c r="AD103" s="42"/>
      <c r="AE103" s="42"/>
      <c r="AR103" s="229" t="s">
        <v>233</v>
      </c>
      <c r="AT103" s="229" t="s">
        <v>228</v>
      </c>
      <c r="AU103" s="229" t="s">
        <v>87</v>
      </c>
      <c r="AY103" s="20" t="s">
        <v>225</v>
      </c>
      <c r="BE103" s="230">
        <f>IF(N103="základní",J103,0)</f>
        <v>0</v>
      </c>
      <c r="BF103" s="230">
        <f>IF(N103="snížená",J103,0)</f>
        <v>0</v>
      </c>
      <c r="BG103" s="230">
        <f>IF(N103="zákl. přenesená",J103,0)</f>
        <v>0</v>
      </c>
      <c r="BH103" s="230">
        <f>IF(N103="sníž. přenesená",J103,0)</f>
        <v>0</v>
      </c>
      <c r="BI103" s="230">
        <f>IF(N103="nulová",J103,0)</f>
        <v>0</v>
      </c>
      <c r="BJ103" s="20" t="s">
        <v>233</v>
      </c>
      <c r="BK103" s="230">
        <f>ROUND(I103*H103,2)</f>
        <v>0</v>
      </c>
      <c r="BL103" s="20" t="s">
        <v>233</v>
      </c>
      <c r="BM103" s="229" t="s">
        <v>796</v>
      </c>
    </row>
    <row r="104" s="2" customFormat="1">
      <c r="A104" s="42"/>
      <c r="B104" s="43"/>
      <c r="C104" s="44"/>
      <c r="D104" s="231" t="s">
        <v>235</v>
      </c>
      <c r="E104" s="44"/>
      <c r="F104" s="232" t="s">
        <v>797</v>
      </c>
      <c r="G104" s="44"/>
      <c r="H104" s="44"/>
      <c r="I104" s="233"/>
      <c r="J104" s="44"/>
      <c r="K104" s="44"/>
      <c r="L104" s="48"/>
      <c r="M104" s="234"/>
      <c r="N104" s="235"/>
      <c r="O104" s="89"/>
      <c r="P104" s="89"/>
      <c r="Q104" s="89"/>
      <c r="R104" s="89"/>
      <c r="S104" s="89"/>
      <c r="T104" s="90"/>
      <c r="U104" s="42"/>
      <c r="V104" s="42"/>
      <c r="W104" s="42"/>
      <c r="X104" s="42"/>
      <c r="Y104" s="42"/>
      <c r="Z104" s="42"/>
      <c r="AA104" s="42"/>
      <c r="AB104" s="42"/>
      <c r="AC104" s="42"/>
      <c r="AD104" s="42"/>
      <c r="AE104" s="42"/>
      <c r="AT104" s="20" t="s">
        <v>235</v>
      </c>
      <c r="AU104" s="20" t="s">
        <v>87</v>
      </c>
    </row>
    <row r="105" s="2" customFormat="1">
      <c r="A105" s="42"/>
      <c r="B105" s="43"/>
      <c r="C105" s="44"/>
      <c r="D105" s="231" t="s">
        <v>321</v>
      </c>
      <c r="E105" s="44"/>
      <c r="F105" s="232" t="s">
        <v>798</v>
      </c>
      <c r="G105" s="44"/>
      <c r="H105" s="44"/>
      <c r="I105" s="233"/>
      <c r="J105" s="44"/>
      <c r="K105" s="44"/>
      <c r="L105" s="48"/>
      <c r="M105" s="234"/>
      <c r="N105" s="235"/>
      <c r="O105" s="89"/>
      <c r="P105" s="89"/>
      <c r="Q105" s="89"/>
      <c r="R105" s="89"/>
      <c r="S105" s="89"/>
      <c r="T105" s="90"/>
      <c r="U105" s="42"/>
      <c r="V105" s="42"/>
      <c r="W105" s="42"/>
      <c r="X105" s="42"/>
      <c r="Y105" s="42"/>
      <c r="Z105" s="42"/>
      <c r="AA105" s="42"/>
      <c r="AB105" s="42"/>
      <c r="AC105" s="42"/>
      <c r="AD105" s="42"/>
      <c r="AE105" s="42"/>
      <c r="AT105" s="20" t="s">
        <v>321</v>
      </c>
      <c r="AU105" s="20" t="s">
        <v>87</v>
      </c>
    </row>
    <row r="106" s="2" customFormat="1" ht="16.5" customHeight="1">
      <c r="A106" s="42"/>
      <c r="B106" s="43"/>
      <c r="C106" s="258" t="s">
        <v>266</v>
      </c>
      <c r="D106" s="258" t="s">
        <v>307</v>
      </c>
      <c r="E106" s="259" t="s">
        <v>799</v>
      </c>
      <c r="F106" s="260" t="s">
        <v>800</v>
      </c>
      <c r="G106" s="261" t="s">
        <v>175</v>
      </c>
      <c r="H106" s="262">
        <v>88</v>
      </c>
      <c r="I106" s="263"/>
      <c r="J106" s="264">
        <f>ROUND(I106*H106,2)</f>
        <v>0</v>
      </c>
      <c r="K106" s="260" t="s">
        <v>232</v>
      </c>
      <c r="L106" s="265"/>
      <c r="M106" s="266" t="s">
        <v>39</v>
      </c>
      <c r="N106" s="267" t="s">
        <v>53</v>
      </c>
      <c r="O106" s="89"/>
      <c r="P106" s="227">
        <f>O106*H106</f>
        <v>0</v>
      </c>
      <c r="Q106" s="227">
        <v>0.00123</v>
      </c>
      <c r="R106" s="227">
        <f>Q106*H106</f>
        <v>0.10824</v>
      </c>
      <c r="S106" s="227">
        <v>0</v>
      </c>
      <c r="T106" s="228">
        <f>S106*H106</f>
        <v>0</v>
      </c>
      <c r="U106" s="42"/>
      <c r="V106" s="42"/>
      <c r="W106" s="42"/>
      <c r="X106" s="42"/>
      <c r="Y106" s="42"/>
      <c r="Z106" s="42"/>
      <c r="AA106" s="42"/>
      <c r="AB106" s="42"/>
      <c r="AC106" s="42"/>
      <c r="AD106" s="42"/>
      <c r="AE106" s="42"/>
      <c r="AR106" s="229" t="s">
        <v>272</v>
      </c>
      <c r="AT106" s="229" t="s">
        <v>307</v>
      </c>
      <c r="AU106" s="229" t="s">
        <v>87</v>
      </c>
      <c r="AY106" s="20" t="s">
        <v>225</v>
      </c>
      <c r="BE106" s="230">
        <f>IF(N106="základní",J106,0)</f>
        <v>0</v>
      </c>
      <c r="BF106" s="230">
        <f>IF(N106="snížená",J106,0)</f>
        <v>0</v>
      </c>
      <c r="BG106" s="230">
        <f>IF(N106="zákl. přenesená",J106,0)</f>
        <v>0</v>
      </c>
      <c r="BH106" s="230">
        <f>IF(N106="sníž. přenesená",J106,0)</f>
        <v>0</v>
      </c>
      <c r="BI106" s="230">
        <f>IF(N106="nulová",J106,0)</f>
        <v>0</v>
      </c>
      <c r="BJ106" s="20" t="s">
        <v>233</v>
      </c>
      <c r="BK106" s="230">
        <f>ROUND(I106*H106,2)</f>
        <v>0</v>
      </c>
      <c r="BL106" s="20" t="s">
        <v>233</v>
      </c>
      <c r="BM106" s="229" t="s">
        <v>801</v>
      </c>
    </row>
    <row r="107" s="2" customFormat="1" ht="16.5" customHeight="1">
      <c r="A107" s="42"/>
      <c r="B107" s="43"/>
      <c r="C107" s="258" t="s">
        <v>272</v>
      </c>
      <c r="D107" s="258" t="s">
        <v>307</v>
      </c>
      <c r="E107" s="259" t="s">
        <v>802</v>
      </c>
      <c r="F107" s="260" t="s">
        <v>803</v>
      </c>
      <c r="G107" s="261" t="s">
        <v>184</v>
      </c>
      <c r="H107" s="262">
        <v>7.2679999999999998</v>
      </c>
      <c r="I107" s="263"/>
      <c r="J107" s="264">
        <f>ROUND(I107*H107,2)</f>
        <v>0</v>
      </c>
      <c r="K107" s="260" t="s">
        <v>232</v>
      </c>
      <c r="L107" s="265"/>
      <c r="M107" s="266" t="s">
        <v>39</v>
      </c>
      <c r="N107" s="267" t="s">
        <v>53</v>
      </c>
      <c r="O107" s="89"/>
      <c r="P107" s="227">
        <f>O107*H107</f>
        <v>0</v>
      </c>
      <c r="Q107" s="227">
        <v>1</v>
      </c>
      <c r="R107" s="227">
        <f>Q107*H107</f>
        <v>7.2679999999999998</v>
      </c>
      <c r="S107" s="227">
        <v>0</v>
      </c>
      <c r="T107" s="228">
        <f>S107*H107</f>
        <v>0</v>
      </c>
      <c r="U107" s="42"/>
      <c r="V107" s="42"/>
      <c r="W107" s="42"/>
      <c r="X107" s="42"/>
      <c r="Y107" s="42"/>
      <c r="Z107" s="42"/>
      <c r="AA107" s="42"/>
      <c r="AB107" s="42"/>
      <c r="AC107" s="42"/>
      <c r="AD107" s="42"/>
      <c r="AE107" s="42"/>
      <c r="AR107" s="229" t="s">
        <v>272</v>
      </c>
      <c r="AT107" s="229" t="s">
        <v>307</v>
      </c>
      <c r="AU107" s="229" t="s">
        <v>87</v>
      </c>
      <c r="AY107" s="20" t="s">
        <v>225</v>
      </c>
      <c r="BE107" s="230">
        <f>IF(N107="základní",J107,0)</f>
        <v>0</v>
      </c>
      <c r="BF107" s="230">
        <f>IF(N107="snížená",J107,0)</f>
        <v>0</v>
      </c>
      <c r="BG107" s="230">
        <f>IF(N107="zákl. přenesená",J107,0)</f>
        <v>0</v>
      </c>
      <c r="BH107" s="230">
        <f>IF(N107="sníž. přenesená",J107,0)</f>
        <v>0</v>
      </c>
      <c r="BI107" s="230">
        <f>IF(N107="nulová",J107,0)</f>
        <v>0</v>
      </c>
      <c r="BJ107" s="20" t="s">
        <v>233</v>
      </c>
      <c r="BK107" s="230">
        <f>ROUND(I107*H107,2)</f>
        <v>0</v>
      </c>
      <c r="BL107" s="20" t="s">
        <v>233</v>
      </c>
      <c r="BM107" s="229" t="s">
        <v>804</v>
      </c>
    </row>
    <row r="108" s="2" customFormat="1">
      <c r="A108" s="42"/>
      <c r="B108" s="43"/>
      <c r="C108" s="44"/>
      <c r="D108" s="231" t="s">
        <v>321</v>
      </c>
      <c r="E108" s="44"/>
      <c r="F108" s="232" t="s">
        <v>805</v>
      </c>
      <c r="G108" s="44"/>
      <c r="H108" s="44"/>
      <c r="I108" s="233"/>
      <c r="J108" s="44"/>
      <c r="K108" s="44"/>
      <c r="L108" s="48"/>
      <c r="M108" s="234"/>
      <c r="N108" s="235"/>
      <c r="O108" s="89"/>
      <c r="P108" s="89"/>
      <c r="Q108" s="89"/>
      <c r="R108" s="89"/>
      <c r="S108" s="89"/>
      <c r="T108" s="90"/>
      <c r="U108" s="42"/>
      <c r="V108" s="42"/>
      <c r="W108" s="42"/>
      <c r="X108" s="42"/>
      <c r="Y108" s="42"/>
      <c r="Z108" s="42"/>
      <c r="AA108" s="42"/>
      <c r="AB108" s="42"/>
      <c r="AC108" s="42"/>
      <c r="AD108" s="42"/>
      <c r="AE108" s="42"/>
      <c r="AT108" s="20" t="s">
        <v>321</v>
      </c>
      <c r="AU108" s="20" t="s">
        <v>87</v>
      </c>
    </row>
    <row r="109" s="2" customFormat="1" ht="16.5" customHeight="1">
      <c r="A109" s="42"/>
      <c r="B109" s="43"/>
      <c r="C109" s="258" t="s">
        <v>277</v>
      </c>
      <c r="D109" s="258" t="s">
        <v>307</v>
      </c>
      <c r="E109" s="259" t="s">
        <v>806</v>
      </c>
      <c r="F109" s="260" t="s">
        <v>807</v>
      </c>
      <c r="G109" s="261" t="s">
        <v>184</v>
      </c>
      <c r="H109" s="262">
        <v>2.423</v>
      </c>
      <c r="I109" s="263"/>
      <c r="J109" s="264">
        <f>ROUND(I109*H109,2)</f>
        <v>0</v>
      </c>
      <c r="K109" s="260" t="s">
        <v>232</v>
      </c>
      <c r="L109" s="265"/>
      <c r="M109" s="266" t="s">
        <v>39</v>
      </c>
      <c r="N109" s="267" t="s">
        <v>53</v>
      </c>
      <c r="O109" s="89"/>
      <c r="P109" s="227">
        <f>O109*H109</f>
        <v>0</v>
      </c>
      <c r="Q109" s="227">
        <v>1</v>
      </c>
      <c r="R109" s="227">
        <f>Q109*H109</f>
        <v>2.423</v>
      </c>
      <c r="S109" s="227">
        <v>0</v>
      </c>
      <c r="T109" s="228">
        <f>S109*H109</f>
        <v>0</v>
      </c>
      <c r="U109" s="42"/>
      <c r="V109" s="42"/>
      <c r="W109" s="42"/>
      <c r="X109" s="42"/>
      <c r="Y109" s="42"/>
      <c r="Z109" s="42"/>
      <c r="AA109" s="42"/>
      <c r="AB109" s="42"/>
      <c r="AC109" s="42"/>
      <c r="AD109" s="42"/>
      <c r="AE109" s="42"/>
      <c r="AR109" s="229" t="s">
        <v>272</v>
      </c>
      <c r="AT109" s="229" t="s">
        <v>307</v>
      </c>
      <c r="AU109" s="229" t="s">
        <v>87</v>
      </c>
      <c r="AY109" s="20" t="s">
        <v>225</v>
      </c>
      <c r="BE109" s="230">
        <f>IF(N109="základní",J109,0)</f>
        <v>0</v>
      </c>
      <c r="BF109" s="230">
        <f>IF(N109="snížená",J109,0)</f>
        <v>0</v>
      </c>
      <c r="BG109" s="230">
        <f>IF(N109="zákl. přenesená",J109,0)</f>
        <v>0</v>
      </c>
      <c r="BH109" s="230">
        <f>IF(N109="sníž. přenesená",J109,0)</f>
        <v>0</v>
      </c>
      <c r="BI109" s="230">
        <f>IF(N109="nulová",J109,0)</f>
        <v>0</v>
      </c>
      <c r="BJ109" s="20" t="s">
        <v>233</v>
      </c>
      <c r="BK109" s="230">
        <f>ROUND(I109*H109,2)</f>
        <v>0</v>
      </c>
      <c r="BL109" s="20" t="s">
        <v>233</v>
      </c>
      <c r="BM109" s="229" t="s">
        <v>808</v>
      </c>
    </row>
    <row r="110" s="2" customFormat="1">
      <c r="A110" s="42"/>
      <c r="B110" s="43"/>
      <c r="C110" s="44"/>
      <c r="D110" s="231" t="s">
        <v>321</v>
      </c>
      <c r="E110" s="44"/>
      <c r="F110" s="232" t="s">
        <v>809</v>
      </c>
      <c r="G110" s="44"/>
      <c r="H110" s="44"/>
      <c r="I110" s="233"/>
      <c r="J110" s="44"/>
      <c r="K110" s="44"/>
      <c r="L110" s="48"/>
      <c r="M110" s="234"/>
      <c r="N110" s="235"/>
      <c r="O110" s="89"/>
      <c r="P110" s="89"/>
      <c r="Q110" s="89"/>
      <c r="R110" s="89"/>
      <c r="S110" s="89"/>
      <c r="T110" s="90"/>
      <c r="U110" s="42"/>
      <c r="V110" s="42"/>
      <c r="W110" s="42"/>
      <c r="X110" s="42"/>
      <c r="Y110" s="42"/>
      <c r="Z110" s="42"/>
      <c r="AA110" s="42"/>
      <c r="AB110" s="42"/>
      <c r="AC110" s="42"/>
      <c r="AD110" s="42"/>
      <c r="AE110" s="42"/>
      <c r="AT110" s="20" t="s">
        <v>321</v>
      </c>
      <c r="AU110" s="20" t="s">
        <v>87</v>
      </c>
    </row>
    <row r="111" s="2" customFormat="1" ht="55.5" customHeight="1">
      <c r="A111" s="42"/>
      <c r="B111" s="43"/>
      <c r="C111" s="218" t="s">
        <v>286</v>
      </c>
      <c r="D111" s="218" t="s">
        <v>228</v>
      </c>
      <c r="E111" s="219" t="s">
        <v>343</v>
      </c>
      <c r="F111" s="220" t="s">
        <v>344</v>
      </c>
      <c r="G111" s="221" t="s">
        <v>184</v>
      </c>
      <c r="H111" s="222">
        <v>19.382000000000001</v>
      </c>
      <c r="I111" s="223"/>
      <c r="J111" s="224">
        <f>ROUND(I111*H111,2)</f>
        <v>0</v>
      </c>
      <c r="K111" s="220" t="s">
        <v>232</v>
      </c>
      <c r="L111" s="48"/>
      <c r="M111" s="225" t="s">
        <v>39</v>
      </c>
      <c r="N111" s="226" t="s">
        <v>53</v>
      </c>
      <c r="O111" s="89"/>
      <c r="P111" s="227">
        <f>O111*H111</f>
        <v>0</v>
      </c>
      <c r="Q111" s="227">
        <v>0</v>
      </c>
      <c r="R111" s="227">
        <f>Q111*H111</f>
        <v>0</v>
      </c>
      <c r="S111" s="227">
        <v>0</v>
      </c>
      <c r="T111" s="228">
        <f>S111*H111</f>
        <v>0</v>
      </c>
      <c r="U111" s="42"/>
      <c r="V111" s="42"/>
      <c r="W111" s="42"/>
      <c r="X111" s="42"/>
      <c r="Y111" s="42"/>
      <c r="Z111" s="42"/>
      <c r="AA111" s="42"/>
      <c r="AB111" s="42"/>
      <c r="AC111" s="42"/>
      <c r="AD111" s="42"/>
      <c r="AE111" s="42"/>
      <c r="AR111" s="229" t="s">
        <v>233</v>
      </c>
      <c r="AT111" s="229" t="s">
        <v>228</v>
      </c>
      <c r="AU111" s="229" t="s">
        <v>87</v>
      </c>
      <c r="AY111" s="20" t="s">
        <v>225</v>
      </c>
      <c r="BE111" s="230">
        <f>IF(N111="základní",J111,0)</f>
        <v>0</v>
      </c>
      <c r="BF111" s="230">
        <f>IF(N111="snížená",J111,0)</f>
        <v>0</v>
      </c>
      <c r="BG111" s="230">
        <f>IF(N111="zákl. přenesená",J111,0)</f>
        <v>0</v>
      </c>
      <c r="BH111" s="230">
        <f>IF(N111="sníž. přenesená",J111,0)</f>
        <v>0</v>
      </c>
      <c r="BI111" s="230">
        <f>IF(N111="nulová",J111,0)</f>
        <v>0</v>
      </c>
      <c r="BJ111" s="20" t="s">
        <v>233</v>
      </c>
      <c r="BK111" s="230">
        <f>ROUND(I111*H111,2)</f>
        <v>0</v>
      </c>
      <c r="BL111" s="20" t="s">
        <v>233</v>
      </c>
      <c r="BM111" s="229" t="s">
        <v>810</v>
      </c>
    </row>
    <row r="112" s="2" customFormat="1">
      <c r="A112" s="42"/>
      <c r="B112" s="43"/>
      <c r="C112" s="44"/>
      <c r="D112" s="231" t="s">
        <v>235</v>
      </c>
      <c r="E112" s="44"/>
      <c r="F112" s="232" t="s">
        <v>334</v>
      </c>
      <c r="G112" s="44"/>
      <c r="H112" s="44"/>
      <c r="I112" s="233"/>
      <c r="J112" s="44"/>
      <c r="K112" s="44"/>
      <c r="L112" s="48"/>
      <c r="M112" s="234"/>
      <c r="N112" s="235"/>
      <c r="O112" s="89"/>
      <c r="P112" s="89"/>
      <c r="Q112" s="89"/>
      <c r="R112" s="89"/>
      <c r="S112" s="89"/>
      <c r="T112" s="90"/>
      <c r="U112" s="42"/>
      <c r="V112" s="42"/>
      <c r="W112" s="42"/>
      <c r="X112" s="42"/>
      <c r="Y112" s="42"/>
      <c r="Z112" s="42"/>
      <c r="AA112" s="42"/>
      <c r="AB112" s="42"/>
      <c r="AC112" s="42"/>
      <c r="AD112" s="42"/>
      <c r="AE112" s="42"/>
      <c r="AT112" s="20" t="s">
        <v>235</v>
      </c>
      <c r="AU112" s="20" t="s">
        <v>87</v>
      </c>
    </row>
    <row r="113" s="13" customFormat="1">
      <c r="A113" s="13"/>
      <c r="B113" s="236"/>
      <c r="C113" s="237"/>
      <c r="D113" s="231" t="s">
        <v>237</v>
      </c>
      <c r="E113" s="238" t="s">
        <v>39</v>
      </c>
      <c r="F113" s="239" t="s">
        <v>811</v>
      </c>
      <c r="G113" s="237"/>
      <c r="H113" s="240">
        <v>9.6910000000000007</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237</v>
      </c>
      <c r="AU113" s="246" t="s">
        <v>87</v>
      </c>
      <c r="AV113" s="13" t="s">
        <v>90</v>
      </c>
      <c r="AW113" s="13" t="s">
        <v>41</v>
      </c>
      <c r="AX113" s="13" t="s">
        <v>80</v>
      </c>
      <c r="AY113" s="246" t="s">
        <v>225</v>
      </c>
    </row>
    <row r="114" s="13" customFormat="1">
      <c r="A114" s="13"/>
      <c r="B114" s="236"/>
      <c r="C114" s="237"/>
      <c r="D114" s="231" t="s">
        <v>237</v>
      </c>
      <c r="E114" s="238" t="s">
        <v>39</v>
      </c>
      <c r="F114" s="239" t="s">
        <v>812</v>
      </c>
      <c r="G114" s="237"/>
      <c r="H114" s="240">
        <v>9.6910000000000007</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237</v>
      </c>
      <c r="AU114" s="246" t="s">
        <v>87</v>
      </c>
      <c r="AV114" s="13" t="s">
        <v>90</v>
      </c>
      <c r="AW114" s="13" t="s">
        <v>41</v>
      </c>
      <c r="AX114" s="13" t="s">
        <v>80</v>
      </c>
      <c r="AY114" s="246" t="s">
        <v>225</v>
      </c>
    </row>
    <row r="115" s="14" customFormat="1">
      <c r="A115" s="14"/>
      <c r="B115" s="247"/>
      <c r="C115" s="248"/>
      <c r="D115" s="231" t="s">
        <v>237</v>
      </c>
      <c r="E115" s="249" t="s">
        <v>39</v>
      </c>
      <c r="F115" s="250" t="s">
        <v>239</v>
      </c>
      <c r="G115" s="248"/>
      <c r="H115" s="251">
        <v>19.382000000000001</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237</v>
      </c>
      <c r="AU115" s="257" t="s">
        <v>87</v>
      </c>
      <c r="AV115" s="14" t="s">
        <v>233</v>
      </c>
      <c r="AW115" s="14" t="s">
        <v>41</v>
      </c>
      <c r="AX115" s="14" t="s">
        <v>87</v>
      </c>
      <c r="AY115" s="257" t="s">
        <v>225</v>
      </c>
    </row>
    <row r="116" s="2" customFormat="1" ht="49.05" customHeight="1">
      <c r="A116" s="42"/>
      <c r="B116" s="43"/>
      <c r="C116" s="218" t="s">
        <v>291</v>
      </c>
      <c r="D116" s="218" t="s">
        <v>228</v>
      </c>
      <c r="E116" s="219" t="s">
        <v>813</v>
      </c>
      <c r="F116" s="220" t="s">
        <v>814</v>
      </c>
      <c r="G116" s="221" t="s">
        <v>184</v>
      </c>
      <c r="H116" s="222">
        <v>9.6910000000000007</v>
      </c>
      <c r="I116" s="223"/>
      <c r="J116" s="224">
        <f>ROUND(I116*H116,2)</f>
        <v>0</v>
      </c>
      <c r="K116" s="220" t="s">
        <v>232</v>
      </c>
      <c r="L116" s="48"/>
      <c r="M116" s="225" t="s">
        <v>39</v>
      </c>
      <c r="N116" s="226" t="s">
        <v>53</v>
      </c>
      <c r="O116" s="89"/>
      <c r="P116" s="227">
        <f>O116*H116</f>
        <v>0</v>
      </c>
      <c r="Q116" s="227">
        <v>0</v>
      </c>
      <c r="R116" s="227">
        <f>Q116*H116</f>
        <v>0</v>
      </c>
      <c r="S116" s="227">
        <v>0</v>
      </c>
      <c r="T116" s="228">
        <f>S116*H116</f>
        <v>0</v>
      </c>
      <c r="U116" s="42"/>
      <c r="V116" s="42"/>
      <c r="W116" s="42"/>
      <c r="X116" s="42"/>
      <c r="Y116" s="42"/>
      <c r="Z116" s="42"/>
      <c r="AA116" s="42"/>
      <c r="AB116" s="42"/>
      <c r="AC116" s="42"/>
      <c r="AD116" s="42"/>
      <c r="AE116" s="42"/>
      <c r="AR116" s="229" t="s">
        <v>233</v>
      </c>
      <c r="AT116" s="229" t="s">
        <v>228</v>
      </c>
      <c r="AU116" s="229" t="s">
        <v>87</v>
      </c>
      <c r="AY116" s="20" t="s">
        <v>225</v>
      </c>
      <c r="BE116" s="230">
        <f>IF(N116="základní",J116,0)</f>
        <v>0</v>
      </c>
      <c r="BF116" s="230">
        <f>IF(N116="snížená",J116,0)</f>
        <v>0</v>
      </c>
      <c r="BG116" s="230">
        <f>IF(N116="zákl. přenesená",J116,0)</f>
        <v>0</v>
      </c>
      <c r="BH116" s="230">
        <f>IF(N116="sníž. přenesená",J116,0)</f>
        <v>0</v>
      </c>
      <c r="BI116" s="230">
        <f>IF(N116="nulová",J116,0)</f>
        <v>0</v>
      </c>
      <c r="BJ116" s="20" t="s">
        <v>233</v>
      </c>
      <c r="BK116" s="230">
        <f>ROUND(I116*H116,2)</f>
        <v>0</v>
      </c>
      <c r="BL116" s="20" t="s">
        <v>233</v>
      </c>
      <c r="BM116" s="229" t="s">
        <v>815</v>
      </c>
    </row>
    <row r="117" s="2" customFormat="1">
      <c r="A117" s="42"/>
      <c r="B117" s="43"/>
      <c r="C117" s="44"/>
      <c r="D117" s="231" t="s">
        <v>235</v>
      </c>
      <c r="E117" s="44"/>
      <c r="F117" s="232" t="s">
        <v>371</v>
      </c>
      <c r="G117" s="44"/>
      <c r="H117" s="44"/>
      <c r="I117" s="233"/>
      <c r="J117" s="44"/>
      <c r="K117" s="44"/>
      <c r="L117" s="48"/>
      <c r="M117" s="234"/>
      <c r="N117" s="235"/>
      <c r="O117" s="89"/>
      <c r="P117" s="89"/>
      <c r="Q117" s="89"/>
      <c r="R117" s="89"/>
      <c r="S117" s="89"/>
      <c r="T117" s="90"/>
      <c r="U117" s="42"/>
      <c r="V117" s="42"/>
      <c r="W117" s="42"/>
      <c r="X117" s="42"/>
      <c r="Y117" s="42"/>
      <c r="Z117" s="42"/>
      <c r="AA117" s="42"/>
      <c r="AB117" s="42"/>
      <c r="AC117" s="42"/>
      <c r="AD117" s="42"/>
      <c r="AE117" s="42"/>
      <c r="AT117" s="20" t="s">
        <v>235</v>
      </c>
      <c r="AU117" s="20" t="s">
        <v>87</v>
      </c>
    </row>
    <row r="118" s="2" customFormat="1">
      <c r="A118" s="42"/>
      <c r="B118" s="43"/>
      <c r="C118" s="44"/>
      <c r="D118" s="231" t="s">
        <v>321</v>
      </c>
      <c r="E118" s="44"/>
      <c r="F118" s="232" t="s">
        <v>816</v>
      </c>
      <c r="G118" s="44"/>
      <c r="H118" s="44"/>
      <c r="I118" s="233"/>
      <c r="J118" s="44"/>
      <c r="K118" s="44"/>
      <c r="L118" s="48"/>
      <c r="M118" s="292"/>
      <c r="N118" s="293"/>
      <c r="O118" s="294"/>
      <c r="P118" s="294"/>
      <c r="Q118" s="294"/>
      <c r="R118" s="294"/>
      <c r="S118" s="294"/>
      <c r="T118" s="295"/>
      <c r="U118" s="42"/>
      <c r="V118" s="42"/>
      <c r="W118" s="42"/>
      <c r="X118" s="42"/>
      <c r="Y118" s="42"/>
      <c r="Z118" s="42"/>
      <c r="AA118" s="42"/>
      <c r="AB118" s="42"/>
      <c r="AC118" s="42"/>
      <c r="AD118" s="42"/>
      <c r="AE118" s="42"/>
      <c r="AT118" s="20" t="s">
        <v>321</v>
      </c>
      <c r="AU118" s="20" t="s">
        <v>87</v>
      </c>
    </row>
    <row r="119" s="2" customFormat="1" ht="6.96" customHeight="1">
      <c r="A119" s="42"/>
      <c r="B119" s="64"/>
      <c r="C119" s="65"/>
      <c r="D119" s="65"/>
      <c r="E119" s="65"/>
      <c r="F119" s="65"/>
      <c r="G119" s="65"/>
      <c r="H119" s="65"/>
      <c r="I119" s="65"/>
      <c r="J119" s="65"/>
      <c r="K119" s="65"/>
      <c r="L119" s="48"/>
      <c r="M119" s="42"/>
      <c r="O119" s="42"/>
      <c r="P119" s="42"/>
      <c r="Q119" s="42"/>
      <c r="R119" s="42"/>
      <c r="S119" s="42"/>
      <c r="T119" s="42"/>
      <c r="U119" s="42"/>
      <c r="V119" s="42"/>
      <c r="W119" s="42"/>
      <c r="X119" s="42"/>
      <c r="Y119" s="42"/>
      <c r="Z119" s="42"/>
      <c r="AA119" s="42"/>
      <c r="AB119" s="42"/>
      <c r="AC119" s="42"/>
      <c r="AD119" s="42"/>
      <c r="AE119" s="42"/>
    </row>
  </sheetData>
  <sheetProtection sheet="1" autoFilter="0" formatColumns="0" formatRows="0" objects="1" scenarios="1" spinCount="100000" saltValue="IEfimfoW9fCO14wWHv8KJT0EkzLKz2Hq2xxrYksXEjRQWGYUqQkC/QcVadEYgiwpPQOpyc0TlkcojlIYpmmUhA==" hashValue="m8TvgNPIpFB54UO2hD24F+F5eytwyAKFYTqlEaYflsjyaezw+r4KsHe/Qi3cUHbSGhlrgvTFmEjovOicfJ2BTg==" algorithmName="SHA-512" password="CDD6"/>
  <autoFilter ref="C85:K11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120</v>
      </c>
      <c r="AZ2" s="143" t="s">
        <v>817</v>
      </c>
      <c r="BA2" s="143" t="s">
        <v>183</v>
      </c>
      <c r="BB2" s="143" t="s">
        <v>184</v>
      </c>
      <c r="BC2" s="143" t="s">
        <v>818</v>
      </c>
      <c r="BD2" s="143" t="s">
        <v>90</v>
      </c>
    </row>
    <row r="3" s="1" customFormat="1" ht="6.96" customHeight="1">
      <c r="B3" s="144"/>
      <c r="C3" s="145"/>
      <c r="D3" s="145"/>
      <c r="E3" s="145"/>
      <c r="F3" s="145"/>
      <c r="G3" s="145"/>
      <c r="H3" s="145"/>
      <c r="I3" s="145"/>
      <c r="J3" s="145"/>
      <c r="K3" s="145"/>
      <c r="L3" s="23"/>
      <c r="AT3" s="20" t="s">
        <v>90</v>
      </c>
      <c r="AZ3" s="143" t="s">
        <v>819</v>
      </c>
      <c r="BA3" s="143" t="s">
        <v>187</v>
      </c>
      <c r="BB3" s="143" t="s">
        <v>188</v>
      </c>
      <c r="BC3" s="143" t="s">
        <v>820</v>
      </c>
      <c r="BD3" s="143" t="s">
        <v>90</v>
      </c>
    </row>
    <row r="4" s="1" customFormat="1" ht="24.96" customHeight="1">
      <c r="B4" s="23"/>
      <c r="D4" s="146" t="s">
        <v>181</v>
      </c>
      <c r="L4" s="23"/>
      <c r="M4" s="147" t="s">
        <v>10</v>
      </c>
      <c r="AT4" s="20" t="s">
        <v>41</v>
      </c>
      <c r="AZ4" s="143" t="s">
        <v>821</v>
      </c>
      <c r="BA4" s="143" t="s">
        <v>506</v>
      </c>
      <c r="BB4" s="143" t="s">
        <v>175</v>
      </c>
      <c r="BC4" s="143" t="s">
        <v>822</v>
      </c>
      <c r="BD4" s="143" t="s">
        <v>90</v>
      </c>
    </row>
    <row r="5" s="1" customFormat="1" ht="6.96" customHeight="1">
      <c r="B5" s="23"/>
      <c r="L5" s="23"/>
      <c r="AZ5" s="143" t="s">
        <v>823</v>
      </c>
      <c r="BA5" s="143" t="s">
        <v>824</v>
      </c>
      <c r="BB5" s="143" t="s">
        <v>175</v>
      </c>
      <c r="BC5" s="143" t="s">
        <v>266</v>
      </c>
      <c r="BD5" s="143" t="s">
        <v>90</v>
      </c>
    </row>
    <row r="6" s="1" customFormat="1" ht="12" customHeight="1">
      <c r="B6" s="23"/>
      <c r="D6" s="148" t="s">
        <v>16</v>
      </c>
      <c r="L6" s="23"/>
      <c r="AZ6" s="143" t="s">
        <v>825</v>
      </c>
      <c r="BA6" s="143" t="s">
        <v>191</v>
      </c>
      <c r="BB6" s="143" t="s">
        <v>184</v>
      </c>
      <c r="BC6" s="143" t="s">
        <v>826</v>
      </c>
      <c r="BD6" s="143" t="s">
        <v>90</v>
      </c>
    </row>
    <row r="7" s="1" customFormat="1" ht="16.5" customHeight="1">
      <c r="B7" s="23"/>
      <c r="E7" s="149" t="str">
        <f>'Rekapitulace stavby'!K6</f>
        <v>Souvislá výměna kolejnic v obvodu Správy tratí Most pro rok 2024 opr. č. 1 (1-4)</v>
      </c>
      <c r="F7" s="148"/>
      <c r="G7" s="148"/>
      <c r="H7" s="148"/>
      <c r="L7" s="23"/>
      <c r="AZ7" s="143" t="s">
        <v>827</v>
      </c>
      <c r="BA7" s="143" t="s">
        <v>828</v>
      </c>
      <c r="BB7" s="143" t="s">
        <v>175</v>
      </c>
      <c r="BC7" s="143" t="s">
        <v>829</v>
      </c>
      <c r="BD7" s="143" t="s">
        <v>90</v>
      </c>
    </row>
    <row r="8" s="1" customFormat="1" ht="12" customHeight="1">
      <c r="B8" s="23"/>
      <c r="D8" s="148" t="s">
        <v>196</v>
      </c>
      <c r="L8" s="23"/>
    </row>
    <row r="9" s="2" customFormat="1" ht="16.5" customHeight="1">
      <c r="A9" s="42"/>
      <c r="B9" s="48"/>
      <c r="C9" s="42"/>
      <c r="D9" s="42"/>
      <c r="E9" s="149" t="s">
        <v>830</v>
      </c>
      <c r="F9" s="42"/>
      <c r="G9" s="42"/>
      <c r="H9" s="42"/>
      <c r="I9" s="42"/>
      <c r="J9" s="42"/>
      <c r="K9" s="42"/>
      <c r="L9" s="150"/>
      <c r="S9" s="42"/>
      <c r="T9" s="42"/>
      <c r="U9" s="42"/>
      <c r="V9" s="42"/>
      <c r="W9" s="42"/>
      <c r="X9" s="42"/>
      <c r="Y9" s="42"/>
      <c r="Z9" s="42"/>
      <c r="AA9" s="42"/>
      <c r="AB9" s="42"/>
      <c r="AC9" s="42"/>
      <c r="AD9" s="42"/>
      <c r="AE9" s="42"/>
    </row>
    <row r="10" s="2" customFormat="1" ht="12" customHeight="1">
      <c r="A10" s="42"/>
      <c r="B10" s="48"/>
      <c r="C10" s="42"/>
      <c r="D10" s="148" t="s">
        <v>201</v>
      </c>
      <c r="E10" s="42"/>
      <c r="F10" s="42"/>
      <c r="G10" s="42"/>
      <c r="H10" s="42"/>
      <c r="I10" s="42"/>
      <c r="J10" s="42"/>
      <c r="K10" s="42"/>
      <c r="L10" s="150"/>
      <c r="S10" s="42"/>
      <c r="T10" s="42"/>
      <c r="U10" s="42"/>
      <c r="V10" s="42"/>
      <c r="W10" s="42"/>
      <c r="X10" s="42"/>
      <c r="Y10" s="42"/>
      <c r="Z10" s="42"/>
      <c r="AA10" s="42"/>
      <c r="AB10" s="42"/>
      <c r="AC10" s="42"/>
      <c r="AD10" s="42"/>
      <c r="AE10" s="42"/>
    </row>
    <row r="11" s="2" customFormat="1" ht="16.5" customHeight="1">
      <c r="A11" s="42"/>
      <c r="B11" s="48"/>
      <c r="C11" s="42"/>
      <c r="D11" s="42"/>
      <c r="E11" s="151" t="s">
        <v>831</v>
      </c>
      <c r="F11" s="42"/>
      <c r="G11" s="42"/>
      <c r="H11" s="42"/>
      <c r="I11" s="42"/>
      <c r="J11" s="42"/>
      <c r="K11" s="42"/>
      <c r="L11" s="150"/>
      <c r="S11" s="42"/>
      <c r="T11" s="42"/>
      <c r="U11" s="42"/>
      <c r="V11" s="42"/>
      <c r="W11" s="42"/>
      <c r="X11" s="42"/>
      <c r="Y11" s="42"/>
      <c r="Z11" s="42"/>
      <c r="AA11" s="42"/>
      <c r="AB11" s="42"/>
      <c r="AC11" s="42"/>
      <c r="AD11" s="42"/>
      <c r="AE11" s="42"/>
    </row>
    <row r="12" s="2" customFormat="1">
      <c r="A12" s="42"/>
      <c r="B12" s="48"/>
      <c r="C12" s="42"/>
      <c r="D12" s="42"/>
      <c r="E12" s="42"/>
      <c r="F12" s="42"/>
      <c r="G12" s="42"/>
      <c r="H12" s="42"/>
      <c r="I12" s="42"/>
      <c r="J12" s="42"/>
      <c r="K12" s="42"/>
      <c r="L12" s="150"/>
      <c r="S12" s="42"/>
      <c r="T12" s="42"/>
      <c r="U12" s="42"/>
      <c r="V12" s="42"/>
      <c r="W12" s="42"/>
      <c r="X12" s="42"/>
      <c r="Y12" s="42"/>
      <c r="Z12" s="42"/>
      <c r="AA12" s="42"/>
      <c r="AB12" s="42"/>
      <c r="AC12" s="42"/>
      <c r="AD12" s="42"/>
      <c r="AE12" s="42"/>
    </row>
    <row r="13" s="2" customFormat="1" ht="12" customHeight="1">
      <c r="A13" s="42"/>
      <c r="B13" s="48"/>
      <c r="C13" s="42"/>
      <c r="D13" s="148" t="s">
        <v>18</v>
      </c>
      <c r="E13" s="42"/>
      <c r="F13" s="138" t="s">
        <v>89</v>
      </c>
      <c r="G13" s="42"/>
      <c r="H13" s="42"/>
      <c r="I13" s="148" t="s">
        <v>20</v>
      </c>
      <c r="J13" s="138" t="s">
        <v>39</v>
      </c>
      <c r="K13" s="42"/>
      <c r="L13" s="150"/>
      <c r="S13" s="42"/>
      <c r="T13" s="42"/>
      <c r="U13" s="42"/>
      <c r="V13" s="42"/>
      <c r="W13" s="42"/>
      <c r="X13" s="42"/>
      <c r="Y13" s="42"/>
      <c r="Z13" s="42"/>
      <c r="AA13" s="42"/>
      <c r="AB13" s="42"/>
      <c r="AC13" s="42"/>
      <c r="AD13" s="42"/>
      <c r="AE13" s="42"/>
    </row>
    <row r="14" s="2" customFormat="1" ht="12" customHeight="1">
      <c r="A14" s="42"/>
      <c r="B14" s="48"/>
      <c r="C14" s="42"/>
      <c r="D14" s="148" t="s">
        <v>22</v>
      </c>
      <c r="E14" s="42"/>
      <c r="F14" s="138" t="s">
        <v>23</v>
      </c>
      <c r="G14" s="42"/>
      <c r="H14" s="42"/>
      <c r="I14" s="148" t="s">
        <v>24</v>
      </c>
      <c r="J14" s="152" t="str">
        <f>'Rekapitulace stavby'!AN8</f>
        <v>24. 11. 2023</v>
      </c>
      <c r="K14" s="42"/>
      <c r="L14" s="150"/>
      <c r="S14" s="42"/>
      <c r="T14" s="42"/>
      <c r="U14" s="42"/>
      <c r="V14" s="42"/>
      <c r="W14" s="42"/>
      <c r="X14" s="42"/>
      <c r="Y14" s="42"/>
      <c r="Z14" s="42"/>
      <c r="AA14" s="42"/>
      <c r="AB14" s="42"/>
      <c r="AC14" s="42"/>
      <c r="AD14" s="42"/>
      <c r="AE14" s="42"/>
    </row>
    <row r="15" s="2" customFormat="1" ht="10.8" customHeight="1">
      <c r="A15" s="42"/>
      <c r="B15" s="48"/>
      <c r="C15" s="42"/>
      <c r="D15" s="42"/>
      <c r="E15" s="42"/>
      <c r="F15" s="42"/>
      <c r="G15" s="42"/>
      <c r="H15" s="42"/>
      <c r="I15" s="42"/>
      <c r="J15" s="42"/>
      <c r="K15" s="42"/>
      <c r="L15" s="150"/>
      <c r="S15" s="42"/>
      <c r="T15" s="42"/>
      <c r="U15" s="42"/>
      <c r="V15" s="42"/>
      <c r="W15" s="42"/>
      <c r="X15" s="42"/>
      <c r="Y15" s="42"/>
      <c r="Z15" s="42"/>
      <c r="AA15" s="42"/>
      <c r="AB15" s="42"/>
      <c r="AC15" s="42"/>
      <c r="AD15" s="42"/>
      <c r="AE15" s="42"/>
    </row>
    <row r="16" s="2" customFormat="1" ht="12" customHeight="1">
      <c r="A16" s="42"/>
      <c r="B16" s="48"/>
      <c r="C16" s="42"/>
      <c r="D16" s="148" t="s">
        <v>30</v>
      </c>
      <c r="E16" s="42"/>
      <c r="F16" s="42"/>
      <c r="G16" s="42"/>
      <c r="H16" s="42"/>
      <c r="I16" s="148" t="s">
        <v>31</v>
      </c>
      <c r="J16" s="138" t="s">
        <v>32</v>
      </c>
      <c r="K16" s="42"/>
      <c r="L16" s="150"/>
      <c r="S16" s="42"/>
      <c r="T16" s="42"/>
      <c r="U16" s="42"/>
      <c r="V16" s="42"/>
      <c r="W16" s="42"/>
      <c r="X16" s="42"/>
      <c r="Y16" s="42"/>
      <c r="Z16" s="42"/>
      <c r="AA16" s="42"/>
      <c r="AB16" s="42"/>
      <c r="AC16" s="42"/>
      <c r="AD16" s="42"/>
      <c r="AE16" s="42"/>
    </row>
    <row r="17" s="2" customFormat="1" ht="18" customHeight="1">
      <c r="A17" s="42"/>
      <c r="B17" s="48"/>
      <c r="C17" s="42"/>
      <c r="D17" s="42"/>
      <c r="E17" s="138" t="s">
        <v>33</v>
      </c>
      <c r="F17" s="42"/>
      <c r="G17" s="42"/>
      <c r="H17" s="42"/>
      <c r="I17" s="148" t="s">
        <v>34</v>
      </c>
      <c r="J17" s="138" t="s">
        <v>35</v>
      </c>
      <c r="K17" s="42"/>
      <c r="L17" s="150"/>
      <c r="S17" s="42"/>
      <c r="T17" s="42"/>
      <c r="U17" s="42"/>
      <c r="V17" s="42"/>
      <c r="W17" s="42"/>
      <c r="X17" s="42"/>
      <c r="Y17" s="42"/>
      <c r="Z17" s="42"/>
      <c r="AA17" s="42"/>
      <c r="AB17" s="42"/>
      <c r="AC17" s="42"/>
      <c r="AD17" s="42"/>
      <c r="AE17" s="42"/>
    </row>
    <row r="18" s="2" customFormat="1" ht="6.96" customHeight="1">
      <c r="A18" s="42"/>
      <c r="B18" s="48"/>
      <c r="C18" s="42"/>
      <c r="D18" s="42"/>
      <c r="E18" s="42"/>
      <c r="F18" s="42"/>
      <c r="G18" s="42"/>
      <c r="H18" s="42"/>
      <c r="I18" s="42"/>
      <c r="J18" s="42"/>
      <c r="K18" s="42"/>
      <c r="L18" s="150"/>
      <c r="S18" s="42"/>
      <c r="T18" s="42"/>
      <c r="U18" s="42"/>
      <c r="V18" s="42"/>
      <c r="W18" s="42"/>
      <c r="X18" s="42"/>
      <c r="Y18" s="42"/>
      <c r="Z18" s="42"/>
      <c r="AA18" s="42"/>
      <c r="AB18" s="42"/>
      <c r="AC18" s="42"/>
      <c r="AD18" s="42"/>
      <c r="AE18" s="42"/>
    </row>
    <row r="19" s="2" customFormat="1" ht="12" customHeight="1">
      <c r="A19" s="42"/>
      <c r="B19" s="48"/>
      <c r="C19" s="42"/>
      <c r="D19" s="148" t="s">
        <v>36</v>
      </c>
      <c r="E19" s="42"/>
      <c r="F19" s="42"/>
      <c r="G19" s="42"/>
      <c r="H19" s="42"/>
      <c r="I19" s="148" t="s">
        <v>31</v>
      </c>
      <c r="J19" s="36" t="str">
        <f>'Rekapitulace stavby'!AN13</f>
        <v>Vyplň údaj</v>
      </c>
      <c r="K19" s="42"/>
      <c r="L19" s="150"/>
      <c r="S19" s="42"/>
      <c r="T19" s="42"/>
      <c r="U19" s="42"/>
      <c r="V19" s="42"/>
      <c r="W19" s="42"/>
      <c r="X19" s="42"/>
      <c r="Y19" s="42"/>
      <c r="Z19" s="42"/>
      <c r="AA19" s="42"/>
      <c r="AB19" s="42"/>
      <c r="AC19" s="42"/>
      <c r="AD19" s="42"/>
      <c r="AE19" s="42"/>
    </row>
    <row r="20" s="2" customFormat="1" ht="18" customHeight="1">
      <c r="A20" s="42"/>
      <c r="B20" s="48"/>
      <c r="C20" s="42"/>
      <c r="D20" s="42"/>
      <c r="E20" s="36" t="str">
        <f>'Rekapitulace stavby'!E14</f>
        <v>Vyplň údaj</v>
      </c>
      <c r="F20" s="138"/>
      <c r="G20" s="138"/>
      <c r="H20" s="138"/>
      <c r="I20" s="148" t="s">
        <v>34</v>
      </c>
      <c r="J20" s="36" t="str">
        <f>'Rekapitulace stavby'!AN14</f>
        <v>Vyplň údaj</v>
      </c>
      <c r="K20" s="42"/>
      <c r="L20" s="150"/>
      <c r="S20" s="42"/>
      <c r="T20" s="42"/>
      <c r="U20" s="42"/>
      <c r="V20" s="42"/>
      <c r="W20" s="42"/>
      <c r="X20" s="42"/>
      <c r="Y20" s="42"/>
      <c r="Z20" s="42"/>
      <c r="AA20" s="42"/>
      <c r="AB20" s="42"/>
      <c r="AC20" s="42"/>
      <c r="AD20" s="42"/>
      <c r="AE20" s="42"/>
    </row>
    <row r="21" s="2" customFormat="1" ht="6.96" customHeight="1">
      <c r="A21" s="42"/>
      <c r="B21" s="48"/>
      <c r="C21" s="42"/>
      <c r="D21" s="42"/>
      <c r="E21" s="42"/>
      <c r="F21" s="42"/>
      <c r="G21" s="42"/>
      <c r="H21" s="42"/>
      <c r="I21" s="42"/>
      <c r="J21" s="42"/>
      <c r="K21" s="42"/>
      <c r="L21" s="150"/>
      <c r="S21" s="42"/>
      <c r="T21" s="42"/>
      <c r="U21" s="42"/>
      <c r="V21" s="42"/>
      <c r="W21" s="42"/>
      <c r="X21" s="42"/>
      <c r="Y21" s="42"/>
      <c r="Z21" s="42"/>
      <c r="AA21" s="42"/>
      <c r="AB21" s="42"/>
      <c r="AC21" s="42"/>
      <c r="AD21" s="42"/>
      <c r="AE21" s="42"/>
    </row>
    <row r="22" s="2" customFormat="1" ht="12" customHeight="1">
      <c r="A22" s="42"/>
      <c r="B22" s="48"/>
      <c r="C22" s="42"/>
      <c r="D22" s="148" t="s">
        <v>38</v>
      </c>
      <c r="E22" s="42"/>
      <c r="F22" s="42"/>
      <c r="G22" s="42"/>
      <c r="H22" s="42"/>
      <c r="I22" s="148" t="s">
        <v>31</v>
      </c>
      <c r="J22" s="138" t="str">
        <f>IF('Rekapitulace stavby'!AN16="","",'Rekapitulace stavby'!AN16)</f>
        <v/>
      </c>
      <c r="K22" s="42"/>
      <c r="L22" s="150"/>
      <c r="S22" s="42"/>
      <c r="T22" s="42"/>
      <c r="U22" s="42"/>
      <c r="V22" s="42"/>
      <c r="W22" s="42"/>
      <c r="X22" s="42"/>
      <c r="Y22" s="42"/>
      <c r="Z22" s="42"/>
      <c r="AA22" s="42"/>
      <c r="AB22" s="42"/>
      <c r="AC22" s="42"/>
      <c r="AD22" s="42"/>
      <c r="AE22" s="42"/>
    </row>
    <row r="23" s="2" customFormat="1" ht="18" customHeight="1">
      <c r="A23" s="42"/>
      <c r="B23" s="48"/>
      <c r="C23" s="42"/>
      <c r="D23" s="42"/>
      <c r="E23" s="138" t="str">
        <f>IF('Rekapitulace stavby'!E17="","",'Rekapitulace stavby'!E17)</f>
        <v xml:space="preserve"> </v>
      </c>
      <c r="F23" s="42"/>
      <c r="G23" s="42"/>
      <c r="H23" s="42"/>
      <c r="I23" s="148" t="s">
        <v>34</v>
      </c>
      <c r="J23" s="138" t="str">
        <f>IF('Rekapitulace stavby'!AN17="","",'Rekapitulace stavby'!AN17)</f>
        <v/>
      </c>
      <c r="K23" s="42"/>
      <c r="L23" s="150"/>
      <c r="S23" s="42"/>
      <c r="T23" s="42"/>
      <c r="U23" s="42"/>
      <c r="V23" s="42"/>
      <c r="W23" s="42"/>
      <c r="X23" s="42"/>
      <c r="Y23" s="42"/>
      <c r="Z23" s="42"/>
      <c r="AA23" s="42"/>
      <c r="AB23" s="42"/>
      <c r="AC23" s="42"/>
      <c r="AD23" s="42"/>
      <c r="AE23" s="42"/>
    </row>
    <row r="24" s="2" customFormat="1" ht="6.96" customHeight="1">
      <c r="A24" s="42"/>
      <c r="B24" s="48"/>
      <c r="C24" s="42"/>
      <c r="D24" s="42"/>
      <c r="E24" s="42"/>
      <c r="F24" s="42"/>
      <c r="G24" s="42"/>
      <c r="H24" s="42"/>
      <c r="I24" s="42"/>
      <c r="J24" s="42"/>
      <c r="K24" s="42"/>
      <c r="L24" s="150"/>
      <c r="S24" s="42"/>
      <c r="T24" s="42"/>
      <c r="U24" s="42"/>
      <c r="V24" s="42"/>
      <c r="W24" s="42"/>
      <c r="X24" s="42"/>
      <c r="Y24" s="42"/>
      <c r="Z24" s="42"/>
      <c r="AA24" s="42"/>
      <c r="AB24" s="42"/>
      <c r="AC24" s="42"/>
      <c r="AD24" s="42"/>
      <c r="AE24" s="42"/>
    </row>
    <row r="25" s="2" customFormat="1" ht="12" customHeight="1">
      <c r="A25" s="42"/>
      <c r="B25" s="48"/>
      <c r="C25" s="42"/>
      <c r="D25" s="148" t="s">
        <v>42</v>
      </c>
      <c r="E25" s="42"/>
      <c r="F25" s="42"/>
      <c r="G25" s="42"/>
      <c r="H25" s="42"/>
      <c r="I25" s="148" t="s">
        <v>31</v>
      </c>
      <c r="J25" s="138" t="s">
        <v>39</v>
      </c>
      <c r="K25" s="42"/>
      <c r="L25" s="150"/>
      <c r="S25" s="42"/>
      <c r="T25" s="42"/>
      <c r="U25" s="42"/>
      <c r="V25" s="42"/>
      <c r="W25" s="42"/>
      <c r="X25" s="42"/>
      <c r="Y25" s="42"/>
      <c r="Z25" s="42"/>
      <c r="AA25" s="42"/>
      <c r="AB25" s="42"/>
      <c r="AC25" s="42"/>
      <c r="AD25" s="42"/>
      <c r="AE25" s="42"/>
    </row>
    <row r="26" s="2" customFormat="1" ht="18" customHeight="1">
      <c r="A26" s="42"/>
      <c r="B26" s="48"/>
      <c r="C26" s="42"/>
      <c r="D26" s="42"/>
      <c r="E26" s="138" t="s">
        <v>43</v>
      </c>
      <c r="F26" s="42"/>
      <c r="G26" s="42"/>
      <c r="H26" s="42"/>
      <c r="I26" s="148" t="s">
        <v>34</v>
      </c>
      <c r="J26" s="138" t="s">
        <v>39</v>
      </c>
      <c r="K26" s="42"/>
      <c r="L26" s="150"/>
      <c r="S26" s="42"/>
      <c r="T26" s="42"/>
      <c r="U26" s="42"/>
      <c r="V26" s="42"/>
      <c r="W26" s="42"/>
      <c r="X26" s="42"/>
      <c r="Y26" s="42"/>
      <c r="Z26" s="42"/>
      <c r="AA26" s="42"/>
      <c r="AB26" s="42"/>
      <c r="AC26" s="42"/>
      <c r="AD26" s="42"/>
      <c r="AE26" s="42"/>
    </row>
    <row r="27" s="2" customFormat="1" ht="6.96" customHeight="1">
      <c r="A27" s="42"/>
      <c r="B27" s="48"/>
      <c r="C27" s="42"/>
      <c r="D27" s="42"/>
      <c r="E27" s="42"/>
      <c r="F27" s="42"/>
      <c r="G27" s="42"/>
      <c r="H27" s="42"/>
      <c r="I27" s="42"/>
      <c r="J27" s="42"/>
      <c r="K27" s="42"/>
      <c r="L27" s="150"/>
      <c r="S27" s="42"/>
      <c r="T27" s="42"/>
      <c r="U27" s="42"/>
      <c r="V27" s="42"/>
      <c r="W27" s="42"/>
      <c r="X27" s="42"/>
      <c r="Y27" s="42"/>
      <c r="Z27" s="42"/>
      <c r="AA27" s="42"/>
      <c r="AB27" s="42"/>
      <c r="AC27" s="42"/>
      <c r="AD27" s="42"/>
      <c r="AE27" s="42"/>
    </row>
    <row r="28" s="2" customFormat="1" ht="12" customHeight="1">
      <c r="A28" s="42"/>
      <c r="B28" s="48"/>
      <c r="C28" s="42"/>
      <c r="D28" s="148" t="s">
        <v>44</v>
      </c>
      <c r="E28" s="42"/>
      <c r="F28" s="42"/>
      <c r="G28" s="42"/>
      <c r="H28" s="42"/>
      <c r="I28" s="42"/>
      <c r="J28" s="42"/>
      <c r="K28" s="42"/>
      <c r="L28" s="150"/>
      <c r="S28" s="42"/>
      <c r="T28" s="42"/>
      <c r="U28" s="42"/>
      <c r="V28" s="42"/>
      <c r="W28" s="42"/>
      <c r="X28" s="42"/>
      <c r="Y28" s="42"/>
      <c r="Z28" s="42"/>
      <c r="AA28" s="42"/>
      <c r="AB28" s="42"/>
      <c r="AC28" s="42"/>
      <c r="AD28" s="42"/>
      <c r="AE28" s="42"/>
    </row>
    <row r="29" s="8" customFormat="1" ht="47.25" customHeight="1">
      <c r="A29" s="153"/>
      <c r="B29" s="154"/>
      <c r="C29" s="153"/>
      <c r="D29" s="153"/>
      <c r="E29" s="155" t="s">
        <v>45</v>
      </c>
      <c r="F29" s="155"/>
      <c r="G29" s="155"/>
      <c r="H29" s="155"/>
      <c r="I29" s="153"/>
      <c r="J29" s="153"/>
      <c r="K29" s="153"/>
      <c r="L29" s="156"/>
      <c r="S29" s="153"/>
      <c r="T29" s="153"/>
      <c r="U29" s="153"/>
      <c r="V29" s="153"/>
      <c r="W29" s="153"/>
      <c r="X29" s="153"/>
      <c r="Y29" s="153"/>
      <c r="Z29" s="153"/>
      <c r="AA29" s="153"/>
      <c r="AB29" s="153"/>
      <c r="AC29" s="153"/>
      <c r="AD29" s="153"/>
      <c r="AE29" s="153"/>
    </row>
    <row r="30" s="2" customFormat="1" ht="6.96" customHeight="1">
      <c r="A30" s="42"/>
      <c r="B30" s="48"/>
      <c r="C30" s="42"/>
      <c r="D30" s="42"/>
      <c r="E30" s="42"/>
      <c r="F30" s="42"/>
      <c r="G30" s="42"/>
      <c r="H30" s="42"/>
      <c r="I30" s="42"/>
      <c r="J30" s="42"/>
      <c r="K30" s="42"/>
      <c r="L30" s="150"/>
      <c r="S30" s="42"/>
      <c r="T30" s="42"/>
      <c r="U30" s="42"/>
      <c r="V30" s="42"/>
      <c r="W30" s="42"/>
      <c r="X30" s="42"/>
      <c r="Y30" s="42"/>
      <c r="Z30" s="42"/>
      <c r="AA30" s="42"/>
      <c r="AB30" s="42"/>
      <c r="AC30" s="42"/>
      <c r="AD30" s="42"/>
      <c r="AE30" s="42"/>
    </row>
    <row r="31" s="2" customFormat="1" ht="6.96" customHeight="1">
      <c r="A31" s="42"/>
      <c r="B31" s="48"/>
      <c r="C31" s="42"/>
      <c r="D31" s="157"/>
      <c r="E31" s="157"/>
      <c r="F31" s="157"/>
      <c r="G31" s="157"/>
      <c r="H31" s="157"/>
      <c r="I31" s="157"/>
      <c r="J31" s="157"/>
      <c r="K31" s="157"/>
      <c r="L31" s="150"/>
      <c r="S31" s="42"/>
      <c r="T31" s="42"/>
      <c r="U31" s="42"/>
      <c r="V31" s="42"/>
      <c r="W31" s="42"/>
      <c r="X31" s="42"/>
      <c r="Y31" s="42"/>
      <c r="Z31" s="42"/>
      <c r="AA31" s="42"/>
      <c r="AB31" s="42"/>
      <c r="AC31" s="42"/>
      <c r="AD31" s="42"/>
      <c r="AE31" s="42"/>
    </row>
    <row r="32" s="2" customFormat="1" ht="25.44" customHeight="1">
      <c r="A32" s="42"/>
      <c r="B32" s="48"/>
      <c r="C32" s="42"/>
      <c r="D32" s="158" t="s">
        <v>46</v>
      </c>
      <c r="E32" s="42"/>
      <c r="F32" s="42"/>
      <c r="G32" s="42"/>
      <c r="H32" s="42"/>
      <c r="I32" s="42"/>
      <c r="J32" s="159">
        <f>ROUND(J88, 2)</f>
        <v>0</v>
      </c>
      <c r="K32" s="42"/>
      <c r="L32" s="150"/>
      <c r="S32" s="42"/>
      <c r="T32" s="42"/>
      <c r="U32" s="42"/>
      <c r="V32" s="42"/>
      <c r="W32" s="42"/>
      <c r="X32" s="42"/>
      <c r="Y32" s="42"/>
      <c r="Z32" s="42"/>
      <c r="AA32" s="42"/>
      <c r="AB32" s="42"/>
      <c r="AC32" s="42"/>
      <c r="AD32" s="42"/>
      <c r="AE32" s="42"/>
    </row>
    <row r="33" s="2" customFormat="1" ht="6.96" customHeight="1">
      <c r="A33" s="42"/>
      <c r="B33" s="48"/>
      <c r="C33" s="42"/>
      <c r="D33" s="157"/>
      <c r="E33" s="157"/>
      <c r="F33" s="157"/>
      <c r="G33" s="157"/>
      <c r="H33" s="157"/>
      <c r="I33" s="157"/>
      <c r="J33" s="157"/>
      <c r="K33" s="157"/>
      <c r="L33" s="150"/>
      <c r="S33" s="42"/>
      <c r="T33" s="42"/>
      <c r="U33" s="42"/>
      <c r="V33" s="42"/>
      <c r="W33" s="42"/>
      <c r="X33" s="42"/>
      <c r="Y33" s="42"/>
      <c r="Z33" s="42"/>
      <c r="AA33" s="42"/>
      <c r="AB33" s="42"/>
      <c r="AC33" s="42"/>
      <c r="AD33" s="42"/>
      <c r="AE33" s="42"/>
    </row>
    <row r="34" s="2" customFormat="1" ht="14.4" customHeight="1">
      <c r="A34" s="42"/>
      <c r="B34" s="48"/>
      <c r="C34" s="42"/>
      <c r="D34" s="42"/>
      <c r="E34" s="42"/>
      <c r="F34" s="160" t="s">
        <v>48</v>
      </c>
      <c r="G34" s="42"/>
      <c r="H34" s="42"/>
      <c r="I34" s="160" t="s">
        <v>47</v>
      </c>
      <c r="J34" s="160" t="s">
        <v>49</v>
      </c>
      <c r="K34" s="42"/>
      <c r="L34" s="150"/>
      <c r="S34" s="42"/>
      <c r="T34" s="42"/>
      <c r="U34" s="42"/>
      <c r="V34" s="42"/>
      <c r="W34" s="42"/>
      <c r="X34" s="42"/>
      <c r="Y34" s="42"/>
      <c r="Z34" s="42"/>
      <c r="AA34" s="42"/>
      <c r="AB34" s="42"/>
      <c r="AC34" s="42"/>
      <c r="AD34" s="42"/>
      <c r="AE34" s="42"/>
    </row>
    <row r="35" hidden="1" s="2" customFormat="1" ht="14.4" customHeight="1">
      <c r="A35" s="42"/>
      <c r="B35" s="48"/>
      <c r="C35" s="42"/>
      <c r="D35" s="161" t="s">
        <v>50</v>
      </c>
      <c r="E35" s="148" t="s">
        <v>51</v>
      </c>
      <c r="F35" s="162">
        <f>ROUND((SUM(BE88:BE154)),  2)</f>
        <v>0</v>
      </c>
      <c r="G35" s="42"/>
      <c r="H35" s="42"/>
      <c r="I35" s="163">
        <v>0.20999999999999999</v>
      </c>
      <c r="J35" s="162">
        <f>ROUND(((SUM(BE88:BE154))*I35),  2)</f>
        <v>0</v>
      </c>
      <c r="K35" s="42"/>
      <c r="L35" s="150"/>
      <c r="S35" s="42"/>
      <c r="T35" s="42"/>
      <c r="U35" s="42"/>
      <c r="V35" s="42"/>
      <c r="W35" s="42"/>
      <c r="X35" s="42"/>
      <c r="Y35" s="42"/>
      <c r="Z35" s="42"/>
      <c r="AA35" s="42"/>
      <c r="AB35" s="42"/>
      <c r="AC35" s="42"/>
      <c r="AD35" s="42"/>
      <c r="AE35" s="42"/>
    </row>
    <row r="36" hidden="1" s="2" customFormat="1" ht="14.4" customHeight="1">
      <c r="A36" s="42"/>
      <c r="B36" s="48"/>
      <c r="C36" s="42"/>
      <c r="D36" s="42"/>
      <c r="E36" s="148" t="s">
        <v>52</v>
      </c>
      <c r="F36" s="162">
        <f>ROUND((SUM(BF88:BF154)),  2)</f>
        <v>0</v>
      </c>
      <c r="G36" s="42"/>
      <c r="H36" s="42"/>
      <c r="I36" s="163">
        <v>0.12</v>
      </c>
      <c r="J36" s="162">
        <f>ROUND(((SUM(BF88:BF154))*I36),  2)</f>
        <v>0</v>
      </c>
      <c r="K36" s="42"/>
      <c r="L36" s="150"/>
      <c r="S36" s="42"/>
      <c r="T36" s="42"/>
      <c r="U36" s="42"/>
      <c r="V36" s="42"/>
      <c r="W36" s="42"/>
      <c r="X36" s="42"/>
      <c r="Y36" s="42"/>
      <c r="Z36" s="42"/>
      <c r="AA36" s="42"/>
      <c r="AB36" s="42"/>
      <c r="AC36" s="42"/>
      <c r="AD36" s="42"/>
      <c r="AE36" s="42"/>
    </row>
    <row r="37" s="2" customFormat="1" ht="14.4" customHeight="1">
      <c r="A37" s="42"/>
      <c r="B37" s="48"/>
      <c r="C37" s="42"/>
      <c r="D37" s="148" t="s">
        <v>50</v>
      </c>
      <c r="E37" s="148" t="s">
        <v>53</v>
      </c>
      <c r="F37" s="162">
        <f>ROUND((SUM(BG88:BG154)),  2)</f>
        <v>0</v>
      </c>
      <c r="G37" s="42"/>
      <c r="H37" s="42"/>
      <c r="I37" s="163">
        <v>0.20999999999999999</v>
      </c>
      <c r="J37" s="162">
        <f>0</f>
        <v>0</v>
      </c>
      <c r="K37" s="42"/>
      <c r="L37" s="150"/>
      <c r="S37" s="42"/>
      <c r="T37" s="42"/>
      <c r="U37" s="42"/>
      <c r="V37" s="42"/>
      <c r="W37" s="42"/>
      <c r="X37" s="42"/>
      <c r="Y37" s="42"/>
      <c r="Z37" s="42"/>
      <c r="AA37" s="42"/>
      <c r="AB37" s="42"/>
      <c r="AC37" s="42"/>
      <c r="AD37" s="42"/>
      <c r="AE37" s="42"/>
    </row>
    <row r="38" s="2" customFormat="1" ht="14.4" customHeight="1">
      <c r="A38" s="42"/>
      <c r="B38" s="48"/>
      <c r="C38" s="42"/>
      <c r="D38" s="42"/>
      <c r="E38" s="148" t="s">
        <v>54</v>
      </c>
      <c r="F38" s="162">
        <f>ROUND((SUM(BH88:BH154)),  2)</f>
        <v>0</v>
      </c>
      <c r="G38" s="42"/>
      <c r="H38" s="42"/>
      <c r="I38" s="163">
        <v>0.12</v>
      </c>
      <c r="J38" s="162">
        <f>0</f>
        <v>0</v>
      </c>
      <c r="K38" s="42"/>
      <c r="L38" s="150"/>
      <c r="S38" s="42"/>
      <c r="T38" s="42"/>
      <c r="U38" s="42"/>
      <c r="V38" s="42"/>
      <c r="W38" s="42"/>
      <c r="X38" s="42"/>
      <c r="Y38" s="42"/>
      <c r="Z38" s="42"/>
      <c r="AA38" s="42"/>
      <c r="AB38" s="42"/>
      <c r="AC38" s="42"/>
      <c r="AD38" s="42"/>
      <c r="AE38" s="42"/>
    </row>
    <row r="39" hidden="1" s="2" customFormat="1" ht="14.4" customHeight="1">
      <c r="A39" s="42"/>
      <c r="B39" s="48"/>
      <c r="C39" s="42"/>
      <c r="D39" s="42"/>
      <c r="E39" s="148" t="s">
        <v>55</v>
      </c>
      <c r="F39" s="162">
        <f>ROUND((SUM(BI88:BI154)),  2)</f>
        <v>0</v>
      </c>
      <c r="G39" s="42"/>
      <c r="H39" s="42"/>
      <c r="I39" s="163">
        <v>0</v>
      </c>
      <c r="J39" s="162">
        <f>0</f>
        <v>0</v>
      </c>
      <c r="K39" s="42"/>
      <c r="L39" s="150"/>
      <c r="S39" s="42"/>
      <c r="T39" s="42"/>
      <c r="U39" s="42"/>
      <c r="V39" s="42"/>
      <c r="W39" s="42"/>
      <c r="X39" s="42"/>
      <c r="Y39" s="42"/>
      <c r="Z39" s="42"/>
      <c r="AA39" s="42"/>
      <c r="AB39" s="42"/>
      <c r="AC39" s="42"/>
      <c r="AD39" s="42"/>
      <c r="AE39" s="42"/>
    </row>
    <row r="40" s="2" customFormat="1" ht="6.96" customHeight="1">
      <c r="A40" s="42"/>
      <c r="B40" s="48"/>
      <c r="C40" s="42"/>
      <c r="D40" s="42"/>
      <c r="E40" s="42"/>
      <c r="F40" s="42"/>
      <c r="G40" s="42"/>
      <c r="H40" s="42"/>
      <c r="I40" s="42"/>
      <c r="J40" s="42"/>
      <c r="K40" s="42"/>
      <c r="L40" s="150"/>
      <c r="S40" s="42"/>
      <c r="T40" s="42"/>
      <c r="U40" s="42"/>
      <c r="V40" s="42"/>
      <c r="W40" s="42"/>
      <c r="X40" s="42"/>
      <c r="Y40" s="42"/>
      <c r="Z40" s="42"/>
      <c r="AA40" s="42"/>
      <c r="AB40" s="42"/>
      <c r="AC40" s="42"/>
      <c r="AD40" s="42"/>
      <c r="AE40" s="42"/>
    </row>
    <row r="41" s="2" customFormat="1" ht="25.44" customHeight="1">
      <c r="A41" s="42"/>
      <c r="B41" s="48"/>
      <c r="C41" s="164"/>
      <c r="D41" s="165" t="s">
        <v>56</v>
      </c>
      <c r="E41" s="166"/>
      <c r="F41" s="166"/>
      <c r="G41" s="167" t="s">
        <v>57</v>
      </c>
      <c r="H41" s="168" t="s">
        <v>58</v>
      </c>
      <c r="I41" s="166"/>
      <c r="J41" s="169">
        <f>SUM(J32:J39)</f>
        <v>0</v>
      </c>
      <c r="K41" s="170"/>
      <c r="L41" s="150"/>
      <c r="S41" s="42"/>
      <c r="T41" s="42"/>
      <c r="U41" s="42"/>
      <c r="V41" s="42"/>
      <c r="W41" s="42"/>
      <c r="X41" s="42"/>
      <c r="Y41" s="42"/>
      <c r="Z41" s="42"/>
      <c r="AA41" s="42"/>
      <c r="AB41" s="42"/>
      <c r="AC41" s="42"/>
      <c r="AD41" s="42"/>
      <c r="AE41" s="42"/>
    </row>
    <row r="42" s="2" customFormat="1" ht="14.4" customHeight="1">
      <c r="A42" s="42"/>
      <c r="B42" s="171"/>
      <c r="C42" s="172"/>
      <c r="D42" s="172"/>
      <c r="E42" s="172"/>
      <c r="F42" s="172"/>
      <c r="G42" s="172"/>
      <c r="H42" s="172"/>
      <c r="I42" s="172"/>
      <c r="J42" s="172"/>
      <c r="K42" s="172"/>
      <c r="L42" s="150"/>
      <c r="S42" s="42"/>
      <c r="T42" s="42"/>
      <c r="U42" s="42"/>
      <c r="V42" s="42"/>
      <c r="W42" s="42"/>
      <c r="X42" s="42"/>
      <c r="Y42" s="42"/>
      <c r="Z42" s="42"/>
      <c r="AA42" s="42"/>
      <c r="AB42" s="42"/>
      <c r="AC42" s="42"/>
      <c r="AD42" s="42"/>
      <c r="AE42" s="42"/>
    </row>
    <row r="46" s="2" customFormat="1" ht="6.96" customHeight="1">
      <c r="A46" s="42"/>
      <c r="B46" s="173"/>
      <c r="C46" s="174"/>
      <c r="D46" s="174"/>
      <c r="E46" s="174"/>
      <c r="F46" s="174"/>
      <c r="G46" s="174"/>
      <c r="H46" s="174"/>
      <c r="I46" s="174"/>
      <c r="J46" s="174"/>
      <c r="K46" s="174"/>
      <c r="L46" s="150"/>
      <c r="S46" s="42"/>
      <c r="T46" s="42"/>
      <c r="U46" s="42"/>
      <c r="V46" s="42"/>
      <c r="W46" s="42"/>
      <c r="X46" s="42"/>
      <c r="Y46" s="42"/>
      <c r="Z46" s="42"/>
      <c r="AA46" s="42"/>
      <c r="AB46" s="42"/>
      <c r="AC46" s="42"/>
      <c r="AD46" s="42"/>
      <c r="AE46" s="42"/>
    </row>
    <row r="47" s="2" customFormat="1" ht="24.96" customHeight="1">
      <c r="A47" s="42"/>
      <c r="B47" s="43"/>
      <c r="C47" s="26" t="s">
        <v>203</v>
      </c>
      <c r="D47" s="44"/>
      <c r="E47" s="44"/>
      <c r="F47" s="44"/>
      <c r="G47" s="44"/>
      <c r="H47" s="44"/>
      <c r="I47" s="44"/>
      <c r="J47" s="44"/>
      <c r="K47" s="44"/>
      <c r="L47" s="150"/>
      <c r="S47" s="42"/>
      <c r="T47" s="42"/>
      <c r="U47" s="42"/>
      <c r="V47" s="42"/>
      <c r="W47" s="42"/>
      <c r="X47" s="42"/>
      <c r="Y47" s="42"/>
      <c r="Z47" s="42"/>
      <c r="AA47" s="42"/>
      <c r="AB47" s="42"/>
      <c r="AC47" s="42"/>
      <c r="AD47" s="42"/>
      <c r="AE47" s="42"/>
    </row>
    <row r="48" s="2" customFormat="1" ht="6.96" customHeight="1">
      <c r="A48" s="42"/>
      <c r="B48" s="43"/>
      <c r="C48" s="44"/>
      <c r="D48" s="44"/>
      <c r="E48" s="44"/>
      <c r="F48" s="44"/>
      <c r="G48" s="44"/>
      <c r="H48" s="44"/>
      <c r="I48" s="44"/>
      <c r="J48" s="44"/>
      <c r="K48" s="44"/>
      <c r="L48" s="150"/>
      <c r="S48" s="42"/>
      <c r="T48" s="42"/>
      <c r="U48" s="42"/>
      <c r="V48" s="42"/>
      <c r="W48" s="42"/>
      <c r="X48" s="42"/>
      <c r="Y48" s="42"/>
      <c r="Z48" s="42"/>
      <c r="AA48" s="42"/>
      <c r="AB48" s="42"/>
      <c r="AC48" s="42"/>
      <c r="AD48" s="42"/>
      <c r="AE48" s="42"/>
    </row>
    <row r="49" s="2" customFormat="1" ht="12" customHeight="1">
      <c r="A49" s="42"/>
      <c r="B49" s="43"/>
      <c r="C49" s="35" t="s">
        <v>16</v>
      </c>
      <c r="D49" s="44"/>
      <c r="E49" s="44"/>
      <c r="F49" s="44"/>
      <c r="G49" s="44"/>
      <c r="H49" s="44"/>
      <c r="I49" s="44"/>
      <c r="J49" s="44"/>
      <c r="K49" s="44"/>
      <c r="L49" s="150"/>
      <c r="S49" s="42"/>
      <c r="T49" s="42"/>
      <c r="U49" s="42"/>
      <c r="V49" s="42"/>
      <c r="W49" s="42"/>
      <c r="X49" s="42"/>
      <c r="Y49" s="42"/>
      <c r="Z49" s="42"/>
      <c r="AA49" s="42"/>
      <c r="AB49" s="42"/>
      <c r="AC49" s="42"/>
      <c r="AD49" s="42"/>
      <c r="AE49" s="42"/>
    </row>
    <row r="50" s="2" customFormat="1" ht="16.5" customHeight="1">
      <c r="A50" s="42"/>
      <c r="B50" s="43"/>
      <c r="C50" s="44"/>
      <c r="D50" s="44"/>
      <c r="E50" s="175" t="str">
        <f>E7</f>
        <v>Souvislá výměna kolejnic v obvodu Správy tratí Most pro rok 2024 opr. č. 1 (1-4)</v>
      </c>
      <c r="F50" s="35"/>
      <c r="G50" s="35"/>
      <c r="H50" s="35"/>
      <c r="I50" s="44"/>
      <c r="J50" s="44"/>
      <c r="K50" s="44"/>
      <c r="L50" s="150"/>
      <c r="S50" s="42"/>
      <c r="T50" s="42"/>
      <c r="U50" s="42"/>
      <c r="V50" s="42"/>
      <c r="W50" s="42"/>
      <c r="X50" s="42"/>
      <c r="Y50" s="42"/>
      <c r="Z50" s="42"/>
      <c r="AA50" s="42"/>
      <c r="AB50" s="42"/>
      <c r="AC50" s="42"/>
      <c r="AD50" s="42"/>
      <c r="AE50" s="42"/>
    </row>
    <row r="51" s="1" customFormat="1" ht="12" customHeight="1">
      <c r="B51" s="24"/>
      <c r="C51" s="35" t="s">
        <v>196</v>
      </c>
      <c r="D51" s="25"/>
      <c r="E51" s="25"/>
      <c r="F51" s="25"/>
      <c r="G51" s="25"/>
      <c r="H51" s="25"/>
      <c r="I51" s="25"/>
      <c r="J51" s="25"/>
      <c r="K51" s="25"/>
      <c r="L51" s="23"/>
    </row>
    <row r="52" s="2" customFormat="1" ht="16.5" customHeight="1">
      <c r="A52" s="42"/>
      <c r="B52" s="43"/>
      <c r="C52" s="44"/>
      <c r="D52" s="44"/>
      <c r="E52" s="175" t="s">
        <v>830</v>
      </c>
      <c r="F52" s="44"/>
      <c r="G52" s="44"/>
      <c r="H52" s="44"/>
      <c r="I52" s="44"/>
      <c r="J52" s="44"/>
      <c r="K52" s="44"/>
      <c r="L52" s="150"/>
      <c r="S52" s="42"/>
      <c r="T52" s="42"/>
      <c r="U52" s="42"/>
      <c r="V52" s="42"/>
      <c r="W52" s="42"/>
      <c r="X52" s="42"/>
      <c r="Y52" s="42"/>
      <c r="Z52" s="42"/>
      <c r="AA52" s="42"/>
      <c r="AB52" s="42"/>
      <c r="AC52" s="42"/>
      <c r="AD52" s="42"/>
      <c r="AE52" s="42"/>
    </row>
    <row r="53" s="2" customFormat="1" ht="12" customHeight="1">
      <c r="A53" s="42"/>
      <c r="B53" s="43"/>
      <c r="C53" s="35" t="s">
        <v>201</v>
      </c>
      <c r="D53" s="44"/>
      <c r="E53" s="44"/>
      <c r="F53" s="44"/>
      <c r="G53" s="44"/>
      <c r="H53" s="44"/>
      <c r="I53" s="44"/>
      <c r="J53" s="44"/>
      <c r="K53" s="44"/>
      <c r="L53" s="150"/>
      <c r="S53" s="42"/>
      <c r="T53" s="42"/>
      <c r="U53" s="42"/>
      <c r="V53" s="42"/>
      <c r="W53" s="42"/>
      <c r="X53" s="42"/>
      <c r="Y53" s="42"/>
      <c r="Z53" s="42"/>
      <c r="AA53" s="42"/>
      <c r="AB53" s="42"/>
      <c r="AC53" s="42"/>
      <c r="AD53" s="42"/>
      <c r="AE53" s="42"/>
    </row>
    <row r="54" s="2" customFormat="1" ht="16.5" customHeight="1">
      <c r="A54" s="42"/>
      <c r="B54" s="43"/>
      <c r="C54" s="44"/>
      <c r="D54" s="44"/>
      <c r="E54" s="74" t="str">
        <f>E11</f>
        <v>Č21 - 1.TK Bílina - České Zlatníky</v>
      </c>
      <c r="F54" s="44"/>
      <c r="G54" s="44"/>
      <c r="H54" s="44"/>
      <c r="I54" s="44"/>
      <c r="J54" s="44"/>
      <c r="K54" s="44"/>
      <c r="L54" s="150"/>
      <c r="S54" s="42"/>
      <c r="T54" s="42"/>
      <c r="U54" s="42"/>
      <c r="V54" s="42"/>
      <c r="W54" s="42"/>
      <c r="X54" s="42"/>
      <c r="Y54" s="42"/>
      <c r="Z54" s="42"/>
      <c r="AA54" s="42"/>
      <c r="AB54" s="42"/>
      <c r="AC54" s="42"/>
      <c r="AD54" s="42"/>
      <c r="AE54" s="42"/>
    </row>
    <row r="55" s="2" customFormat="1" ht="6.96" customHeight="1">
      <c r="A55" s="42"/>
      <c r="B55" s="43"/>
      <c r="C55" s="44"/>
      <c r="D55" s="44"/>
      <c r="E55" s="44"/>
      <c r="F55" s="44"/>
      <c r="G55" s="44"/>
      <c r="H55" s="44"/>
      <c r="I55" s="44"/>
      <c r="J55" s="44"/>
      <c r="K55" s="44"/>
      <c r="L55" s="150"/>
      <c r="S55" s="42"/>
      <c r="T55" s="42"/>
      <c r="U55" s="42"/>
      <c r="V55" s="42"/>
      <c r="W55" s="42"/>
      <c r="X55" s="42"/>
      <c r="Y55" s="42"/>
      <c r="Z55" s="42"/>
      <c r="AA55" s="42"/>
      <c r="AB55" s="42"/>
      <c r="AC55" s="42"/>
      <c r="AD55" s="42"/>
      <c r="AE55" s="42"/>
    </row>
    <row r="56" s="2" customFormat="1" ht="12" customHeight="1">
      <c r="A56" s="42"/>
      <c r="B56" s="43"/>
      <c r="C56" s="35" t="s">
        <v>22</v>
      </c>
      <c r="D56" s="44"/>
      <c r="E56" s="44"/>
      <c r="F56" s="30" t="str">
        <f>F14</f>
        <v>Obvod ST Most</v>
      </c>
      <c r="G56" s="44"/>
      <c r="H56" s="44"/>
      <c r="I56" s="35" t="s">
        <v>24</v>
      </c>
      <c r="J56" s="77" t="str">
        <f>IF(J14="","",J14)</f>
        <v>24. 11. 2023</v>
      </c>
      <c r="K56" s="44"/>
      <c r="L56" s="150"/>
      <c r="S56" s="42"/>
      <c r="T56" s="42"/>
      <c r="U56" s="42"/>
      <c r="V56" s="42"/>
      <c r="W56" s="42"/>
      <c r="X56" s="42"/>
      <c r="Y56" s="42"/>
      <c r="Z56" s="42"/>
      <c r="AA56" s="42"/>
      <c r="AB56" s="42"/>
      <c r="AC56" s="42"/>
      <c r="AD56" s="42"/>
      <c r="AE56" s="42"/>
    </row>
    <row r="57" s="2" customFormat="1" ht="6.96" customHeight="1">
      <c r="A57" s="42"/>
      <c r="B57" s="43"/>
      <c r="C57" s="44"/>
      <c r="D57" s="44"/>
      <c r="E57" s="44"/>
      <c r="F57" s="44"/>
      <c r="G57" s="44"/>
      <c r="H57" s="44"/>
      <c r="I57" s="44"/>
      <c r="J57" s="44"/>
      <c r="K57" s="44"/>
      <c r="L57" s="150"/>
      <c r="S57" s="42"/>
      <c r="T57" s="42"/>
      <c r="U57" s="42"/>
      <c r="V57" s="42"/>
      <c r="W57" s="42"/>
      <c r="X57" s="42"/>
      <c r="Y57" s="42"/>
      <c r="Z57" s="42"/>
      <c r="AA57" s="42"/>
      <c r="AB57" s="42"/>
      <c r="AC57" s="42"/>
      <c r="AD57" s="42"/>
      <c r="AE57" s="42"/>
    </row>
    <row r="58" s="2" customFormat="1" ht="15.15" customHeight="1">
      <c r="A58" s="42"/>
      <c r="B58" s="43"/>
      <c r="C58" s="35" t="s">
        <v>30</v>
      </c>
      <c r="D58" s="44"/>
      <c r="E58" s="44"/>
      <c r="F58" s="30" t="str">
        <f>E17</f>
        <v>SŽ s.o., OŘ UNL, ST Most</v>
      </c>
      <c r="G58" s="44"/>
      <c r="H58" s="44"/>
      <c r="I58" s="35" t="s">
        <v>38</v>
      </c>
      <c r="J58" s="40" t="str">
        <f>E23</f>
        <v xml:space="preserve"> </v>
      </c>
      <c r="K58" s="44"/>
      <c r="L58" s="150"/>
      <c r="S58" s="42"/>
      <c r="T58" s="42"/>
      <c r="U58" s="42"/>
      <c r="V58" s="42"/>
      <c r="W58" s="42"/>
      <c r="X58" s="42"/>
      <c r="Y58" s="42"/>
      <c r="Z58" s="42"/>
      <c r="AA58" s="42"/>
      <c r="AB58" s="42"/>
      <c r="AC58" s="42"/>
      <c r="AD58" s="42"/>
      <c r="AE58" s="42"/>
    </row>
    <row r="59" s="2" customFormat="1" ht="54.45" customHeight="1">
      <c r="A59" s="42"/>
      <c r="B59" s="43"/>
      <c r="C59" s="35" t="s">
        <v>36</v>
      </c>
      <c r="D59" s="44"/>
      <c r="E59" s="44"/>
      <c r="F59" s="30" t="str">
        <f>IF(E20="","",E20)</f>
        <v>Vyplň údaj</v>
      </c>
      <c r="G59" s="44"/>
      <c r="H59" s="44"/>
      <c r="I59" s="35" t="s">
        <v>42</v>
      </c>
      <c r="J59" s="40" t="str">
        <f>E26</f>
        <v>Ing.Horák Jiří, 602155923, horak@spravazeleznic.cz</v>
      </c>
      <c r="K59" s="44"/>
      <c r="L59" s="150"/>
      <c r="S59" s="42"/>
      <c r="T59" s="42"/>
      <c r="U59" s="42"/>
      <c r="V59" s="42"/>
      <c r="W59" s="42"/>
      <c r="X59" s="42"/>
      <c r="Y59" s="42"/>
      <c r="Z59" s="42"/>
      <c r="AA59" s="42"/>
      <c r="AB59" s="42"/>
      <c r="AC59" s="42"/>
      <c r="AD59" s="42"/>
      <c r="AE59" s="42"/>
    </row>
    <row r="60" s="2" customFormat="1" ht="10.32" customHeight="1">
      <c r="A60" s="42"/>
      <c r="B60" s="43"/>
      <c r="C60" s="44"/>
      <c r="D60" s="44"/>
      <c r="E60" s="44"/>
      <c r="F60" s="44"/>
      <c r="G60" s="44"/>
      <c r="H60" s="44"/>
      <c r="I60" s="44"/>
      <c r="J60" s="44"/>
      <c r="K60" s="44"/>
      <c r="L60" s="150"/>
      <c r="S60" s="42"/>
      <c r="T60" s="42"/>
      <c r="U60" s="42"/>
      <c r="V60" s="42"/>
      <c r="W60" s="42"/>
      <c r="X60" s="42"/>
      <c r="Y60" s="42"/>
      <c r="Z60" s="42"/>
      <c r="AA60" s="42"/>
      <c r="AB60" s="42"/>
      <c r="AC60" s="42"/>
      <c r="AD60" s="42"/>
      <c r="AE60" s="42"/>
    </row>
    <row r="61" s="2" customFormat="1" ht="29.28" customHeight="1">
      <c r="A61" s="42"/>
      <c r="B61" s="43"/>
      <c r="C61" s="176" t="s">
        <v>204</v>
      </c>
      <c r="D61" s="177"/>
      <c r="E61" s="177"/>
      <c r="F61" s="177"/>
      <c r="G61" s="177"/>
      <c r="H61" s="177"/>
      <c r="I61" s="177"/>
      <c r="J61" s="178" t="s">
        <v>205</v>
      </c>
      <c r="K61" s="177"/>
      <c r="L61" s="150"/>
      <c r="S61" s="42"/>
      <c r="T61" s="42"/>
      <c r="U61" s="42"/>
      <c r="V61" s="42"/>
      <c r="W61" s="42"/>
      <c r="X61" s="42"/>
      <c r="Y61" s="42"/>
      <c r="Z61" s="42"/>
      <c r="AA61" s="42"/>
      <c r="AB61" s="42"/>
      <c r="AC61" s="42"/>
      <c r="AD61" s="42"/>
      <c r="AE61" s="42"/>
    </row>
    <row r="62" s="2" customFormat="1" ht="10.32" customHeight="1">
      <c r="A62" s="42"/>
      <c r="B62" s="43"/>
      <c r="C62" s="44"/>
      <c r="D62" s="44"/>
      <c r="E62" s="44"/>
      <c r="F62" s="44"/>
      <c r="G62" s="44"/>
      <c r="H62" s="44"/>
      <c r="I62" s="44"/>
      <c r="J62" s="44"/>
      <c r="K62" s="44"/>
      <c r="L62" s="150"/>
      <c r="S62" s="42"/>
      <c r="T62" s="42"/>
      <c r="U62" s="42"/>
      <c r="V62" s="42"/>
      <c r="W62" s="42"/>
      <c r="X62" s="42"/>
      <c r="Y62" s="42"/>
      <c r="Z62" s="42"/>
      <c r="AA62" s="42"/>
      <c r="AB62" s="42"/>
      <c r="AC62" s="42"/>
      <c r="AD62" s="42"/>
      <c r="AE62" s="42"/>
    </row>
    <row r="63" s="2" customFormat="1" ht="22.8" customHeight="1">
      <c r="A63" s="42"/>
      <c r="B63" s="43"/>
      <c r="C63" s="179" t="s">
        <v>78</v>
      </c>
      <c r="D63" s="44"/>
      <c r="E63" s="44"/>
      <c r="F63" s="44"/>
      <c r="G63" s="44"/>
      <c r="H63" s="44"/>
      <c r="I63" s="44"/>
      <c r="J63" s="107">
        <f>J88</f>
        <v>0</v>
      </c>
      <c r="K63" s="44"/>
      <c r="L63" s="150"/>
      <c r="S63" s="42"/>
      <c r="T63" s="42"/>
      <c r="U63" s="42"/>
      <c r="V63" s="42"/>
      <c r="W63" s="42"/>
      <c r="X63" s="42"/>
      <c r="Y63" s="42"/>
      <c r="Z63" s="42"/>
      <c r="AA63" s="42"/>
      <c r="AB63" s="42"/>
      <c r="AC63" s="42"/>
      <c r="AD63" s="42"/>
      <c r="AE63" s="42"/>
      <c r="AU63" s="20" t="s">
        <v>206</v>
      </c>
    </row>
    <row r="64" s="9" customFormat="1" ht="24.96" customHeight="1">
      <c r="A64" s="9"/>
      <c r="B64" s="180"/>
      <c r="C64" s="181"/>
      <c r="D64" s="182" t="s">
        <v>207</v>
      </c>
      <c r="E64" s="183"/>
      <c r="F64" s="183"/>
      <c r="G64" s="183"/>
      <c r="H64" s="183"/>
      <c r="I64" s="183"/>
      <c r="J64" s="184">
        <f>J89</f>
        <v>0</v>
      </c>
      <c r="K64" s="181"/>
      <c r="L64" s="185"/>
      <c r="S64" s="9"/>
      <c r="T64" s="9"/>
      <c r="U64" s="9"/>
      <c r="V64" s="9"/>
      <c r="W64" s="9"/>
      <c r="X64" s="9"/>
      <c r="Y64" s="9"/>
      <c r="Z64" s="9"/>
      <c r="AA64" s="9"/>
      <c r="AB64" s="9"/>
      <c r="AC64" s="9"/>
      <c r="AD64" s="9"/>
      <c r="AE64" s="9"/>
    </row>
    <row r="65" s="10" customFormat="1" ht="19.92" customHeight="1">
      <c r="A65" s="10"/>
      <c r="B65" s="186"/>
      <c r="C65" s="130"/>
      <c r="D65" s="187" t="s">
        <v>208</v>
      </c>
      <c r="E65" s="188"/>
      <c r="F65" s="188"/>
      <c r="G65" s="188"/>
      <c r="H65" s="188"/>
      <c r="I65" s="188"/>
      <c r="J65" s="189">
        <f>J90</f>
        <v>0</v>
      </c>
      <c r="K65" s="130"/>
      <c r="L65" s="190"/>
      <c r="S65" s="10"/>
      <c r="T65" s="10"/>
      <c r="U65" s="10"/>
      <c r="V65" s="10"/>
      <c r="W65" s="10"/>
      <c r="X65" s="10"/>
      <c r="Y65" s="10"/>
      <c r="Z65" s="10"/>
      <c r="AA65" s="10"/>
      <c r="AB65" s="10"/>
      <c r="AC65" s="10"/>
      <c r="AD65" s="10"/>
      <c r="AE65" s="10"/>
    </row>
    <row r="66" s="9" customFormat="1" ht="24.96" customHeight="1">
      <c r="A66" s="9"/>
      <c r="B66" s="180"/>
      <c r="C66" s="181"/>
      <c r="D66" s="182" t="s">
        <v>209</v>
      </c>
      <c r="E66" s="183"/>
      <c r="F66" s="183"/>
      <c r="G66" s="183"/>
      <c r="H66" s="183"/>
      <c r="I66" s="183"/>
      <c r="J66" s="184">
        <f>J124</f>
        <v>0</v>
      </c>
      <c r="K66" s="181"/>
      <c r="L66" s="185"/>
      <c r="S66" s="9"/>
      <c r="T66" s="9"/>
      <c r="U66" s="9"/>
      <c r="V66" s="9"/>
      <c r="W66" s="9"/>
      <c r="X66" s="9"/>
      <c r="Y66" s="9"/>
      <c r="Z66" s="9"/>
      <c r="AA66" s="9"/>
      <c r="AB66" s="9"/>
      <c r="AC66" s="9"/>
      <c r="AD66" s="9"/>
      <c r="AE66" s="9"/>
    </row>
    <row r="67" s="2" customFormat="1" ht="21.84" customHeight="1">
      <c r="A67" s="42"/>
      <c r="B67" s="43"/>
      <c r="C67" s="44"/>
      <c r="D67" s="44"/>
      <c r="E67" s="44"/>
      <c r="F67" s="44"/>
      <c r="G67" s="44"/>
      <c r="H67" s="44"/>
      <c r="I67" s="44"/>
      <c r="J67" s="44"/>
      <c r="K67" s="44"/>
      <c r="L67" s="150"/>
      <c r="S67" s="42"/>
      <c r="T67" s="42"/>
      <c r="U67" s="42"/>
      <c r="V67" s="42"/>
      <c r="W67" s="42"/>
      <c r="X67" s="42"/>
      <c r="Y67" s="42"/>
      <c r="Z67" s="42"/>
      <c r="AA67" s="42"/>
      <c r="AB67" s="42"/>
      <c r="AC67" s="42"/>
      <c r="AD67" s="42"/>
      <c r="AE67" s="42"/>
    </row>
    <row r="68" s="2" customFormat="1" ht="6.96" customHeight="1">
      <c r="A68" s="42"/>
      <c r="B68" s="64"/>
      <c r="C68" s="65"/>
      <c r="D68" s="65"/>
      <c r="E68" s="65"/>
      <c r="F68" s="65"/>
      <c r="G68" s="65"/>
      <c r="H68" s="65"/>
      <c r="I68" s="65"/>
      <c r="J68" s="65"/>
      <c r="K68" s="65"/>
      <c r="L68" s="150"/>
      <c r="S68" s="42"/>
      <c r="T68" s="42"/>
      <c r="U68" s="42"/>
      <c r="V68" s="42"/>
      <c r="W68" s="42"/>
      <c r="X68" s="42"/>
      <c r="Y68" s="42"/>
      <c r="Z68" s="42"/>
      <c r="AA68" s="42"/>
      <c r="AB68" s="42"/>
      <c r="AC68" s="42"/>
      <c r="AD68" s="42"/>
      <c r="AE68" s="42"/>
    </row>
    <row r="72" s="2" customFormat="1" ht="6.96" customHeight="1">
      <c r="A72" s="42"/>
      <c r="B72" s="66"/>
      <c r="C72" s="67"/>
      <c r="D72" s="67"/>
      <c r="E72" s="67"/>
      <c r="F72" s="67"/>
      <c r="G72" s="67"/>
      <c r="H72" s="67"/>
      <c r="I72" s="67"/>
      <c r="J72" s="67"/>
      <c r="K72" s="67"/>
      <c r="L72" s="150"/>
      <c r="S72" s="42"/>
      <c r="T72" s="42"/>
      <c r="U72" s="42"/>
      <c r="V72" s="42"/>
      <c r="W72" s="42"/>
      <c r="X72" s="42"/>
      <c r="Y72" s="42"/>
      <c r="Z72" s="42"/>
      <c r="AA72" s="42"/>
      <c r="AB72" s="42"/>
      <c r="AC72" s="42"/>
      <c r="AD72" s="42"/>
      <c r="AE72" s="42"/>
    </row>
    <row r="73" s="2" customFormat="1" ht="24.96" customHeight="1">
      <c r="A73" s="42"/>
      <c r="B73" s="43"/>
      <c r="C73" s="26" t="s">
        <v>210</v>
      </c>
      <c r="D73" s="44"/>
      <c r="E73" s="44"/>
      <c r="F73" s="44"/>
      <c r="G73" s="44"/>
      <c r="H73" s="44"/>
      <c r="I73" s="44"/>
      <c r="J73" s="44"/>
      <c r="K73" s="44"/>
      <c r="L73" s="150"/>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50"/>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50"/>
      <c r="S75" s="42"/>
      <c r="T75" s="42"/>
      <c r="U75" s="42"/>
      <c r="V75" s="42"/>
      <c r="W75" s="42"/>
      <c r="X75" s="42"/>
      <c r="Y75" s="42"/>
      <c r="Z75" s="42"/>
      <c r="AA75" s="42"/>
      <c r="AB75" s="42"/>
      <c r="AC75" s="42"/>
      <c r="AD75" s="42"/>
      <c r="AE75" s="42"/>
    </row>
    <row r="76" s="2" customFormat="1" ht="16.5" customHeight="1">
      <c r="A76" s="42"/>
      <c r="B76" s="43"/>
      <c r="C76" s="44"/>
      <c r="D76" s="44"/>
      <c r="E76" s="175" t="str">
        <f>E7</f>
        <v>Souvislá výměna kolejnic v obvodu Správy tratí Most pro rok 2024 opr. č. 1 (1-4)</v>
      </c>
      <c r="F76" s="35"/>
      <c r="G76" s="35"/>
      <c r="H76" s="35"/>
      <c r="I76" s="44"/>
      <c r="J76" s="44"/>
      <c r="K76" s="44"/>
      <c r="L76" s="150"/>
      <c r="S76" s="42"/>
      <c r="T76" s="42"/>
      <c r="U76" s="42"/>
      <c r="V76" s="42"/>
      <c r="W76" s="42"/>
      <c r="X76" s="42"/>
      <c r="Y76" s="42"/>
      <c r="Z76" s="42"/>
      <c r="AA76" s="42"/>
      <c r="AB76" s="42"/>
      <c r="AC76" s="42"/>
      <c r="AD76" s="42"/>
      <c r="AE76" s="42"/>
    </row>
    <row r="77" s="1" customFormat="1" ht="12" customHeight="1">
      <c r="B77" s="24"/>
      <c r="C77" s="35" t="s">
        <v>196</v>
      </c>
      <c r="D77" s="25"/>
      <c r="E77" s="25"/>
      <c r="F77" s="25"/>
      <c r="G77" s="25"/>
      <c r="H77" s="25"/>
      <c r="I77" s="25"/>
      <c r="J77" s="25"/>
      <c r="K77" s="25"/>
      <c r="L77" s="23"/>
    </row>
    <row r="78" s="2" customFormat="1" ht="16.5" customHeight="1">
      <c r="A78" s="42"/>
      <c r="B78" s="43"/>
      <c r="C78" s="44"/>
      <c r="D78" s="44"/>
      <c r="E78" s="175" t="s">
        <v>830</v>
      </c>
      <c r="F78" s="44"/>
      <c r="G78" s="44"/>
      <c r="H78" s="44"/>
      <c r="I78" s="44"/>
      <c r="J78" s="44"/>
      <c r="K78" s="44"/>
      <c r="L78" s="150"/>
      <c r="S78" s="42"/>
      <c r="T78" s="42"/>
      <c r="U78" s="42"/>
      <c r="V78" s="42"/>
      <c r="W78" s="42"/>
      <c r="X78" s="42"/>
      <c r="Y78" s="42"/>
      <c r="Z78" s="42"/>
      <c r="AA78" s="42"/>
      <c r="AB78" s="42"/>
      <c r="AC78" s="42"/>
      <c r="AD78" s="42"/>
      <c r="AE78" s="42"/>
    </row>
    <row r="79" s="2" customFormat="1" ht="12" customHeight="1">
      <c r="A79" s="42"/>
      <c r="B79" s="43"/>
      <c r="C79" s="35" t="s">
        <v>201</v>
      </c>
      <c r="D79" s="44"/>
      <c r="E79" s="44"/>
      <c r="F79" s="44"/>
      <c r="G79" s="44"/>
      <c r="H79" s="44"/>
      <c r="I79" s="44"/>
      <c r="J79" s="44"/>
      <c r="K79" s="44"/>
      <c r="L79" s="150"/>
      <c r="S79" s="42"/>
      <c r="T79" s="42"/>
      <c r="U79" s="42"/>
      <c r="V79" s="42"/>
      <c r="W79" s="42"/>
      <c r="X79" s="42"/>
      <c r="Y79" s="42"/>
      <c r="Z79" s="42"/>
      <c r="AA79" s="42"/>
      <c r="AB79" s="42"/>
      <c r="AC79" s="42"/>
      <c r="AD79" s="42"/>
      <c r="AE79" s="42"/>
    </row>
    <row r="80" s="2" customFormat="1" ht="16.5" customHeight="1">
      <c r="A80" s="42"/>
      <c r="B80" s="43"/>
      <c r="C80" s="44"/>
      <c r="D80" s="44"/>
      <c r="E80" s="74" t="str">
        <f>E11</f>
        <v>Č21 - 1.TK Bílina - České Zlatníky</v>
      </c>
      <c r="F80" s="44"/>
      <c r="G80" s="44"/>
      <c r="H80" s="44"/>
      <c r="I80" s="44"/>
      <c r="J80" s="44"/>
      <c r="K80" s="44"/>
      <c r="L80" s="150"/>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50"/>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F14</f>
        <v>Obvod ST Most</v>
      </c>
      <c r="G82" s="44"/>
      <c r="H82" s="44"/>
      <c r="I82" s="35" t="s">
        <v>24</v>
      </c>
      <c r="J82" s="77" t="str">
        <f>IF(J14="","",J14)</f>
        <v>24. 11. 2023</v>
      </c>
      <c r="K82" s="44"/>
      <c r="L82" s="150"/>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50"/>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E17</f>
        <v>SŽ s.o., OŘ UNL, ST Most</v>
      </c>
      <c r="G84" s="44"/>
      <c r="H84" s="44"/>
      <c r="I84" s="35" t="s">
        <v>38</v>
      </c>
      <c r="J84" s="40" t="str">
        <f>E23</f>
        <v xml:space="preserve"> </v>
      </c>
      <c r="K84" s="44"/>
      <c r="L84" s="150"/>
      <c r="S84" s="42"/>
      <c r="T84" s="42"/>
      <c r="U84" s="42"/>
      <c r="V84" s="42"/>
      <c r="W84" s="42"/>
      <c r="X84" s="42"/>
      <c r="Y84" s="42"/>
      <c r="Z84" s="42"/>
      <c r="AA84" s="42"/>
      <c r="AB84" s="42"/>
      <c r="AC84" s="42"/>
      <c r="AD84" s="42"/>
      <c r="AE84" s="42"/>
    </row>
    <row r="85" s="2" customFormat="1" ht="54.45" customHeight="1">
      <c r="A85" s="42"/>
      <c r="B85" s="43"/>
      <c r="C85" s="35" t="s">
        <v>36</v>
      </c>
      <c r="D85" s="44"/>
      <c r="E85" s="44"/>
      <c r="F85" s="30" t="str">
        <f>IF(E20="","",E20)</f>
        <v>Vyplň údaj</v>
      </c>
      <c r="G85" s="44"/>
      <c r="H85" s="44"/>
      <c r="I85" s="35" t="s">
        <v>42</v>
      </c>
      <c r="J85" s="40" t="str">
        <f>E26</f>
        <v>Ing.Horák Jiří, 602155923, horak@spravazeleznic.cz</v>
      </c>
      <c r="K85" s="44"/>
      <c r="L85" s="150"/>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50"/>
      <c r="S86" s="42"/>
      <c r="T86" s="42"/>
      <c r="U86" s="42"/>
      <c r="V86" s="42"/>
      <c r="W86" s="42"/>
      <c r="X86" s="42"/>
      <c r="Y86" s="42"/>
      <c r="Z86" s="42"/>
      <c r="AA86" s="42"/>
      <c r="AB86" s="42"/>
      <c r="AC86" s="42"/>
      <c r="AD86" s="42"/>
      <c r="AE86" s="42"/>
    </row>
    <row r="87" s="11" customFormat="1" ht="29.28" customHeight="1">
      <c r="A87" s="191"/>
      <c r="B87" s="192"/>
      <c r="C87" s="193" t="s">
        <v>211</v>
      </c>
      <c r="D87" s="194" t="s">
        <v>65</v>
      </c>
      <c r="E87" s="194" t="s">
        <v>61</v>
      </c>
      <c r="F87" s="194" t="s">
        <v>62</v>
      </c>
      <c r="G87" s="194" t="s">
        <v>212</v>
      </c>
      <c r="H87" s="194" t="s">
        <v>213</v>
      </c>
      <c r="I87" s="194" t="s">
        <v>214</v>
      </c>
      <c r="J87" s="194" t="s">
        <v>205</v>
      </c>
      <c r="K87" s="195" t="s">
        <v>215</v>
      </c>
      <c r="L87" s="196"/>
      <c r="M87" s="97" t="s">
        <v>39</v>
      </c>
      <c r="N87" s="98" t="s">
        <v>50</v>
      </c>
      <c r="O87" s="98" t="s">
        <v>216</v>
      </c>
      <c r="P87" s="98" t="s">
        <v>217</v>
      </c>
      <c r="Q87" s="98" t="s">
        <v>218</v>
      </c>
      <c r="R87" s="98" t="s">
        <v>219</v>
      </c>
      <c r="S87" s="98" t="s">
        <v>220</v>
      </c>
      <c r="T87" s="99" t="s">
        <v>221</v>
      </c>
      <c r="U87" s="191"/>
      <c r="V87" s="191"/>
      <c r="W87" s="191"/>
      <c r="X87" s="191"/>
      <c r="Y87" s="191"/>
      <c r="Z87" s="191"/>
      <c r="AA87" s="191"/>
      <c r="AB87" s="191"/>
      <c r="AC87" s="191"/>
      <c r="AD87" s="191"/>
      <c r="AE87" s="191"/>
    </row>
    <row r="88" s="2" customFormat="1" ht="22.8" customHeight="1">
      <c r="A88" s="42"/>
      <c r="B88" s="43"/>
      <c r="C88" s="104" t="s">
        <v>222</v>
      </c>
      <c r="D88" s="44"/>
      <c r="E88" s="44"/>
      <c r="F88" s="44"/>
      <c r="G88" s="44"/>
      <c r="H88" s="44"/>
      <c r="I88" s="44"/>
      <c r="J88" s="197">
        <f>BK88</f>
        <v>0</v>
      </c>
      <c r="K88" s="44"/>
      <c r="L88" s="48"/>
      <c r="M88" s="100"/>
      <c r="N88" s="198"/>
      <c r="O88" s="101"/>
      <c r="P88" s="199">
        <f>P89+P124</f>
        <v>0</v>
      </c>
      <c r="Q88" s="101"/>
      <c r="R88" s="199">
        <f>R89+R124</f>
        <v>29.947499999999998</v>
      </c>
      <c r="S88" s="101"/>
      <c r="T88" s="200">
        <f>T89+T124</f>
        <v>0</v>
      </c>
      <c r="U88" s="42"/>
      <c r="V88" s="42"/>
      <c r="W88" s="42"/>
      <c r="X88" s="42"/>
      <c r="Y88" s="42"/>
      <c r="Z88" s="42"/>
      <c r="AA88" s="42"/>
      <c r="AB88" s="42"/>
      <c r="AC88" s="42"/>
      <c r="AD88" s="42"/>
      <c r="AE88" s="42"/>
      <c r="AT88" s="20" t="s">
        <v>79</v>
      </c>
      <c r="AU88" s="20" t="s">
        <v>206</v>
      </c>
      <c r="BK88" s="201">
        <f>BK89+BK124</f>
        <v>0</v>
      </c>
    </row>
    <row r="89" s="12" customFormat="1" ht="25.92" customHeight="1">
      <c r="A89" s="12"/>
      <c r="B89" s="202"/>
      <c r="C89" s="203"/>
      <c r="D89" s="204" t="s">
        <v>79</v>
      </c>
      <c r="E89" s="205" t="s">
        <v>223</v>
      </c>
      <c r="F89" s="205" t="s">
        <v>224</v>
      </c>
      <c r="G89" s="203"/>
      <c r="H89" s="203"/>
      <c r="I89" s="206"/>
      <c r="J89" s="207">
        <f>BK89</f>
        <v>0</v>
      </c>
      <c r="K89" s="203"/>
      <c r="L89" s="208"/>
      <c r="M89" s="209"/>
      <c r="N89" s="210"/>
      <c r="O89" s="210"/>
      <c r="P89" s="211">
        <f>P90</f>
        <v>0</v>
      </c>
      <c r="Q89" s="210"/>
      <c r="R89" s="211">
        <f>R90</f>
        <v>29.947499999999998</v>
      </c>
      <c r="S89" s="210"/>
      <c r="T89" s="212">
        <f>T90</f>
        <v>0</v>
      </c>
      <c r="U89" s="12"/>
      <c r="V89" s="12"/>
      <c r="W89" s="12"/>
      <c r="X89" s="12"/>
      <c r="Y89" s="12"/>
      <c r="Z89" s="12"/>
      <c r="AA89" s="12"/>
      <c r="AB89" s="12"/>
      <c r="AC89" s="12"/>
      <c r="AD89" s="12"/>
      <c r="AE89" s="12"/>
      <c r="AR89" s="213" t="s">
        <v>87</v>
      </c>
      <c r="AT89" s="214" t="s">
        <v>79</v>
      </c>
      <c r="AU89" s="214" t="s">
        <v>80</v>
      </c>
      <c r="AY89" s="213" t="s">
        <v>225</v>
      </c>
      <c r="BK89" s="215">
        <f>BK90</f>
        <v>0</v>
      </c>
    </row>
    <row r="90" s="12" customFormat="1" ht="22.8" customHeight="1">
      <c r="A90" s="12"/>
      <c r="B90" s="202"/>
      <c r="C90" s="203"/>
      <c r="D90" s="204" t="s">
        <v>79</v>
      </c>
      <c r="E90" s="216" t="s">
        <v>226</v>
      </c>
      <c r="F90" s="216" t="s">
        <v>227</v>
      </c>
      <c r="G90" s="203"/>
      <c r="H90" s="203"/>
      <c r="I90" s="206"/>
      <c r="J90" s="217">
        <f>BK90</f>
        <v>0</v>
      </c>
      <c r="K90" s="203"/>
      <c r="L90" s="208"/>
      <c r="M90" s="209"/>
      <c r="N90" s="210"/>
      <c r="O90" s="210"/>
      <c r="P90" s="211">
        <f>SUM(P91:P123)</f>
        <v>0</v>
      </c>
      <c r="Q90" s="210"/>
      <c r="R90" s="211">
        <f>SUM(R91:R123)</f>
        <v>29.947499999999998</v>
      </c>
      <c r="S90" s="210"/>
      <c r="T90" s="212">
        <f>SUM(T91:T123)</f>
        <v>0</v>
      </c>
      <c r="U90" s="12"/>
      <c r="V90" s="12"/>
      <c r="W90" s="12"/>
      <c r="X90" s="12"/>
      <c r="Y90" s="12"/>
      <c r="Z90" s="12"/>
      <c r="AA90" s="12"/>
      <c r="AB90" s="12"/>
      <c r="AC90" s="12"/>
      <c r="AD90" s="12"/>
      <c r="AE90" s="12"/>
      <c r="AR90" s="213" t="s">
        <v>87</v>
      </c>
      <c r="AT90" s="214" t="s">
        <v>79</v>
      </c>
      <c r="AU90" s="214" t="s">
        <v>87</v>
      </c>
      <c r="AY90" s="213" t="s">
        <v>225</v>
      </c>
      <c r="BK90" s="215">
        <f>SUM(BK91:BK123)</f>
        <v>0</v>
      </c>
    </row>
    <row r="91" s="2" customFormat="1" ht="62.7" customHeight="1">
      <c r="A91" s="42"/>
      <c r="B91" s="43"/>
      <c r="C91" s="218" t="s">
        <v>87</v>
      </c>
      <c r="D91" s="218" t="s">
        <v>228</v>
      </c>
      <c r="E91" s="219" t="s">
        <v>832</v>
      </c>
      <c r="F91" s="220" t="s">
        <v>833</v>
      </c>
      <c r="G91" s="221" t="s">
        <v>188</v>
      </c>
      <c r="H91" s="222">
        <v>570</v>
      </c>
      <c r="I91" s="223"/>
      <c r="J91" s="224">
        <f>ROUND(I91*H91,2)</f>
        <v>0</v>
      </c>
      <c r="K91" s="220" t="s">
        <v>232</v>
      </c>
      <c r="L91" s="48"/>
      <c r="M91" s="225" t="s">
        <v>39</v>
      </c>
      <c r="N91" s="226" t="s">
        <v>53</v>
      </c>
      <c r="O91" s="89"/>
      <c r="P91" s="227">
        <f>O91*H91</f>
        <v>0</v>
      </c>
      <c r="Q91" s="227">
        <v>0</v>
      </c>
      <c r="R91" s="227">
        <f>Q91*H91</f>
        <v>0</v>
      </c>
      <c r="S91" s="227">
        <v>0</v>
      </c>
      <c r="T91" s="228">
        <f>S91*H91</f>
        <v>0</v>
      </c>
      <c r="U91" s="42"/>
      <c r="V91" s="42"/>
      <c r="W91" s="42"/>
      <c r="X91" s="42"/>
      <c r="Y91" s="42"/>
      <c r="Z91" s="42"/>
      <c r="AA91" s="42"/>
      <c r="AB91" s="42"/>
      <c r="AC91" s="42"/>
      <c r="AD91" s="42"/>
      <c r="AE91" s="42"/>
      <c r="AR91" s="229" t="s">
        <v>233</v>
      </c>
      <c r="AT91" s="229" t="s">
        <v>228</v>
      </c>
      <c r="AU91" s="229" t="s">
        <v>90</v>
      </c>
      <c r="AY91" s="20" t="s">
        <v>225</v>
      </c>
      <c r="BE91" s="230">
        <f>IF(N91="základní",J91,0)</f>
        <v>0</v>
      </c>
      <c r="BF91" s="230">
        <f>IF(N91="snížená",J91,0)</f>
        <v>0</v>
      </c>
      <c r="BG91" s="230">
        <f>IF(N91="zákl. přenesená",J91,0)</f>
        <v>0</v>
      </c>
      <c r="BH91" s="230">
        <f>IF(N91="sníž. přenesená",J91,0)</f>
        <v>0</v>
      </c>
      <c r="BI91" s="230">
        <f>IF(N91="nulová",J91,0)</f>
        <v>0</v>
      </c>
      <c r="BJ91" s="20" t="s">
        <v>233</v>
      </c>
      <c r="BK91" s="230">
        <f>ROUND(I91*H91,2)</f>
        <v>0</v>
      </c>
      <c r="BL91" s="20" t="s">
        <v>233</v>
      </c>
      <c r="BM91" s="229" t="s">
        <v>834</v>
      </c>
    </row>
    <row r="92" s="2" customFormat="1">
      <c r="A92" s="42"/>
      <c r="B92" s="43"/>
      <c r="C92" s="44"/>
      <c r="D92" s="231" t="s">
        <v>235</v>
      </c>
      <c r="E92" s="44"/>
      <c r="F92" s="232" t="s">
        <v>249</v>
      </c>
      <c r="G92" s="44"/>
      <c r="H92" s="44"/>
      <c r="I92" s="233"/>
      <c r="J92" s="44"/>
      <c r="K92" s="44"/>
      <c r="L92" s="48"/>
      <c r="M92" s="234"/>
      <c r="N92" s="235"/>
      <c r="O92" s="89"/>
      <c r="P92" s="89"/>
      <c r="Q92" s="89"/>
      <c r="R92" s="89"/>
      <c r="S92" s="89"/>
      <c r="T92" s="90"/>
      <c r="U92" s="42"/>
      <c r="V92" s="42"/>
      <c r="W92" s="42"/>
      <c r="X92" s="42"/>
      <c r="Y92" s="42"/>
      <c r="Z92" s="42"/>
      <c r="AA92" s="42"/>
      <c r="AB92" s="42"/>
      <c r="AC92" s="42"/>
      <c r="AD92" s="42"/>
      <c r="AE92" s="42"/>
      <c r="AT92" s="20" t="s">
        <v>235</v>
      </c>
      <c r="AU92" s="20" t="s">
        <v>90</v>
      </c>
    </row>
    <row r="93" s="13" customFormat="1">
      <c r="A93" s="13"/>
      <c r="B93" s="236"/>
      <c r="C93" s="237"/>
      <c r="D93" s="231" t="s">
        <v>237</v>
      </c>
      <c r="E93" s="238" t="s">
        <v>39</v>
      </c>
      <c r="F93" s="239" t="s">
        <v>835</v>
      </c>
      <c r="G93" s="237"/>
      <c r="H93" s="240">
        <v>240</v>
      </c>
      <c r="I93" s="241"/>
      <c r="J93" s="237"/>
      <c r="K93" s="237"/>
      <c r="L93" s="242"/>
      <c r="M93" s="243"/>
      <c r="N93" s="244"/>
      <c r="O93" s="244"/>
      <c r="P93" s="244"/>
      <c r="Q93" s="244"/>
      <c r="R93" s="244"/>
      <c r="S93" s="244"/>
      <c r="T93" s="245"/>
      <c r="U93" s="13"/>
      <c r="V93" s="13"/>
      <c r="W93" s="13"/>
      <c r="X93" s="13"/>
      <c r="Y93" s="13"/>
      <c r="Z93" s="13"/>
      <c r="AA93" s="13"/>
      <c r="AB93" s="13"/>
      <c r="AC93" s="13"/>
      <c r="AD93" s="13"/>
      <c r="AE93" s="13"/>
      <c r="AT93" s="246" t="s">
        <v>237</v>
      </c>
      <c r="AU93" s="246" t="s">
        <v>90</v>
      </c>
      <c r="AV93" s="13" t="s">
        <v>90</v>
      </c>
      <c r="AW93" s="13" t="s">
        <v>41</v>
      </c>
      <c r="AX93" s="13" t="s">
        <v>80</v>
      </c>
      <c r="AY93" s="246" t="s">
        <v>225</v>
      </c>
    </row>
    <row r="94" s="13" customFormat="1">
      <c r="A94" s="13"/>
      <c r="B94" s="236"/>
      <c r="C94" s="237"/>
      <c r="D94" s="231" t="s">
        <v>237</v>
      </c>
      <c r="E94" s="238" t="s">
        <v>39</v>
      </c>
      <c r="F94" s="239" t="s">
        <v>836</v>
      </c>
      <c r="G94" s="237"/>
      <c r="H94" s="240">
        <v>330</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237</v>
      </c>
      <c r="AU94" s="246" t="s">
        <v>90</v>
      </c>
      <c r="AV94" s="13" t="s">
        <v>90</v>
      </c>
      <c r="AW94" s="13" t="s">
        <v>41</v>
      </c>
      <c r="AX94" s="13" t="s">
        <v>80</v>
      </c>
      <c r="AY94" s="246" t="s">
        <v>225</v>
      </c>
    </row>
    <row r="95" s="14" customFormat="1">
      <c r="A95" s="14"/>
      <c r="B95" s="247"/>
      <c r="C95" s="248"/>
      <c r="D95" s="231" t="s">
        <v>237</v>
      </c>
      <c r="E95" s="249" t="s">
        <v>819</v>
      </c>
      <c r="F95" s="250" t="s">
        <v>239</v>
      </c>
      <c r="G95" s="248"/>
      <c r="H95" s="251">
        <v>570</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237</v>
      </c>
      <c r="AU95" s="257" t="s">
        <v>90</v>
      </c>
      <c r="AV95" s="14" t="s">
        <v>233</v>
      </c>
      <c r="AW95" s="14" t="s">
        <v>41</v>
      </c>
      <c r="AX95" s="14" t="s">
        <v>87</v>
      </c>
      <c r="AY95" s="257" t="s">
        <v>225</v>
      </c>
    </row>
    <row r="96" s="2" customFormat="1" ht="24.15" customHeight="1">
      <c r="A96" s="42"/>
      <c r="B96" s="43"/>
      <c r="C96" s="218" t="s">
        <v>90</v>
      </c>
      <c r="D96" s="218" t="s">
        <v>228</v>
      </c>
      <c r="E96" s="219" t="s">
        <v>251</v>
      </c>
      <c r="F96" s="220" t="s">
        <v>252</v>
      </c>
      <c r="G96" s="221" t="s">
        <v>175</v>
      </c>
      <c r="H96" s="222">
        <v>2</v>
      </c>
      <c r="I96" s="223"/>
      <c r="J96" s="224">
        <f>ROUND(I96*H96,2)</f>
        <v>0</v>
      </c>
      <c r="K96" s="220" t="s">
        <v>232</v>
      </c>
      <c r="L96" s="48"/>
      <c r="M96" s="225" t="s">
        <v>39</v>
      </c>
      <c r="N96" s="226" t="s">
        <v>53</v>
      </c>
      <c r="O96" s="89"/>
      <c r="P96" s="227">
        <f>O96*H96</f>
        <v>0</v>
      </c>
      <c r="Q96" s="227">
        <v>0</v>
      </c>
      <c r="R96" s="227">
        <f>Q96*H96</f>
        <v>0</v>
      </c>
      <c r="S96" s="227">
        <v>0</v>
      </c>
      <c r="T96" s="228">
        <f>S96*H96</f>
        <v>0</v>
      </c>
      <c r="U96" s="42"/>
      <c r="V96" s="42"/>
      <c r="W96" s="42"/>
      <c r="X96" s="42"/>
      <c r="Y96" s="42"/>
      <c r="Z96" s="42"/>
      <c r="AA96" s="42"/>
      <c r="AB96" s="42"/>
      <c r="AC96" s="42"/>
      <c r="AD96" s="42"/>
      <c r="AE96" s="42"/>
      <c r="AR96" s="229" t="s">
        <v>233</v>
      </c>
      <c r="AT96" s="229" t="s">
        <v>228</v>
      </c>
      <c r="AU96" s="229" t="s">
        <v>90</v>
      </c>
      <c r="AY96" s="20" t="s">
        <v>225</v>
      </c>
      <c r="BE96" s="230">
        <f>IF(N96="základní",J96,0)</f>
        <v>0</v>
      </c>
      <c r="BF96" s="230">
        <f>IF(N96="snížená",J96,0)</f>
        <v>0</v>
      </c>
      <c r="BG96" s="230">
        <f>IF(N96="zákl. přenesená",J96,0)</f>
        <v>0</v>
      </c>
      <c r="BH96" s="230">
        <f>IF(N96="sníž. přenesená",J96,0)</f>
        <v>0</v>
      </c>
      <c r="BI96" s="230">
        <f>IF(N96="nulová",J96,0)</f>
        <v>0</v>
      </c>
      <c r="BJ96" s="20" t="s">
        <v>233</v>
      </c>
      <c r="BK96" s="230">
        <f>ROUND(I96*H96,2)</f>
        <v>0</v>
      </c>
      <c r="BL96" s="20" t="s">
        <v>233</v>
      </c>
      <c r="BM96" s="229" t="s">
        <v>837</v>
      </c>
    </row>
    <row r="97" s="2" customFormat="1" ht="24.15" customHeight="1">
      <c r="A97" s="42"/>
      <c r="B97" s="43"/>
      <c r="C97" s="218" t="s">
        <v>245</v>
      </c>
      <c r="D97" s="218" t="s">
        <v>228</v>
      </c>
      <c r="E97" s="219" t="s">
        <v>254</v>
      </c>
      <c r="F97" s="220" t="s">
        <v>255</v>
      </c>
      <c r="G97" s="221" t="s">
        <v>175</v>
      </c>
      <c r="H97" s="222">
        <v>95</v>
      </c>
      <c r="I97" s="223"/>
      <c r="J97" s="224">
        <f>ROUND(I97*H97,2)</f>
        <v>0</v>
      </c>
      <c r="K97" s="220" t="s">
        <v>232</v>
      </c>
      <c r="L97" s="48"/>
      <c r="M97" s="225" t="s">
        <v>39</v>
      </c>
      <c r="N97" s="226" t="s">
        <v>53</v>
      </c>
      <c r="O97" s="89"/>
      <c r="P97" s="227">
        <f>O97*H97</f>
        <v>0</v>
      </c>
      <c r="Q97" s="227">
        <v>0</v>
      </c>
      <c r="R97" s="227">
        <f>Q97*H97</f>
        <v>0</v>
      </c>
      <c r="S97" s="227">
        <v>0</v>
      </c>
      <c r="T97" s="228">
        <f>S97*H97</f>
        <v>0</v>
      </c>
      <c r="U97" s="42"/>
      <c r="V97" s="42"/>
      <c r="W97" s="42"/>
      <c r="X97" s="42"/>
      <c r="Y97" s="42"/>
      <c r="Z97" s="42"/>
      <c r="AA97" s="42"/>
      <c r="AB97" s="42"/>
      <c r="AC97" s="42"/>
      <c r="AD97" s="42"/>
      <c r="AE97" s="42"/>
      <c r="AR97" s="229" t="s">
        <v>233</v>
      </c>
      <c r="AT97" s="229" t="s">
        <v>228</v>
      </c>
      <c r="AU97" s="229" t="s">
        <v>90</v>
      </c>
      <c r="AY97" s="20" t="s">
        <v>225</v>
      </c>
      <c r="BE97" s="230">
        <f>IF(N97="základní",J97,0)</f>
        <v>0</v>
      </c>
      <c r="BF97" s="230">
        <f>IF(N97="snížená",J97,0)</f>
        <v>0</v>
      </c>
      <c r="BG97" s="230">
        <f>IF(N97="zákl. přenesená",J97,0)</f>
        <v>0</v>
      </c>
      <c r="BH97" s="230">
        <f>IF(N97="sníž. přenesená",J97,0)</f>
        <v>0</v>
      </c>
      <c r="BI97" s="230">
        <f>IF(N97="nulová",J97,0)</f>
        <v>0</v>
      </c>
      <c r="BJ97" s="20" t="s">
        <v>233</v>
      </c>
      <c r="BK97" s="230">
        <f>ROUND(I97*H97,2)</f>
        <v>0</v>
      </c>
      <c r="BL97" s="20" t="s">
        <v>233</v>
      </c>
      <c r="BM97" s="229" t="s">
        <v>256</v>
      </c>
    </row>
    <row r="98" s="2" customFormat="1">
      <c r="A98" s="42"/>
      <c r="B98" s="43"/>
      <c r="C98" s="44"/>
      <c r="D98" s="231" t="s">
        <v>235</v>
      </c>
      <c r="E98" s="44"/>
      <c r="F98" s="232" t="s">
        <v>257</v>
      </c>
      <c r="G98" s="44"/>
      <c r="H98" s="44"/>
      <c r="I98" s="233"/>
      <c r="J98" s="44"/>
      <c r="K98" s="44"/>
      <c r="L98" s="48"/>
      <c r="M98" s="234"/>
      <c r="N98" s="235"/>
      <c r="O98" s="89"/>
      <c r="P98" s="89"/>
      <c r="Q98" s="89"/>
      <c r="R98" s="89"/>
      <c r="S98" s="89"/>
      <c r="T98" s="90"/>
      <c r="U98" s="42"/>
      <c r="V98" s="42"/>
      <c r="W98" s="42"/>
      <c r="X98" s="42"/>
      <c r="Y98" s="42"/>
      <c r="Z98" s="42"/>
      <c r="AA98" s="42"/>
      <c r="AB98" s="42"/>
      <c r="AC98" s="42"/>
      <c r="AD98" s="42"/>
      <c r="AE98" s="42"/>
      <c r="AT98" s="20" t="s">
        <v>235</v>
      </c>
      <c r="AU98" s="20" t="s">
        <v>90</v>
      </c>
    </row>
    <row r="99" s="13" customFormat="1">
      <c r="A99" s="13"/>
      <c r="B99" s="236"/>
      <c r="C99" s="237"/>
      <c r="D99" s="231" t="s">
        <v>237</v>
      </c>
      <c r="E99" s="238" t="s">
        <v>39</v>
      </c>
      <c r="F99" s="239" t="s">
        <v>838</v>
      </c>
      <c r="G99" s="237"/>
      <c r="H99" s="240">
        <v>95</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237</v>
      </c>
      <c r="AU99" s="246" t="s">
        <v>90</v>
      </c>
      <c r="AV99" s="13" t="s">
        <v>90</v>
      </c>
      <c r="AW99" s="13" t="s">
        <v>41</v>
      </c>
      <c r="AX99" s="13" t="s">
        <v>80</v>
      </c>
      <c r="AY99" s="246" t="s">
        <v>225</v>
      </c>
    </row>
    <row r="100" s="14" customFormat="1">
      <c r="A100" s="14"/>
      <c r="B100" s="247"/>
      <c r="C100" s="248"/>
      <c r="D100" s="231" t="s">
        <v>237</v>
      </c>
      <c r="E100" s="249" t="s">
        <v>39</v>
      </c>
      <c r="F100" s="250" t="s">
        <v>239</v>
      </c>
      <c r="G100" s="248"/>
      <c r="H100" s="251">
        <v>95</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237</v>
      </c>
      <c r="AU100" s="257" t="s">
        <v>90</v>
      </c>
      <c r="AV100" s="14" t="s">
        <v>233</v>
      </c>
      <c r="AW100" s="14" t="s">
        <v>41</v>
      </c>
      <c r="AX100" s="14" t="s">
        <v>87</v>
      </c>
      <c r="AY100" s="257" t="s">
        <v>225</v>
      </c>
    </row>
    <row r="101" s="2" customFormat="1" ht="62.7" customHeight="1">
      <c r="A101" s="42"/>
      <c r="B101" s="43"/>
      <c r="C101" s="218" t="s">
        <v>233</v>
      </c>
      <c r="D101" s="218" t="s">
        <v>228</v>
      </c>
      <c r="E101" s="219" t="s">
        <v>278</v>
      </c>
      <c r="F101" s="220" t="s">
        <v>279</v>
      </c>
      <c r="G101" s="221" t="s">
        <v>280</v>
      </c>
      <c r="H101" s="222">
        <v>7</v>
      </c>
      <c r="I101" s="223"/>
      <c r="J101" s="224">
        <f>ROUND(I101*H101,2)</f>
        <v>0</v>
      </c>
      <c r="K101" s="220" t="s">
        <v>232</v>
      </c>
      <c r="L101" s="48"/>
      <c r="M101" s="225" t="s">
        <v>39</v>
      </c>
      <c r="N101" s="226" t="s">
        <v>53</v>
      </c>
      <c r="O101" s="89"/>
      <c r="P101" s="227">
        <f>O101*H101</f>
        <v>0</v>
      </c>
      <c r="Q101" s="227">
        <v>0</v>
      </c>
      <c r="R101" s="227">
        <f>Q101*H101</f>
        <v>0</v>
      </c>
      <c r="S101" s="227">
        <v>0</v>
      </c>
      <c r="T101" s="228">
        <f>S101*H101</f>
        <v>0</v>
      </c>
      <c r="U101" s="42"/>
      <c r="V101" s="42"/>
      <c r="W101" s="42"/>
      <c r="X101" s="42"/>
      <c r="Y101" s="42"/>
      <c r="Z101" s="42"/>
      <c r="AA101" s="42"/>
      <c r="AB101" s="42"/>
      <c r="AC101" s="42"/>
      <c r="AD101" s="42"/>
      <c r="AE101" s="42"/>
      <c r="AR101" s="229" t="s">
        <v>233</v>
      </c>
      <c r="AT101" s="229" t="s">
        <v>228</v>
      </c>
      <c r="AU101" s="229" t="s">
        <v>90</v>
      </c>
      <c r="AY101" s="20" t="s">
        <v>225</v>
      </c>
      <c r="BE101" s="230">
        <f>IF(N101="základní",J101,0)</f>
        <v>0</v>
      </c>
      <c r="BF101" s="230">
        <f>IF(N101="snížená",J101,0)</f>
        <v>0</v>
      </c>
      <c r="BG101" s="230">
        <f>IF(N101="zákl. přenesená",J101,0)</f>
        <v>0</v>
      </c>
      <c r="BH101" s="230">
        <f>IF(N101="sníž. přenesená",J101,0)</f>
        <v>0</v>
      </c>
      <c r="BI101" s="230">
        <f>IF(N101="nulová",J101,0)</f>
        <v>0</v>
      </c>
      <c r="BJ101" s="20" t="s">
        <v>233</v>
      </c>
      <c r="BK101" s="230">
        <f>ROUND(I101*H101,2)</f>
        <v>0</v>
      </c>
      <c r="BL101" s="20" t="s">
        <v>233</v>
      </c>
      <c r="BM101" s="229" t="s">
        <v>281</v>
      </c>
    </row>
    <row r="102" s="2" customFormat="1">
      <c r="A102" s="42"/>
      <c r="B102" s="43"/>
      <c r="C102" s="44"/>
      <c r="D102" s="231" t="s">
        <v>235</v>
      </c>
      <c r="E102" s="44"/>
      <c r="F102" s="232" t="s">
        <v>282</v>
      </c>
      <c r="G102" s="44"/>
      <c r="H102" s="44"/>
      <c r="I102" s="233"/>
      <c r="J102" s="44"/>
      <c r="K102" s="44"/>
      <c r="L102" s="48"/>
      <c r="M102" s="234"/>
      <c r="N102" s="235"/>
      <c r="O102" s="89"/>
      <c r="P102" s="89"/>
      <c r="Q102" s="89"/>
      <c r="R102" s="89"/>
      <c r="S102" s="89"/>
      <c r="T102" s="90"/>
      <c r="U102" s="42"/>
      <c r="V102" s="42"/>
      <c r="W102" s="42"/>
      <c r="X102" s="42"/>
      <c r="Y102" s="42"/>
      <c r="Z102" s="42"/>
      <c r="AA102" s="42"/>
      <c r="AB102" s="42"/>
      <c r="AC102" s="42"/>
      <c r="AD102" s="42"/>
      <c r="AE102" s="42"/>
      <c r="AT102" s="20" t="s">
        <v>235</v>
      </c>
      <c r="AU102" s="20" t="s">
        <v>90</v>
      </c>
    </row>
    <row r="103" s="13" customFormat="1">
      <c r="A103" s="13"/>
      <c r="B103" s="236"/>
      <c r="C103" s="237"/>
      <c r="D103" s="231" t="s">
        <v>237</v>
      </c>
      <c r="E103" s="238" t="s">
        <v>39</v>
      </c>
      <c r="F103" s="239" t="s">
        <v>839</v>
      </c>
      <c r="G103" s="237"/>
      <c r="H103" s="240">
        <v>3</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237</v>
      </c>
      <c r="AU103" s="246" t="s">
        <v>90</v>
      </c>
      <c r="AV103" s="13" t="s">
        <v>90</v>
      </c>
      <c r="AW103" s="13" t="s">
        <v>41</v>
      </c>
      <c r="AX103" s="13" t="s">
        <v>80</v>
      </c>
      <c r="AY103" s="246" t="s">
        <v>225</v>
      </c>
    </row>
    <row r="104" s="13" customFormat="1">
      <c r="A104" s="13"/>
      <c r="B104" s="236"/>
      <c r="C104" s="237"/>
      <c r="D104" s="231" t="s">
        <v>237</v>
      </c>
      <c r="E104" s="238" t="s">
        <v>39</v>
      </c>
      <c r="F104" s="239" t="s">
        <v>840</v>
      </c>
      <c r="G104" s="237"/>
      <c r="H104" s="240">
        <v>4</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237</v>
      </c>
      <c r="AU104" s="246" t="s">
        <v>90</v>
      </c>
      <c r="AV104" s="13" t="s">
        <v>90</v>
      </c>
      <c r="AW104" s="13" t="s">
        <v>41</v>
      </c>
      <c r="AX104" s="13" t="s">
        <v>80</v>
      </c>
      <c r="AY104" s="246" t="s">
        <v>225</v>
      </c>
    </row>
    <row r="105" s="14" customFormat="1">
      <c r="A105" s="14"/>
      <c r="B105" s="247"/>
      <c r="C105" s="248"/>
      <c r="D105" s="231" t="s">
        <v>237</v>
      </c>
      <c r="E105" s="249" t="s">
        <v>823</v>
      </c>
      <c r="F105" s="250" t="s">
        <v>239</v>
      </c>
      <c r="G105" s="248"/>
      <c r="H105" s="251">
        <v>7</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237</v>
      </c>
      <c r="AU105" s="257" t="s">
        <v>90</v>
      </c>
      <c r="AV105" s="14" t="s">
        <v>233</v>
      </c>
      <c r="AW105" s="14" t="s">
        <v>41</v>
      </c>
      <c r="AX105" s="14" t="s">
        <v>87</v>
      </c>
      <c r="AY105" s="257" t="s">
        <v>225</v>
      </c>
    </row>
    <row r="106" s="2" customFormat="1" ht="49.05" customHeight="1">
      <c r="A106" s="42"/>
      <c r="B106" s="43"/>
      <c r="C106" s="218" t="s">
        <v>226</v>
      </c>
      <c r="D106" s="218" t="s">
        <v>228</v>
      </c>
      <c r="E106" s="219" t="s">
        <v>287</v>
      </c>
      <c r="F106" s="220" t="s">
        <v>288</v>
      </c>
      <c r="G106" s="221" t="s">
        <v>280</v>
      </c>
      <c r="H106" s="222">
        <v>5</v>
      </c>
      <c r="I106" s="223"/>
      <c r="J106" s="224">
        <f>ROUND(I106*H106,2)</f>
        <v>0</v>
      </c>
      <c r="K106" s="220" t="s">
        <v>232</v>
      </c>
      <c r="L106" s="48"/>
      <c r="M106" s="225" t="s">
        <v>39</v>
      </c>
      <c r="N106" s="226" t="s">
        <v>53</v>
      </c>
      <c r="O106" s="89"/>
      <c r="P106" s="227">
        <f>O106*H106</f>
        <v>0</v>
      </c>
      <c r="Q106" s="227">
        <v>0</v>
      </c>
      <c r="R106" s="227">
        <f>Q106*H106</f>
        <v>0</v>
      </c>
      <c r="S106" s="227">
        <v>0</v>
      </c>
      <c r="T106" s="228">
        <f>S106*H106</f>
        <v>0</v>
      </c>
      <c r="U106" s="42"/>
      <c r="V106" s="42"/>
      <c r="W106" s="42"/>
      <c r="X106" s="42"/>
      <c r="Y106" s="42"/>
      <c r="Z106" s="42"/>
      <c r="AA106" s="42"/>
      <c r="AB106" s="42"/>
      <c r="AC106" s="42"/>
      <c r="AD106" s="42"/>
      <c r="AE106" s="42"/>
      <c r="AR106" s="229" t="s">
        <v>233</v>
      </c>
      <c r="AT106" s="229" t="s">
        <v>228</v>
      </c>
      <c r="AU106" s="229" t="s">
        <v>90</v>
      </c>
      <c r="AY106" s="20" t="s">
        <v>225</v>
      </c>
      <c r="BE106" s="230">
        <f>IF(N106="základní",J106,0)</f>
        <v>0</v>
      </c>
      <c r="BF106" s="230">
        <f>IF(N106="snížená",J106,0)</f>
        <v>0</v>
      </c>
      <c r="BG106" s="230">
        <f>IF(N106="zákl. přenesená",J106,0)</f>
        <v>0</v>
      </c>
      <c r="BH106" s="230">
        <f>IF(N106="sníž. přenesená",J106,0)</f>
        <v>0</v>
      </c>
      <c r="BI106" s="230">
        <f>IF(N106="nulová",J106,0)</f>
        <v>0</v>
      </c>
      <c r="BJ106" s="20" t="s">
        <v>233</v>
      </c>
      <c r="BK106" s="230">
        <f>ROUND(I106*H106,2)</f>
        <v>0</v>
      </c>
      <c r="BL106" s="20" t="s">
        <v>233</v>
      </c>
      <c r="BM106" s="229" t="s">
        <v>289</v>
      </c>
    </row>
    <row r="107" s="2" customFormat="1">
      <c r="A107" s="42"/>
      <c r="B107" s="43"/>
      <c r="C107" s="44"/>
      <c r="D107" s="231" t="s">
        <v>235</v>
      </c>
      <c r="E107" s="44"/>
      <c r="F107" s="232" t="s">
        <v>290</v>
      </c>
      <c r="G107" s="44"/>
      <c r="H107" s="44"/>
      <c r="I107" s="233"/>
      <c r="J107" s="44"/>
      <c r="K107" s="44"/>
      <c r="L107" s="48"/>
      <c r="M107" s="234"/>
      <c r="N107" s="235"/>
      <c r="O107" s="89"/>
      <c r="P107" s="89"/>
      <c r="Q107" s="89"/>
      <c r="R107" s="89"/>
      <c r="S107" s="89"/>
      <c r="T107" s="90"/>
      <c r="U107" s="42"/>
      <c r="V107" s="42"/>
      <c r="W107" s="42"/>
      <c r="X107" s="42"/>
      <c r="Y107" s="42"/>
      <c r="Z107" s="42"/>
      <c r="AA107" s="42"/>
      <c r="AB107" s="42"/>
      <c r="AC107" s="42"/>
      <c r="AD107" s="42"/>
      <c r="AE107" s="42"/>
      <c r="AT107" s="20" t="s">
        <v>235</v>
      </c>
      <c r="AU107" s="20" t="s">
        <v>90</v>
      </c>
    </row>
    <row r="108" s="13" customFormat="1">
      <c r="A108" s="13"/>
      <c r="B108" s="236"/>
      <c r="C108" s="237"/>
      <c r="D108" s="231" t="s">
        <v>237</v>
      </c>
      <c r="E108" s="238" t="s">
        <v>39</v>
      </c>
      <c r="F108" s="239" t="s">
        <v>841</v>
      </c>
      <c r="G108" s="237"/>
      <c r="H108" s="240">
        <v>5</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237</v>
      </c>
      <c r="AU108" s="246" t="s">
        <v>90</v>
      </c>
      <c r="AV108" s="13" t="s">
        <v>90</v>
      </c>
      <c r="AW108" s="13" t="s">
        <v>41</v>
      </c>
      <c r="AX108" s="13" t="s">
        <v>80</v>
      </c>
      <c r="AY108" s="246" t="s">
        <v>225</v>
      </c>
    </row>
    <row r="109" s="14" customFormat="1">
      <c r="A109" s="14"/>
      <c r="B109" s="247"/>
      <c r="C109" s="248"/>
      <c r="D109" s="231" t="s">
        <v>237</v>
      </c>
      <c r="E109" s="249" t="s">
        <v>39</v>
      </c>
      <c r="F109" s="250" t="s">
        <v>239</v>
      </c>
      <c r="G109" s="248"/>
      <c r="H109" s="251">
        <v>5</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237</v>
      </c>
      <c r="AU109" s="257" t="s">
        <v>90</v>
      </c>
      <c r="AV109" s="14" t="s">
        <v>233</v>
      </c>
      <c r="AW109" s="14" t="s">
        <v>41</v>
      </c>
      <c r="AX109" s="14" t="s">
        <v>87</v>
      </c>
      <c r="AY109" s="257" t="s">
        <v>225</v>
      </c>
    </row>
    <row r="110" s="2" customFormat="1" ht="49.05" customHeight="1">
      <c r="A110" s="42"/>
      <c r="B110" s="43"/>
      <c r="C110" s="218" t="s">
        <v>260</v>
      </c>
      <c r="D110" s="218" t="s">
        <v>228</v>
      </c>
      <c r="E110" s="219" t="s">
        <v>292</v>
      </c>
      <c r="F110" s="220" t="s">
        <v>293</v>
      </c>
      <c r="G110" s="221" t="s">
        <v>188</v>
      </c>
      <c r="H110" s="222">
        <v>670</v>
      </c>
      <c r="I110" s="223"/>
      <c r="J110" s="224">
        <f>ROUND(I110*H110,2)</f>
        <v>0</v>
      </c>
      <c r="K110" s="220" t="s">
        <v>232</v>
      </c>
      <c r="L110" s="48"/>
      <c r="M110" s="225" t="s">
        <v>39</v>
      </c>
      <c r="N110" s="226" t="s">
        <v>53</v>
      </c>
      <c r="O110" s="89"/>
      <c r="P110" s="227">
        <f>O110*H110</f>
        <v>0</v>
      </c>
      <c r="Q110" s="227">
        <v>0</v>
      </c>
      <c r="R110" s="227">
        <f>Q110*H110</f>
        <v>0</v>
      </c>
      <c r="S110" s="227">
        <v>0</v>
      </c>
      <c r="T110" s="228">
        <f>S110*H110</f>
        <v>0</v>
      </c>
      <c r="U110" s="42"/>
      <c r="V110" s="42"/>
      <c r="W110" s="42"/>
      <c r="X110" s="42"/>
      <c r="Y110" s="42"/>
      <c r="Z110" s="42"/>
      <c r="AA110" s="42"/>
      <c r="AB110" s="42"/>
      <c r="AC110" s="42"/>
      <c r="AD110" s="42"/>
      <c r="AE110" s="42"/>
      <c r="AR110" s="229" t="s">
        <v>233</v>
      </c>
      <c r="AT110" s="229" t="s">
        <v>228</v>
      </c>
      <c r="AU110" s="229" t="s">
        <v>90</v>
      </c>
      <c r="AY110" s="20" t="s">
        <v>225</v>
      </c>
      <c r="BE110" s="230">
        <f>IF(N110="základní",J110,0)</f>
        <v>0</v>
      </c>
      <c r="BF110" s="230">
        <f>IF(N110="snížená",J110,0)</f>
        <v>0</v>
      </c>
      <c r="BG110" s="230">
        <f>IF(N110="zákl. přenesená",J110,0)</f>
        <v>0</v>
      </c>
      <c r="BH110" s="230">
        <f>IF(N110="sníž. přenesená",J110,0)</f>
        <v>0</v>
      </c>
      <c r="BI110" s="230">
        <f>IF(N110="nulová",J110,0)</f>
        <v>0</v>
      </c>
      <c r="BJ110" s="20" t="s">
        <v>233</v>
      </c>
      <c r="BK110" s="230">
        <f>ROUND(I110*H110,2)</f>
        <v>0</v>
      </c>
      <c r="BL110" s="20" t="s">
        <v>233</v>
      </c>
      <c r="BM110" s="229" t="s">
        <v>294</v>
      </c>
    </row>
    <row r="111" s="2" customFormat="1">
      <c r="A111" s="42"/>
      <c r="B111" s="43"/>
      <c r="C111" s="44"/>
      <c r="D111" s="231" t="s">
        <v>235</v>
      </c>
      <c r="E111" s="44"/>
      <c r="F111" s="232" t="s">
        <v>295</v>
      </c>
      <c r="G111" s="44"/>
      <c r="H111" s="44"/>
      <c r="I111" s="233"/>
      <c r="J111" s="44"/>
      <c r="K111" s="44"/>
      <c r="L111" s="48"/>
      <c r="M111" s="234"/>
      <c r="N111" s="235"/>
      <c r="O111" s="89"/>
      <c r="P111" s="89"/>
      <c r="Q111" s="89"/>
      <c r="R111" s="89"/>
      <c r="S111" s="89"/>
      <c r="T111" s="90"/>
      <c r="U111" s="42"/>
      <c r="V111" s="42"/>
      <c r="W111" s="42"/>
      <c r="X111" s="42"/>
      <c r="Y111" s="42"/>
      <c r="Z111" s="42"/>
      <c r="AA111" s="42"/>
      <c r="AB111" s="42"/>
      <c r="AC111" s="42"/>
      <c r="AD111" s="42"/>
      <c r="AE111" s="42"/>
      <c r="AT111" s="20" t="s">
        <v>235</v>
      </c>
      <c r="AU111" s="20" t="s">
        <v>90</v>
      </c>
    </row>
    <row r="112" s="13" customFormat="1">
      <c r="A112" s="13"/>
      <c r="B112" s="236"/>
      <c r="C112" s="237"/>
      <c r="D112" s="231" t="s">
        <v>237</v>
      </c>
      <c r="E112" s="238" t="s">
        <v>39</v>
      </c>
      <c r="F112" s="239" t="s">
        <v>842</v>
      </c>
      <c r="G112" s="237"/>
      <c r="H112" s="240">
        <v>670</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237</v>
      </c>
      <c r="AU112" s="246" t="s">
        <v>90</v>
      </c>
      <c r="AV112" s="13" t="s">
        <v>90</v>
      </c>
      <c r="AW112" s="13" t="s">
        <v>41</v>
      </c>
      <c r="AX112" s="13" t="s">
        <v>80</v>
      </c>
      <c r="AY112" s="246" t="s">
        <v>225</v>
      </c>
    </row>
    <row r="113" s="14" customFormat="1">
      <c r="A113" s="14"/>
      <c r="B113" s="247"/>
      <c r="C113" s="248"/>
      <c r="D113" s="231" t="s">
        <v>237</v>
      </c>
      <c r="E113" s="249" t="s">
        <v>843</v>
      </c>
      <c r="F113" s="250" t="s">
        <v>239</v>
      </c>
      <c r="G113" s="248"/>
      <c r="H113" s="251">
        <v>670</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237</v>
      </c>
      <c r="AU113" s="257" t="s">
        <v>90</v>
      </c>
      <c r="AV113" s="14" t="s">
        <v>233</v>
      </c>
      <c r="AW113" s="14" t="s">
        <v>41</v>
      </c>
      <c r="AX113" s="14" t="s">
        <v>87</v>
      </c>
      <c r="AY113" s="257" t="s">
        <v>225</v>
      </c>
    </row>
    <row r="114" s="2" customFormat="1" ht="16.5" customHeight="1">
      <c r="A114" s="42"/>
      <c r="B114" s="43"/>
      <c r="C114" s="258" t="s">
        <v>266</v>
      </c>
      <c r="D114" s="258" t="s">
        <v>307</v>
      </c>
      <c r="E114" s="259" t="s">
        <v>318</v>
      </c>
      <c r="F114" s="260" t="s">
        <v>319</v>
      </c>
      <c r="G114" s="261" t="s">
        <v>175</v>
      </c>
      <c r="H114" s="262">
        <v>4.75</v>
      </c>
      <c r="I114" s="263"/>
      <c r="J114" s="264">
        <f>ROUND(I114*H114,2)</f>
        <v>0</v>
      </c>
      <c r="K114" s="260" t="s">
        <v>232</v>
      </c>
      <c r="L114" s="265"/>
      <c r="M114" s="266" t="s">
        <v>39</v>
      </c>
      <c r="N114" s="267" t="s">
        <v>53</v>
      </c>
      <c r="O114" s="89"/>
      <c r="P114" s="227">
        <f>O114*H114</f>
        <v>0</v>
      </c>
      <c r="Q114" s="227">
        <v>5.9268000000000001</v>
      </c>
      <c r="R114" s="227">
        <f>Q114*H114</f>
        <v>28.1523</v>
      </c>
      <c r="S114" s="227">
        <v>0</v>
      </c>
      <c r="T114" s="228">
        <f>S114*H114</f>
        <v>0</v>
      </c>
      <c r="U114" s="42"/>
      <c r="V114" s="42"/>
      <c r="W114" s="42"/>
      <c r="X114" s="42"/>
      <c r="Y114" s="42"/>
      <c r="Z114" s="42"/>
      <c r="AA114" s="42"/>
      <c r="AB114" s="42"/>
      <c r="AC114" s="42"/>
      <c r="AD114" s="42"/>
      <c r="AE114" s="42"/>
      <c r="AR114" s="229" t="s">
        <v>272</v>
      </c>
      <c r="AT114" s="229" t="s">
        <v>307</v>
      </c>
      <c r="AU114" s="229" t="s">
        <v>90</v>
      </c>
      <c r="AY114" s="20" t="s">
        <v>225</v>
      </c>
      <c r="BE114" s="230">
        <f>IF(N114="základní",J114,0)</f>
        <v>0</v>
      </c>
      <c r="BF114" s="230">
        <f>IF(N114="snížená",J114,0)</f>
        <v>0</v>
      </c>
      <c r="BG114" s="230">
        <f>IF(N114="zákl. přenesená",J114,0)</f>
        <v>0</v>
      </c>
      <c r="BH114" s="230">
        <f>IF(N114="sníž. přenesená",J114,0)</f>
        <v>0</v>
      </c>
      <c r="BI114" s="230">
        <f>IF(N114="nulová",J114,0)</f>
        <v>0</v>
      </c>
      <c r="BJ114" s="20" t="s">
        <v>233</v>
      </c>
      <c r="BK114" s="230">
        <f>ROUND(I114*H114,2)</f>
        <v>0</v>
      </c>
      <c r="BL114" s="20" t="s">
        <v>233</v>
      </c>
      <c r="BM114" s="229" t="s">
        <v>320</v>
      </c>
    </row>
    <row r="115" s="2" customFormat="1">
      <c r="A115" s="42"/>
      <c r="B115" s="43"/>
      <c r="C115" s="44"/>
      <c r="D115" s="231" t="s">
        <v>321</v>
      </c>
      <c r="E115" s="44"/>
      <c r="F115" s="232" t="s">
        <v>322</v>
      </c>
      <c r="G115" s="44"/>
      <c r="H115" s="44"/>
      <c r="I115" s="233"/>
      <c r="J115" s="44"/>
      <c r="K115" s="44"/>
      <c r="L115" s="48"/>
      <c r="M115" s="234"/>
      <c r="N115" s="235"/>
      <c r="O115" s="89"/>
      <c r="P115" s="89"/>
      <c r="Q115" s="89"/>
      <c r="R115" s="89"/>
      <c r="S115" s="89"/>
      <c r="T115" s="90"/>
      <c r="U115" s="42"/>
      <c r="V115" s="42"/>
      <c r="W115" s="42"/>
      <c r="X115" s="42"/>
      <c r="Y115" s="42"/>
      <c r="Z115" s="42"/>
      <c r="AA115" s="42"/>
      <c r="AB115" s="42"/>
      <c r="AC115" s="42"/>
      <c r="AD115" s="42"/>
      <c r="AE115" s="42"/>
      <c r="AT115" s="20" t="s">
        <v>321</v>
      </c>
      <c r="AU115" s="20" t="s">
        <v>90</v>
      </c>
    </row>
    <row r="116" s="13" customFormat="1">
      <c r="A116" s="13"/>
      <c r="B116" s="236"/>
      <c r="C116" s="237"/>
      <c r="D116" s="231" t="s">
        <v>237</v>
      </c>
      <c r="E116" s="238" t="s">
        <v>39</v>
      </c>
      <c r="F116" s="239" t="s">
        <v>844</v>
      </c>
      <c r="G116" s="237"/>
      <c r="H116" s="240">
        <v>4.75</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237</v>
      </c>
      <c r="AU116" s="246" t="s">
        <v>90</v>
      </c>
      <c r="AV116" s="13" t="s">
        <v>90</v>
      </c>
      <c r="AW116" s="13" t="s">
        <v>41</v>
      </c>
      <c r="AX116" s="13" t="s">
        <v>80</v>
      </c>
      <c r="AY116" s="246" t="s">
        <v>225</v>
      </c>
    </row>
    <row r="117" s="14" customFormat="1">
      <c r="A117" s="14"/>
      <c r="B117" s="247"/>
      <c r="C117" s="248"/>
      <c r="D117" s="231" t="s">
        <v>237</v>
      </c>
      <c r="E117" s="249" t="s">
        <v>39</v>
      </c>
      <c r="F117" s="250" t="s">
        <v>239</v>
      </c>
      <c r="G117" s="248"/>
      <c r="H117" s="251">
        <v>4.75</v>
      </c>
      <c r="I117" s="252"/>
      <c r="J117" s="248"/>
      <c r="K117" s="248"/>
      <c r="L117" s="253"/>
      <c r="M117" s="254"/>
      <c r="N117" s="255"/>
      <c r="O117" s="255"/>
      <c r="P117" s="255"/>
      <c r="Q117" s="255"/>
      <c r="R117" s="255"/>
      <c r="S117" s="255"/>
      <c r="T117" s="256"/>
      <c r="U117" s="14"/>
      <c r="V117" s="14"/>
      <c r="W117" s="14"/>
      <c r="X117" s="14"/>
      <c r="Y117" s="14"/>
      <c r="Z117" s="14"/>
      <c r="AA117" s="14"/>
      <c r="AB117" s="14"/>
      <c r="AC117" s="14"/>
      <c r="AD117" s="14"/>
      <c r="AE117" s="14"/>
      <c r="AT117" s="257" t="s">
        <v>237</v>
      </c>
      <c r="AU117" s="257" t="s">
        <v>90</v>
      </c>
      <c r="AV117" s="14" t="s">
        <v>233</v>
      </c>
      <c r="AW117" s="14" t="s">
        <v>41</v>
      </c>
      <c r="AX117" s="14" t="s">
        <v>87</v>
      </c>
      <c r="AY117" s="257" t="s">
        <v>225</v>
      </c>
    </row>
    <row r="118" s="2" customFormat="1" ht="16.5" customHeight="1">
      <c r="A118" s="42"/>
      <c r="B118" s="43"/>
      <c r="C118" s="258" t="s">
        <v>272</v>
      </c>
      <c r="D118" s="258" t="s">
        <v>307</v>
      </c>
      <c r="E118" s="259" t="s">
        <v>845</v>
      </c>
      <c r="F118" s="260" t="s">
        <v>828</v>
      </c>
      <c r="G118" s="261" t="s">
        <v>175</v>
      </c>
      <c r="H118" s="262">
        <v>1360</v>
      </c>
      <c r="I118" s="263"/>
      <c r="J118" s="264">
        <f>ROUND(I118*H118,2)</f>
        <v>0</v>
      </c>
      <c r="K118" s="260" t="s">
        <v>232</v>
      </c>
      <c r="L118" s="265"/>
      <c r="M118" s="266" t="s">
        <v>39</v>
      </c>
      <c r="N118" s="267" t="s">
        <v>53</v>
      </c>
      <c r="O118" s="89"/>
      <c r="P118" s="227">
        <f>O118*H118</f>
        <v>0</v>
      </c>
      <c r="Q118" s="227">
        <v>0.00123</v>
      </c>
      <c r="R118" s="227">
        <f>Q118*H118</f>
        <v>1.6728000000000001</v>
      </c>
      <c r="S118" s="227">
        <v>0</v>
      </c>
      <c r="T118" s="228">
        <f>S118*H118</f>
        <v>0</v>
      </c>
      <c r="U118" s="42"/>
      <c r="V118" s="42"/>
      <c r="W118" s="42"/>
      <c r="X118" s="42"/>
      <c r="Y118" s="42"/>
      <c r="Z118" s="42"/>
      <c r="AA118" s="42"/>
      <c r="AB118" s="42"/>
      <c r="AC118" s="42"/>
      <c r="AD118" s="42"/>
      <c r="AE118" s="42"/>
      <c r="AR118" s="229" t="s">
        <v>272</v>
      </c>
      <c r="AT118" s="229" t="s">
        <v>307</v>
      </c>
      <c r="AU118" s="229" t="s">
        <v>90</v>
      </c>
      <c r="AY118" s="20" t="s">
        <v>225</v>
      </c>
      <c r="BE118" s="230">
        <f>IF(N118="základní",J118,0)</f>
        <v>0</v>
      </c>
      <c r="BF118" s="230">
        <f>IF(N118="snížená",J118,0)</f>
        <v>0</v>
      </c>
      <c r="BG118" s="230">
        <f>IF(N118="zákl. přenesená",J118,0)</f>
        <v>0</v>
      </c>
      <c r="BH118" s="230">
        <f>IF(N118="sníž. přenesená",J118,0)</f>
        <v>0</v>
      </c>
      <c r="BI118" s="230">
        <f>IF(N118="nulová",J118,0)</f>
        <v>0</v>
      </c>
      <c r="BJ118" s="20" t="s">
        <v>233</v>
      </c>
      <c r="BK118" s="230">
        <f>ROUND(I118*H118,2)</f>
        <v>0</v>
      </c>
      <c r="BL118" s="20" t="s">
        <v>233</v>
      </c>
      <c r="BM118" s="229" t="s">
        <v>846</v>
      </c>
    </row>
    <row r="119" s="13" customFormat="1">
      <c r="A119" s="13"/>
      <c r="B119" s="236"/>
      <c r="C119" s="237"/>
      <c r="D119" s="231" t="s">
        <v>237</v>
      </c>
      <c r="E119" s="238" t="s">
        <v>39</v>
      </c>
      <c r="F119" s="239" t="s">
        <v>847</v>
      </c>
      <c r="G119" s="237"/>
      <c r="H119" s="240">
        <v>1360</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237</v>
      </c>
      <c r="AU119" s="246" t="s">
        <v>90</v>
      </c>
      <c r="AV119" s="13" t="s">
        <v>90</v>
      </c>
      <c r="AW119" s="13" t="s">
        <v>41</v>
      </c>
      <c r="AX119" s="13" t="s">
        <v>80</v>
      </c>
      <c r="AY119" s="246" t="s">
        <v>225</v>
      </c>
    </row>
    <row r="120" s="14" customFormat="1">
      <c r="A120" s="14"/>
      <c r="B120" s="247"/>
      <c r="C120" s="248"/>
      <c r="D120" s="231" t="s">
        <v>237</v>
      </c>
      <c r="E120" s="249" t="s">
        <v>827</v>
      </c>
      <c r="F120" s="250" t="s">
        <v>239</v>
      </c>
      <c r="G120" s="248"/>
      <c r="H120" s="251">
        <v>1360</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237</v>
      </c>
      <c r="AU120" s="257" t="s">
        <v>90</v>
      </c>
      <c r="AV120" s="14" t="s">
        <v>233</v>
      </c>
      <c r="AW120" s="14" t="s">
        <v>41</v>
      </c>
      <c r="AX120" s="14" t="s">
        <v>87</v>
      </c>
      <c r="AY120" s="257" t="s">
        <v>225</v>
      </c>
    </row>
    <row r="121" s="2" customFormat="1" ht="16.5" customHeight="1">
      <c r="A121" s="42"/>
      <c r="B121" s="43"/>
      <c r="C121" s="258" t="s">
        <v>277</v>
      </c>
      <c r="D121" s="258" t="s">
        <v>307</v>
      </c>
      <c r="E121" s="259" t="s">
        <v>308</v>
      </c>
      <c r="F121" s="260" t="s">
        <v>506</v>
      </c>
      <c r="G121" s="261" t="s">
        <v>175</v>
      </c>
      <c r="H121" s="262">
        <v>680</v>
      </c>
      <c r="I121" s="263"/>
      <c r="J121" s="264">
        <f>ROUND(I121*H121,2)</f>
        <v>0</v>
      </c>
      <c r="K121" s="260" t="s">
        <v>232</v>
      </c>
      <c r="L121" s="265"/>
      <c r="M121" s="266" t="s">
        <v>39</v>
      </c>
      <c r="N121" s="267" t="s">
        <v>53</v>
      </c>
      <c r="O121" s="89"/>
      <c r="P121" s="227">
        <f>O121*H121</f>
        <v>0</v>
      </c>
      <c r="Q121" s="227">
        <v>0.00018000000000000001</v>
      </c>
      <c r="R121" s="227">
        <f>Q121*H121</f>
        <v>0.12240000000000001</v>
      </c>
      <c r="S121" s="227">
        <v>0</v>
      </c>
      <c r="T121" s="228">
        <f>S121*H121</f>
        <v>0</v>
      </c>
      <c r="U121" s="42"/>
      <c r="V121" s="42"/>
      <c r="W121" s="42"/>
      <c r="X121" s="42"/>
      <c r="Y121" s="42"/>
      <c r="Z121" s="42"/>
      <c r="AA121" s="42"/>
      <c r="AB121" s="42"/>
      <c r="AC121" s="42"/>
      <c r="AD121" s="42"/>
      <c r="AE121" s="42"/>
      <c r="AR121" s="229" t="s">
        <v>272</v>
      </c>
      <c r="AT121" s="229" t="s">
        <v>307</v>
      </c>
      <c r="AU121" s="229" t="s">
        <v>90</v>
      </c>
      <c r="AY121" s="20" t="s">
        <v>225</v>
      </c>
      <c r="BE121" s="230">
        <f>IF(N121="základní",J121,0)</f>
        <v>0</v>
      </c>
      <c r="BF121" s="230">
        <f>IF(N121="snížená",J121,0)</f>
        <v>0</v>
      </c>
      <c r="BG121" s="230">
        <f>IF(N121="zákl. přenesená",J121,0)</f>
        <v>0</v>
      </c>
      <c r="BH121" s="230">
        <f>IF(N121="sníž. přenesená",J121,0)</f>
        <v>0</v>
      </c>
      <c r="BI121" s="230">
        <f>IF(N121="nulová",J121,0)</f>
        <v>0</v>
      </c>
      <c r="BJ121" s="20" t="s">
        <v>233</v>
      </c>
      <c r="BK121" s="230">
        <f>ROUND(I121*H121,2)</f>
        <v>0</v>
      </c>
      <c r="BL121" s="20" t="s">
        <v>233</v>
      </c>
      <c r="BM121" s="229" t="s">
        <v>310</v>
      </c>
    </row>
    <row r="122" s="13" customFormat="1">
      <c r="A122" s="13"/>
      <c r="B122" s="236"/>
      <c r="C122" s="237"/>
      <c r="D122" s="231" t="s">
        <v>237</v>
      </c>
      <c r="E122" s="238" t="s">
        <v>39</v>
      </c>
      <c r="F122" s="239" t="s">
        <v>822</v>
      </c>
      <c r="G122" s="237"/>
      <c r="H122" s="240">
        <v>680</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237</v>
      </c>
      <c r="AU122" s="246" t="s">
        <v>90</v>
      </c>
      <c r="AV122" s="13" t="s">
        <v>90</v>
      </c>
      <c r="AW122" s="13" t="s">
        <v>41</v>
      </c>
      <c r="AX122" s="13" t="s">
        <v>80</v>
      </c>
      <c r="AY122" s="246" t="s">
        <v>225</v>
      </c>
    </row>
    <row r="123" s="14" customFormat="1">
      <c r="A123" s="14"/>
      <c r="B123" s="247"/>
      <c r="C123" s="248"/>
      <c r="D123" s="231" t="s">
        <v>237</v>
      </c>
      <c r="E123" s="249" t="s">
        <v>821</v>
      </c>
      <c r="F123" s="250" t="s">
        <v>239</v>
      </c>
      <c r="G123" s="248"/>
      <c r="H123" s="251">
        <v>680</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237</v>
      </c>
      <c r="AU123" s="257" t="s">
        <v>90</v>
      </c>
      <c r="AV123" s="14" t="s">
        <v>233</v>
      </c>
      <c r="AW123" s="14" t="s">
        <v>41</v>
      </c>
      <c r="AX123" s="14" t="s">
        <v>87</v>
      </c>
      <c r="AY123" s="257" t="s">
        <v>225</v>
      </c>
    </row>
    <row r="124" s="12" customFormat="1" ht="25.92" customHeight="1">
      <c r="A124" s="12"/>
      <c r="B124" s="202"/>
      <c r="C124" s="203"/>
      <c r="D124" s="204" t="s">
        <v>79</v>
      </c>
      <c r="E124" s="205" t="s">
        <v>328</v>
      </c>
      <c r="F124" s="205" t="s">
        <v>329</v>
      </c>
      <c r="G124" s="203"/>
      <c r="H124" s="203"/>
      <c r="I124" s="206"/>
      <c r="J124" s="207">
        <f>BK124</f>
        <v>0</v>
      </c>
      <c r="K124" s="203"/>
      <c r="L124" s="208"/>
      <c r="M124" s="209"/>
      <c r="N124" s="210"/>
      <c r="O124" s="210"/>
      <c r="P124" s="211">
        <f>SUM(P125:P154)</f>
        <v>0</v>
      </c>
      <c r="Q124" s="210"/>
      <c r="R124" s="211">
        <f>SUM(R125:R154)</f>
        <v>0</v>
      </c>
      <c r="S124" s="210"/>
      <c r="T124" s="212">
        <f>SUM(T125:T154)</f>
        <v>0</v>
      </c>
      <c r="U124" s="12"/>
      <c r="V124" s="12"/>
      <c r="W124" s="12"/>
      <c r="X124" s="12"/>
      <c r="Y124" s="12"/>
      <c r="Z124" s="12"/>
      <c r="AA124" s="12"/>
      <c r="AB124" s="12"/>
      <c r="AC124" s="12"/>
      <c r="AD124" s="12"/>
      <c r="AE124" s="12"/>
      <c r="AR124" s="213" t="s">
        <v>233</v>
      </c>
      <c r="AT124" s="214" t="s">
        <v>79</v>
      </c>
      <c r="AU124" s="214" t="s">
        <v>80</v>
      </c>
      <c r="AY124" s="213" t="s">
        <v>225</v>
      </c>
      <c r="BK124" s="215">
        <f>SUM(BK125:BK154)</f>
        <v>0</v>
      </c>
    </row>
    <row r="125" s="2" customFormat="1" ht="55.5" customHeight="1">
      <c r="A125" s="42"/>
      <c r="B125" s="43"/>
      <c r="C125" s="218" t="s">
        <v>286</v>
      </c>
      <c r="D125" s="218" t="s">
        <v>228</v>
      </c>
      <c r="E125" s="219" t="s">
        <v>331</v>
      </c>
      <c r="F125" s="220" t="s">
        <v>332</v>
      </c>
      <c r="G125" s="221" t="s">
        <v>184</v>
      </c>
      <c r="H125" s="222">
        <v>1.673</v>
      </c>
      <c r="I125" s="223"/>
      <c r="J125" s="224">
        <f>ROUND(I125*H125,2)</f>
        <v>0</v>
      </c>
      <c r="K125" s="220" t="s">
        <v>232</v>
      </c>
      <c r="L125" s="48"/>
      <c r="M125" s="225" t="s">
        <v>39</v>
      </c>
      <c r="N125" s="226" t="s">
        <v>53</v>
      </c>
      <c r="O125" s="89"/>
      <c r="P125" s="227">
        <f>O125*H125</f>
        <v>0</v>
      </c>
      <c r="Q125" s="227">
        <v>0</v>
      </c>
      <c r="R125" s="227">
        <f>Q125*H125</f>
        <v>0</v>
      </c>
      <c r="S125" s="227">
        <v>0</v>
      </c>
      <c r="T125" s="228">
        <f>S125*H125</f>
        <v>0</v>
      </c>
      <c r="U125" s="42"/>
      <c r="V125" s="42"/>
      <c r="W125" s="42"/>
      <c r="X125" s="42"/>
      <c r="Y125" s="42"/>
      <c r="Z125" s="42"/>
      <c r="AA125" s="42"/>
      <c r="AB125" s="42"/>
      <c r="AC125" s="42"/>
      <c r="AD125" s="42"/>
      <c r="AE125" s="42"/>
      <c r="AR125" s="229" t="s">
        <v>300</v>
      </c>
      <c r="AT125" s="229" t="s">
        <v>228</v>
      </c>
      <c r="AU125" s="229" t="s">
        <v>87</v>
      </c>
      <c r="AY125" s="20" t="s">
        <v>225</v>
      </c>
      <c r="BE125" s="230">
        <f>IF(N125="základní",J125,0)</f>
        <v>0</v>
      </c>
      <c r="BF125" s="230">
        <f>IF(N125="snížená",J125,0)</f>
        <v>0</v>
      </c>
      <c r="BG125" s="230">
        <f>IF(N125="zákl. přenesená",J125,0)</f>
        <v>0</v>
      </c>
      <c r="BH125" s="230">
        <f>IF(N125="sníž. přenesená",J125,0)</f>
        <v>0</v>
      </c>
      <c r="BI125" s="230">
        <f>IF(N125="nulová",J125,0)</f>
        <v>0</v>
      </c>
      <c r="BJ125" s="20" t="s">
        <v>233</v>
      </c>
      <c r="BK125" s="230">
        <f>ROUND(I125*H125,2)</f>
        <v>0</v>
      </c>
      <c r="BL125" s="20" t="s">
        <v>300</v>
      </c>
      <c r="BM125" s="229" t="s">
        <v>848</v>
      </c>
    </row>
    <row r="126" s="2" customFormat="1">
      <c r="A126" s="42"/>
      <c r="B126" s="43"/>
      <c r="C126" s="44"/>
      <c r="D126" s="231" t="s">
        <v>235</v>
      </c>
      <c r="E126" s="44"/>
      <c r="F126" s="232" t="s">
        <v>334</v>
      </c>
      <c r="G126" s="44"/>
      <c r="H126" s="44"/>
      <c r="I126" s="233"/>
      <c r="J126" s="44"/>
      <c r="K126" s="44"/>
      <c r="L126" s="48"/>
      <c r="M126" s="234"/>
      <c r="N126" s="235"/>
      <c r="O126" s="89"/>
      <c r="P126" s="89"/>
      <c r="Q126" s="89"/>
      <c r="R126" s="89"/>
      <c r="S126" s="89"/>
      <c r="T126" s="90"/>
      <c r="U126" s="42"/>
      <c r="V126" s="42"/>
      <c r="W126" s="42"/>
      <c r="X126" s="42"/>
      <c r="Y126" s="42"/>
      <c r="Z126" s="42"/>
      <c r="AA126" s="42"/>
      <c r="AB126" s="42"/>
      <c r="AC126" s="42"/>
      <c r="AD126" s="42"/>
      <c r="AE126" s="42"/>
      <c r="AT126" s="20" t="s">
        <v>235</v>
      </c>
      <c r="AU126" s="20" t="s">
        <v>87</v>
      </c>
    </row>
    <row r="127" s="15" customFormat="1">
      <c r="A127" s="15"/>
      <c r="B127" s="268"/>
      <c r="C127" s="269"/>
      <c r="D127" s="231" t="s">
        <v>237</v>
      </c>
      <c r="E127" s="270" t="s">
        <v>39</v>
      </c>
      <c r="F127" s="271" t="s">
        <v>412</v>
      </c>
      <c r="G127" s="269"/>
      <c r="H127" s="270" t="s">
        <v>39</v>
      </c>
      <c r="I127" s="272"/>
      <c r="J127" s="269"/>
      <c r="K127" s="269"/>
      <c r="L127" s="273"/>
      <c r="M127" s="274"/>
      <c r="N127" s="275"/>
      <c r="O127" s="275"/>
      <c r="P127" s="275"/>
      <c r="Q127" s="275"/>
      <c r="R127" s="275"/>
      <c r="S127" s="275"/>
      <c r="T127" s="276"/>
      <c r="U127" s="15"/>
      <c r="V127" s="15"/>
      <c r="W127" s="15"/>
      <c r="X127" s="15"/>
      <c r="Y127" s="15"/>
      <c r="Z127" s="15"/>
      <c r="AA127" s="15"/>
      <c r="AB127" s="15"/>
      <c r="AC127" s="15"/>
      <c r="AD127" s="15"/>
      <c r="AE127" s="15"/>
      <c r="AT127" s="277" t="s">
        <v>237</v>
      </c>
      <c r="AU127" s="277" t="s">
        <v>87</v>
      </c>
      <c r="AV127" s="15" t="s">
        <v>87</v>
      </c>
      <c r="AW127" s="15" t="s">
        <v>41</v>
      </c>
      <c r="AX127" s="15" t="s">
        <v>80</v>
      </c>
      <c r="AY127" s="277" t="s">
        <v>225</v>
      </c>
    </row>
    <row r="128" s="13" customFormat="1">
      <c r="A128" s="13"/>
      <c r="B128" s="236"/>
      <c r="C128" s="237"/>
      <c r="D128" s="231" t="s">
        <v>237</v>
      </c>
      <c r="E128" s="238" t="s">
        <v>39</v>
      </c>
      <c r="F128" s="239" t="s">
        <v>849</v>
      </c>
      <c r="G128" s="237"/>
      <c r="H128" s="240">
        <v>1.673</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237</v>
      </c>
      <c r="AU128" s="246" t="s">
        <v>87</v>
      </c>
      <c r="AV128" s="13" t="s">
        <v>90</v>
      </c>
      <c r="AW128" s="13" t="s">
        <v>41</v>
      </c>
      <c r="AX128" s="13" t="s">
        <v>80</v>
      </c>
      <c r="AY128" s="246" t="s">
        <v>225</v>
      </c>
    </row>
    <row r="129" s="14" customFormat="1">
      <c r="A129" s="14"/>
      <c r="B129" s="247"/>
      <c r="C129" s="248"/>
      <c r="D129" s="231" t="s">
        <v>237</v>
      </c>
      <c r="E129" s="249" t="s">
        <v>825</v>
      </c>
      <c r="F129" s="250" t="s">
        <v>239</v>
      </c>
      <c r="G129" s="248"/>
      <c r="H129" s="251">
        <v>1.673</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237</v>
      </c>
      <c r="AU129" s="257" t="s">
        <v>87</v>
      </c>
      <c r="AV129" s="14" t="s">
        <v>233</v>
      </c>
      <c r="AW129" s="14" t="s">
        <v>4</v>
      </c>
      <c r="AX129" s="14" t="s">
        <v>87</v>
      </c>
      <c r="AY129" s="257" t="s">
        <v>225</v>
      </c>
    </row>
    <row r="130" s="2" customFormat="1" ht="62.7" customHeight="1">
      <c r="A130" s="42"/>
      <c r="B130" s="43"/>
      <c r="C130" s="218" t="s">
        <v>291</v>
      </c>
      <c r="D130" s="218" t="s">
        <v>228</v>
      </c>
      <c r="E130" s="219" t="s">
        <v>338</v>
      </c>
      <c r="F130" s="220" t="s">
        <v>339</v>
      </c>
      <c r="G130" s="221" t="s">
        <v>184</v>
      </c>
      <c r="H130" s="222">
        <v>28.152000000000001</v>
      </c>
      <c r="I130" s="223"/>
      <c r="J130" s="224">
        <f>ROUND(I130*H130,2)</f>
        <v>0</v>
      </c>
      <c r="K130" s="220" t="s">
        <v>232</v>
      </c>
      <c r="L130" s="48"/>
      <c r="M130" s="225" t="s">
        <v>39</v>
      </c>
      <c r="N130" s="226" t="s">
        <v>53</v>
      </c>
      <c r="O130" s="89"/>
      <c r="P130" s="227">
        <f>O130*H130</f>
        <v>0</v>
      </c>
      <c r="Q130" s="227">
        <v>0</v>
      </c>
      <c r="R130" s="227">
        <f>Q130*H130</f>
        <v>0</v>
      </c>
      <c r="S130" s="227">
        <v>0</v>
      </c>
      <c r="T130" s="228">
        <f>S130*H130</f>
        <v>0</v>
      </c>
      <c r="U130" s="42"/>
      <c r="V130" s="42"/>
      <c r="W130" s="42"/>
      <c r="X130" s="42"/>
      <c r="Y130" s="42"/>
      <c r="Z130" s="42"/>
      <c r="AA130" s="42"/>
      <c r="AB130" s="42"/>
      <c r="AC130" s="42"/>
      <c r="AD130" s="42"/>
      <c r="AE130" s="42"/>
      <c r="AR130" s="229" t="s">
        <v>300</v>
      </c>
      <c r="AT130" s="229" t="s">
        <v>228</v>
      </c>
      <c r="AU130" s="229" t="s">
        <v>87</v>
      </c>
      <c r="AY130" s="20" t="s">
        <v>225</v>
      </c>
      <c r="BE130" s="230">
        <f>IF(N130="základní",J130,0)</f>
        <v>0</v>
      </c>
      <c r="BF130" s="230">
        <f>IF(N130="snížená",J130,0)</f>
        <v>0</v>
      </c>
      <c r="BG130" s="230">
        <f>IF(N130="zákl. přenesená",J130,0)</f>
        <v>0</v>
      </c>
      <c r="BH130" s="230">
        <f>IF(N130="sníž. přenesená",J130,0)</f>
        <v>0</v>
      </c>
      <c r="BI130" s="230">
        <f>IF(N130="nulová",J130,0)</f>
        <v>0</v>
      </c>
      <c r="BJ130" s="20" t="s">
        <v>233</v>
      </c>
      <c r="BK130" s="230">
        <f>ROUND(I130*H130,2)</f>
        <v>0</v>
      </c>
      <c r="BL130" s="20" t="s">
        <v>300</v>
      </c>
      <c r="BM130" s="229" t="s">
        <v>340</v>
      </c>
    </row>
    <row r="131" s="2" customFormat="1">
      <c r="A131" s="42"/>
      <c r="B131" s="43"/>
      <c r="C131" s="44"/>
      <c r="D131" s="231" t="s">
        <v>235</v>
      </c>
      <c r="E131" s="44"/>
      <c r="F131" s="232" t="s">
        <v>334</v>
      </c>
      <c r="G131" s="44"/>
      <c r="H131" s="44"/>
      <c r="I131" s="233"/>
      <c r="J131" s="44"/>
      <c r="K131" s="44"/>
      <c r="L131" s="48"/>
      <c r="M131" s="234"/>
      <c r="N131" s="235"/>
      <c r="O131" s="89"/>
      <c r="P131" s="89"/>
      <c r="Q131" s="89"/>
      <c r="R131" s="89"/>
      <c r="S131" s="89"/>
      <c r="T131" s="90"/>
      <c r="U131" s="42"/>
      <c r="V131" s="42"/>
      <c r="W131" s="42"/>
      <c r="X131" s="42"/>
      <c r="Y131" s="42"/>
      <c r="Z131" s="42"/>
      <c r="AA131" s="42"/>
      <c r="AB131" s="42"/>
      <c r="AC131" s="42"/>
      <c r="AD131" s="42"/>
      <c r="AE131" s="42"/>
      <c r="AT131" s="20" t="s">
        <v>235</v>
      </c>
      <c r="AU131" s="20" t="s">
        <v>87</v>
      </c>
    </row>
    <row r="132" s="13" customFormat="1">
      <c r="A132" s="13"/>
      <c r="B132" s="236"/>
      <c r="C132" s="237"/>
      <c r="D132" s="231" t="s">
        <v>237</v>
      </c>
      <c r="E132" s="238" t="s">
        <v>39</v>
      </c>
      <c r="F132" s="239" t="s">
        <v>850</v>
      </c>
      <c r="G132" s="237"/>
      <c r="H132" s="240">
        <v>28.152000000000001</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237</v>
      </c>
      <c r="AU132" s="246" t="s">
        <v>87</v>
      </c>
      <c r="AV132" s="13" t="s">
        <v>90</v>
      </c>
      <c r="AW132" s="13" t="s">
        <v>41</v>
      </c>
      <c r="AX132" s="13" t="s">
        <v>87</v>
      </c>
      <c r="AY132" s="246" t="s">
        <v>225</v>
      </c>
    </row>
    <row r="133" s="2" customFormat="1" ht="55.5" customHeight="1">
      <c r="A133" s="42"/>
      <c r="B133" s="43"/>
      <c r="C133" s="218" t="s">
        <v>8</v>
      </c>
      <c r="D133" s="218" t="s">
        <v>228</v>
      </c>
      <c r="E133" s="219" t="s">
        <v>346</v>
      </c>
      <c r="F133" s="220" t="s">
        <v>347</v>
      </c>
      <c r="G133" s="221" t="s">
        <v>175</v>
      </c>
      <c r="H133" s="222">
        <v>1</v>
      </c>
      <c r="I133" s="223"/>
      <c r="J133" s="224">
        <f>ROUND(I133*H133,2)</f>
        <v>0</v>
      </c>
      <c r="K133" s="220" t="s">
        <v>232</v>
      </c>
      <c r="L133" s="48"/>
      <c r="M133" s="225" t="s">
        <v>39</v>
      </c>
      <c r="N133" s="226" t="s">
        <v>53</v>
      </c>
      <c r="O133" s="89"/>
      <c r="P133" s="227">
        <f>O133*H133</f>
        <v>0</v>
      </c>
      <c r="Q133" s="227">
        <v>0</v>
      </c>
      <c r="R133" s="227">
        <f>Q133*H133</f>
        <v>0</v>
      </c>
      <c r="S133" s="227">
        <v>0</v>
      </c>
      <c r="T133" s="228">
        <f>S133*H133</f>
        <v>0</v>
      </c>
      <c r="U133" s="42"/>
      <c r="V133" s="42"/>
      <c r="W133" s="42"/>
      <c r="X133" s="42"/>
      <c r="Y133" s="42"/>
      <c r="Z133" s="42"/>
      <c r="AA133" s="42"/>
      <c r="AB133" s="42"/>
      <c r="AC133" s="42"/>
      <c r="AD133" s="42"/>
      <c r="AE133" s="42"/>
      <c r="AR133" s="229" t="s">
        <v>300</v>
      </c>
      <c r="AT133" s="229" t="s">
        <v>228</v>
      </c>
      <c r="AU133" s="229" t="s">
        <v>87</v>
      </c>
      <c r="AY133" s="20" t="s">
        <v>225</v>
      </c>
      <c r="BE133" s="230">
        <f>IF(N133="základní",J133,0)</f>
        <v>0</v>
      </c>
      <c r="BF133" s="230">
        <f>IF(N133="snížená",J133,0)</f>
        <v>0</v>
      </c>
      <c r="BG133" s="230">
        <f>IF(N133="zákl. přenesená",J133,0)</f>
        <v>0</v>
      </c>
      <c r="BH133" s="230">
        <f>IF(N133="sníž. přenesená",J133,0)</f>
        <v>0</v>
      </c>
      <c r="BI133" s="230">
        <f>IF(N133="nulová",J133,0)</f>
        <v>0</v>
      </c>
      <c r="BJ133" s="20" t="s">
        <v>233</v>
      </c>
      <c r="BK133" s="230">
        <f>ROUND(I133*H133,2)</f>
        <v>0</v>
      </c>
      <c r="BL133" s="20" t="s">
        <v>300</v>
      </c>
      <c r="BM133" s="229" t="s">
        <v>348</v>
      </c>
    </row>
    <row r="134" s="2" customFormat="1">
      <c r="A134" s="42"/>
      <c r="B134" s="43"/>
      <c r="C134" s="44"/>
      <c r="D134" s="231" t="s">
        <v>235</v>
      </c>
      <c r="E134" s="44"/>
      <c r="F134" s="232" t="s">
        <v>334</v>
      </c>
      <c r="G134" s="44"/>
      <c r="H134" s="44"/>
      <c r="I134" s="233"/>
      <c r="J134" s="44"/>
      <c r="K134" s="44"/>
      <c r="L134" s="48"/>
      <c r="M134" s="234"/>
      <c r="N134" s="235"/>
      <c r="O134" s="89"/>
      <c r="P134" s="89"/>
      <c r="Q134" s="89"/>
      <c r="R134" s="89"/>
      <c r="S134" s="89"/>
      <c r="T134" s="90"/>
      <c r="U134" s="42"/>
      <c r="V134" s="42"/>
      <c r="W134" s="42"/>
      <c r="X134" s="42"/>
      <c r="Y134" s="42"/>
      <c r="Z134" s="42"/>
      <c r="AA134" s="42"/>
      <c r="AB134" s="42"/>
      <c r="AC134" s="42"/>
      <c r="AD134" s="42"/>
      <c r="AE134" s="42"/>
      <c r="AT134" s="20" t="s">
        <v>235</v>
      </c>
      <c r="AU134" s="20" t="s">
        <v>87</v>
      </c>
    </row>
    <row r="135" s="13" customFormat="1">
      <c r="A135" s="13"/>
      <c r="B135" s="236"/>
      <c r="C135" s="237"/>
      <c r="D135" s="231" t="s">
        <v>237</v>
      </c>
      <c r="E135" s="238" t="s">
        <v>39</v>
      </c>
      <c r="F135" s="239" t="s">
        <v>349</v>
      </c>
      <c r="G135" s="237"/>
      <c r="H135" s="240">
        <v>1</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237</v>
      </c>
      <c r="AU135" s="246" t="s">
        <v>87</v>
      </c>
      <c r="AV135" s="13" t="s">
        <v>90</v>
      </c>
      <c r="AW135" s="13" t="s">
        <v>41</v>
      </c>
      <c r="AX135" s="13" t="s">
        <v>80</v>
      </c>
      <c r="AY135" s="246" t="s">
        <v>225</v>
      </c>
    </row>
    <row r="136" s="14" customFormat="1">
      <c r="A136" s="14"/>
      <c r="B136" s="247"/>
      <c r="C136" s="248"/>
      <c r="D136" s="231" t="s">
        <v>237</v>
      </c>
      <c r="E136" s="249" t="s">
        <v>39</v>
      </c>
      <c r="F136" s="250" t="s">
        <v>239</v>
      </c>
      <c r="G136" s="248"/>
      <c r="H136" s="251">
        <v>1</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237</v>
      </c>
      <c r="AU136" s="257" t="s">
        <v>87</v>
      </c>
      <c r="AV136" s="14" t="s">
        <v>233</v>
      </c>
      <c r="AW136" s="14" t="s">
        <v>41</v>
      </c>
      <c r="AX136" s="14" t="s">
        <v>87</v>
      </c>
      <c r="AY136" s="257" t="s">
        <v>225</v>
      </c>
    </row>
    <row r="137" s="2" customFormat="1" ht="62.7" customHeight="1">
      <c r="A137" s="42"/>
      <c r="B137" s="43"/>
      <c r="C137" s="218" t="s">
        <v>302</v>
      </c>
      <c r="D137" s="218" t="s">
        <v>228</v>
      </c>
      <c r="E137" s="219" t="s">
        <v>620</v>
      </c>
      <c r="F137" s="220" t="s">
        <v>621</v>
      </c>
      <c r="G137" s="221" t="s">
        <v>184</v>
      </c>
      <c r="H137" s="222">
        <v>28.152000000000001</v>
      </c>
      <c r="I137" s="223"/>
      <c r="J137" s="224">
        <f>ROUND(I137*H137,2)</f>
        <v>0</v>
      </c>
      <c r="K137" s="220" t="s">
        <v>232</v>
      </c>
      <c r="L137" s="48"/>
      <c r="M137" s="225" t="s">
        <v>39</v>
      </c>
      <c r="N137" s="226" t="s">
        <v>53</v>
      </c>
      <c r="O137" s="89"/>
      <c r="P137" s="227">
        <f>O137*H137</f>
        <v>0</v>
      </c>
      <c r="Q137" s="227">
        <v>0</v>
      </c>
      <c r="R137" s="227">
        <f>Q137*H137</f>
        <v>0</v>
      </c>
      <c r="S137" s="227">
        <v>0</v>
      </c>
      <c r="T137" s="228">
        <f>S137*H137</f>
        <v>0</v>
      </c>
      <c r="U137" s="42"/>
      <c r="V137" s="42"/>
      <c r="W137" s="42"/>
      <c r="X137" s="42"/>
      <c r="Y137" s="42"/>
      <c r="Z137" s="42"/>
      <c r="AA137" s="42"/>
      <c r="AB137" s="42"/>
      <c r="AC137" s="42"/>
      <c r="AD137" s="42"/>
      <c r="AE137" s="42"/>
      <c r="AR137" s="229" t="s">
        <v>300</v>
      </c>
      <c r="AT137" s="229" t="s">
        <v>228</v>
      </c>
      <c r="AU137" s="229" t="s">
        <v>87</v>
      </c>
      <c r="AY137" s="20" t="s">
        <v>225</v>
      </c>
      <c r="BE137" s="230">
        <f>IF(N137="základní",J137,0)</f>
        <v>0</v>
      </c>
      <c r="BF137" s="230">
        <f>IF(N137="snížená",J137,0)</f>
        <v>0</v>
      </c>
      <c r="BG137" s="230">
        <f>IF(N137="zákl. přenesená",J137,0)</f>
        <v>0</v>
      </c>
      <c r="BH137" s="230">
        <f>IF(N137="sníž. přenesená",J137,0)</f>
        <v>0</v>
      </c>
      <c r="BI137" s="230">
        <f>IF(N137="nulová",J137,0)</f>
        <v>0</v>
      </c>
      <c r="BJ137" s="20" t="s">
        <v>233</v>
      </c>
      <c r="BK137" s="230">
        <f>ROUND(I137*H137,2)</f>
        <v>0</v>
      </c>
      <c r="BL137" s="20" t="s">
        <v>300</v>
      </c>
      <c r="BM137" s="229" t="s">
        <v>353</v>
      </c>
    </row>
    <row r="138" s="2" customFormat="1">
      <c r="A138" s="42"/>
      <c r="B138" s="43"/>
      <c r="C138" s="44"/>
      <c r="D138" s="231" t="s">
        <v>235</v>
      </c>
      <c r="E138" s="44"/>
      <c r="F138" s="232" t="s">
        <v>334</v>
      </c>
      <c r="G138" s="44"/>
      <c r="H138" s="44"/>
      <c r="I138" s="233"/>
      <c r="J138" s="44"/>
      <c r="K138" s="44"/>
      <c r="L138" s="48"/>
      <c r="M138" s="234"/>
      <c r="N138" s="235"/>
      <c r="O138" s="89"/>
      <c r="P138" s="89"/>
      <c r="Q138" s="89"/>
      <c r="R138" s="89"/>
      <c r="S138" s="89"/>
      <c r="T138" s="90"/>
      <c r="U138" s="42"/>
      <c r="V138" s="42"/>
      <c r="W138" s="42"/>
      <c r="X138" s="42"/>
      <c r="Y138" s="42"/>
      <c r="Z138" s="42"/>
      <c r="AA138" s="42"/>
      <c r="AB138" s="42"/>
      <c r="AC138" s="42"/>
      <c r="AD138" s="42"/>
      <c r="AE138" s="42"/>
      <c r="AT138" s="20" t="s">
        <v>235</v>
      </c>
      <c r="AU138" s="20" t="s">
        <v>87</v>
      </c>
    </row>
    <row r="139" s="2" customFormat="1">
      <c r="A139" s="42"/>
      <c r="B139" s="43"/>
      <c r="C139" s="44"/>
      <c r="D139" s="231" t="s">
        <v>321</v>
      </c>
      <c r="E139" s="44"/>
      <c r="F139" s="232" t="s">
        <v>354</v>
      </c>
      <c r="G139" s="44"/>
      <c r="H139" s="44"/>
      <c r="I139" s="233"/>
      <c r="J139" s="44"/>
      <c r="K139" s="44"/>
      <c r="L139" s="48"/>
      <c r="M139" s="234"/>
      <c r="N139" s="235"/>
      <c r="O139" s="89"/>
      <c r="P139" s="89"/>
      <c r="Q139" s="89"/>
      <c r="R139" s="89"/>
      <c r="S139" s="89"/>
      <c r="T139" s="90"/>
      <c r="U139" s="42"/>
      <c r="V139" s="42"/>
      <c r="W139" s="42"/>
      <c r="X139" s="42"/>
      <c r="Y139" s="42"/>
      <c r="Z139" s="42"/>
      <c r="AA139" s="42"/>
      <c r="AB139" s="42"/>
      <c r="AC139" s="42"/>
      <c r="AD139" s="42"/>
      <c r="AE139" s="42"/>
      <c r="AT139" s="20" t="s">
        <v>321</v>
      </c>
      <c r="AU139" s="20" t="s">
        <v>87</v>
      </c>
    </row>
    <row r="140" s="13" customFormat="1">
      <c r="A140" s="13"/>
      <c r="B140" s="236"/>
      <c r="C140" s="237"/>
      <c r="D140" s="231" t="s">
        <v>237</v>
      </c>
      <c r="E140" s="238" t="s">
        <v>39</v>
      </c>
      <c r="F140" s="239" t="s">
        <v>851</v>
      </c>
      <c r="G140" s="237"/>
      <c r="H140" s="240">
        <v>28.152000000000001</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237</v>
      </c>
      <c r="AU140" s="246" t="s">
        <v>87</v>
      </c>
      <c r="AV140" s="13" t="s">
        <v>90</v>
      </c>
      <c r="AW140" s="13" t="s">
        <v>41</v>
      </c>
      <c r="AX140" s="13" t="s">
        <v>80</v>
      </c>
      <c r="AY140" s="246" t="s">
        <v>225</v>
      </c>
    </row>
    <row r="141" s="14" customFormat="1">
      <c r="A141" s="14"/>
      <c r="B141" s="247"/>
      <c r="C141" s="248"/>
      <c r="D141" s="231" t="s">
        <v>237</v>
      </c>
      <c r="E141" s="249" t="s">
        <v>817</v>
      </c>
      <c r="F141" s="250" t="s">
        <v>239</v>
      </c>
      <c r="G141" s="248"/>
      <c r="H141" s="251">
        <v>28.152000000000001</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237</v>
      </c>
      <c r="AU141" s="257" t="s">
        <v>87</v>
      </c>
      <c r="AV141" s="14" t="s">
        <v>233</v>
      </c>
      <c r="AW141" s="14" t="s">
        <v>41</v>
      </c>
      <c r="AX141" s="14" t="s">
        <v>87</v>
      </c>
      <c r="AY141" s="257" t="s">
        <v>225</v>
      </c>
    </row>
    <row r="142" s="2" customFormat="1" ht="44.25" customHeight="1">
      <c r="A142" s="42"/>
      <c r="B142" s="43"/>
      <c r="C142" s="218" t="s">
        <v>306</v>
      </c>
      <c r="D142" s="218" t="s">
        <v>228</v>
      </c>
      <c r="E142" s="219" t="s">
        <v>357</v>
      </c>
      <c r="F142" s="220" t="s">
        <v>358</v>
      </c>
      <c r="G142" s="221" t="s">
        <v>184</v>
      </c>
      <c r="H142" s="222">
        <v>1.673</v>
      </c>
      <c r="I142" s="223"/>
      <c r="J142" s="224">
        <f>ROUND(I142*H142,2)</f>
        <v>0</v>
      </c>
      <c r="K142" s="220" t="s">
        <v>232</v>
      </c>
      <c r="L142" s="48"/>
      <c r="M142" s="225" t="s">
        <v>39</v>
      </c>
      <c r="N142" s="226" t="s">
        <v>53</v>
      </c>
      <c r="O142" s="89"/>
      <c r="P142" s="227">
        <f>O142*H142</f>
        <v>0</v>
      </c>
      <c r="Q142" s="227">
        <v>0</v>
      </c>
      <c r="R142" s="227">
        <f>Q142*H142</f>
        <v>0</v>
      </c>
      <c r="S142" s="227">
        <v>0</v>
      </c>
      <c r="T142" s="228">
        <f>S142*H142</f>
        <v>0</v>
      </c>
      <c r="U142" s="42"/>
      <c r="V142" s="42"/>
      <c r="W142" s="42"/>
      <c r="X142" s="42"/>
      <c r="Y142" s="42"/>
      <c r="Z142" s="42"/>
      <c r="AA142" s="42"/>
      <c r="AB142" s="42"/>
      <c r="AC142" s="42"/>
      <c r="AD142" s="42"/>
      <c r="AE142" s="42"/>
      <c r="AR142" s="229" t="s">
        <v>300</v>
      </c>
      <c r="AT142" s="229" t="s">
        <v>228</v>
      </c>
      <c r="AU142" s="229" t="s">
        <v>87</v>
      </c>
      <c r="AY142" s="20" t="s">
        <v>225</v>
      </c>
      <c r="BE142" s="230">
        <f>IF(N142="základní",J142,0)</f>
        <v>0</v>
      </c>
      <c r="BF142" s="230">
        <f>IF(N142="snížená",J142,0)</f>
        <v>0</v>
      </c>
      <c r="BG142" s="230">
        <f>IF(N142="zákl. přenesená",J142,0)</f>
        <v>0</v>
      </c>
      <c r="BH142" s="230">
        <f>IF(N142="sníž. přenesená",J142,0)</f>
        <v>0</v>
      </c>
      <c r="BI142" s="230">
        <f>IF(N142="nulová",J142,0)</f>
        <v>0</v>
      </c>
      <c r="BJ142" s="20" t="s">
        <v>233</v>
      </c>
      <c r="BK142" s="230">
        <f>ROUND(I142*H142,2)</f>
        <v>0</v>
      </c>
      <c r="BL142" s="20" t="s">
        <v>300</v>
      </c>
      <c r="BM142" s="229" t="s">
        <v>852</v>
      </c>
    </row>
    <row r="143" s="2" customFormat="1">
      <c r="A143" s="42"/>
      <c r="B143" s="43"/>
      <c r="C143" s="44"/>
      <c r="D143" s="231" t="s">
        <v>235</v>
      </c>
      <c r="E143" s="44"/>
      <c r="F143" s="232" t="s">
        <v>360</v>
      </c>
      <c r="G143" s="44"/>
      <c r="H143" s="44"/>
      <c r="I143" s="233"/>
      <c r="J143" s="44"/>
      <c r="K143" s="44"/>
      <c r="L143" s="48"/>
      <c r="M143" s="234"/>
      <c r="N143" s="235"/>
      <c r="O143" s="89"/>
      <c r="P143" s="89"/>
      <c r="Q143" s="89"/>
      <c r="R143" s="89"/>
      <c r="S143" s="89"/>
      <c r="T143" s="90"/>
      <c r="U143" s="42"/>
      <c r="V143" s="42"/>
      <c r="W143" s="42"/>
      <c r="X143" s="42"/>
      <c r="Y143" s="42"/>
      <c r="Z143" s="42"/>
      <c r="AA143" s="42"/>
      <c r="AB143" s="42"/>
      <c r="AC143" s="42"/>
      <c r="AD143" s="42"/>
      <c r="AE143" s="42"/>
      <c r="AT143" s="20" t="s">
        <v>235</v>
      </c>
      <c r="AU143" s="20" t="s">
        <v>87</v>
      </c>
    </row>
    <row r="144" s="13" customFormat="1">
      <c r="A144" s="13"/>
      <c r="B144" s="236"/>
      <c r="C144" s="237"/>
      <c r="D144" s="231" t="s">
        <v>237</v>
      </c>
      <c r="E144" s="238" t="s">
        <v>39</v>
      </c>
      <c r="F144" s="239" t="s">
        <v>825</v>
      </c>
      <c r="G144" s="237"/>
      <c r="H144" s="240">
        <v>1.673</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237</v>
      </c>
      <c r="AU144" s="246" t="s">
        <v>87</v>
      </c>
      <c r="AV144" s="13" t="s">
        <v>90</v>
      </c>
      <c r="AW144" s="13" t="s">
        <v>41</v>
      </c>
      <c r="AX144" s="13" t="s">
        <v>80</v>
      </c>
      <c r="AY144" s="246" t="s">
        <v>225</v>
      </c>
    </row>
    <row r="145" s="14" customFormat="1">
      <c r="A145" s="14"/>
      <c r="B145" s="247"/>
      <c r="C145" s="248"/>
      <c r="D145" s="231" t="s">
        <v>237</v>
      </c>
      <c r="E145" s="249" t="s">
        <v>39</v>
      </c>
      <c r="F145" s="250" t="s">
        <v>239</v>
      </c>
      <c r="G145" s="248"/>
      <c r="H145" s="251">
        <v>1.673</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237</v>
      </c>
      <c r="AU145" s="257" t="s">
        <v>87</v>
      </c>
      <c r="AV145" s="14" t="s">
        <v>233</v>
      </c>
      <c r="AW145" s="14" t="s">
        <v>41</v>
      </c>
      <c r="AX145" s="14" t="s">
        <v>87</v>
      </c>
      <c r="AY145" s="257" t="s">
        <v>225</v>
      </c>
    </row>
    <row r="146" s="2" customFormat="1" ht="44.25" customHeight="1">
      <c r="A146" s="42"/>
      <c r="B146" s="43"/>
      <c r="C146" s="218" t="s">
        <v>312</v>
      </c>
      <c r="D146" s="218" t="s">
        <v>228</v>
      </c>
      <c r="E146" s="219" t="s">
        <v>362</v>
      </c>
      <c r="F146" s="220" t="s">
        <v>363</v>
      </c>
      <c r="G146" s="221" t="s">
        <v>184</v>
      </c>
      <c r="H146" s="222">
        <v>84.456000000000003</v>
      </c>
      <c r="I146" s="223"/>
      <c r="J146" s="224">
        <f>ROUND(I146*H146,2)</f>
        <v>0</v>
      </c>
      <c r="K146" s="220" t="s">
        <v>232</v>
      </c>
      <c r="L146" s="48"/>
      <c r="M146" s="225" t="s">
        <v>39</v>
      </c>
      <c r="N146" s="226" t="s">
        <v>53</v>
      </c>
      <c r="O146" s="89"/>
      <c r="P146" s="227">
        <f>O146*H146</f>
        <v>0</v>
      </c>
      <c r="Q146" s="227">
        <v>0</v>
      </c>
      <c r="R146" s="227">
        <f>Q146*H146</f>
        <v>0</v>
      </c>
      <c r="S146" s="227">
        <v>0</v>
      </c>
      <c r="T146" s="228">
        <f>S146*H146</f>
        <v>0</v>
      </c>
      <c r="U146" s="42"/>
      <c r="V146" s="42"/>
      <c r="W146" s="42"/>
      <c r="X146" s="42"/>
      <c r="Y146" s="42"/>
      <c r="Z146" s="42"/>
      <c r="AA146" s="42"/>
      <c r="AB146" s="42"/>
      <c r="AC146" s="42"/>
      <c r="AD146" s="42"/>
      <c r="AE146" s="42"/>
      <c r="AR146" s="229" t="s">
        <v>300</v>
      </c>
      <c r="AT146" s="229" t="s">
        <v>228</v>
      </c>
      <c r="AU146" s="229" t="s">
        <v>87</v>
      </c>
      <c r="AY146" s="20" t="s">
        <v>225</v>
      </c>
      <c r="BE146" s="230">
        <f>IF(N146="základní",J146,0)</f>
        <v>0</v>
      </c>
      <c r="BF146" s="230">
        <f>IF(N146="snížená",J146,0)</f>
        <v>0</v>
      </c>
      <c r="BG146" s="230">
        <f>IF(N146="zákl. přenesená",J146,0)</f>
        <v>0</v>
      </c>
      <c r="BH146" s="230">
        <f>IF(N146="sníž. přenesená",J146,0)</f>
        <v>0</v>
      </c>
      <c r="BI146" s="230">
        <f>IF(N146="nulová",J146,0)</f>
        <v>0</v>
      </c>
      <c r="BJ146" s="20" t="s">
        <v>233</v>
      </c>
      <c r="BK146" s="230">
        <f>ROUND(I146*H146,2)</f>
        <v>0</v>
      </c>
      <c r="BL146" s="20" t="s">
        <v>300</v>
      </c>
      <c r="BM146" s="229" t="s">
        <v>364</v>
      </c>
    </row>
    <row r="147" s="2" customFormat="1">
      <c r="A147" s="42"/>
      <c r="B147" s="43"/>
      <c r="C147" s="44"/>
      <c r="D147" s="231" t="s">
        <v>235</v>
      </c>
      <c r="E147" s="44"/>
      <c r="F147" s="232" t="s">
        <v>360</v>
      </c>
      <c r="G147" s="44"/>
      <c r="H147" s="44"/>
      <c r="I147" s="233"/>
      <c r="J147" s="44"/>
      <c r="K147" s="44"/>
      <c r="L147" s="48"/>
      <c r="M147" s="234"/>
      <c r="N147" s="235"/>
      <c r="O147" s="89"/>
      <c r="P147" s="89"/>
      <c r="Q147" s="89"/>
      <c r="R147" s="89"/>
      <c r="S147" s="89"/>
      <c r="T147" s="90"/>
      <c r="U147" s="42"/>
      <c r="V147" s="42"/>
      <c r="W147" s="42"/>
      <c r="X147" s="42"/>
      <c r="Y147" s="42"/>
      <c r="Z147" s="42"/>
      <c r="AA147" s="42"/>
      <c r="AB147" s="42"/>
      <c r="AC147" s="42"/>
      <c r="AD147" s="42"/>
      <c r="AE147" s="42"/>
      <c r="AT147" s="20" t="s">
        <v>235</v>
      </c>
      <c r="AU147" s="20" t="s">
        <v>87</v>
      </c>
    </row>
    <row r="148" s="2" customFormat="1">
      <c r="A148" s="42"/>
      <c r="B148" s="43"/>
      <c r="C148" s="44"/>
      <c r="D148" s="231" t="s">
        <v>321</v>
      </c>
      <c r="E148" s="44"/>
      <c r="F148" s="232" t="s">
        <v>365</v>
      </c>
      <c r="G148" s="44"/>
      <c r="H148" s="44"/>
      <c r="I148" s="233"/>
      <c r="J148" s="44"/>
      <c r="K148" s="44"/>
      <c r="L148" s="48"/>
      <c r="M148" s="234"/>
      <c r="N148" s="235"/>
      <c r="O148" s="89"/>
      <c r="P148" s="89"/>
      <c r="Q148" s="89"/>
      <c r="R148" s="89"/>
      <c r="S148" s="89"/>
      <c r="T148" s="90"/>
      <c r="U148" s="42"/>
      <c r="V148" s="42"/>
      <c r="W148" s="42"/>
      <c r="X148" s="42"/>
      <c r="Y148" s="42"/>
      <c r="Z148" s="42"/>
      <c r="AA148" s="42"/>
      <c r="AB148" s="42"/>
      <c r="AC148" s="42"/>
      <c r="AD148" s="42"/>
      <c r="AE148" s="42"/>
      <c r="AT148" s="20" t="s">
        <v>321</v>
      </c>
      <c r="AU148" s="20" t="s">
        <v>87</v>
      </c>
    </row>
    <row r="149" s="13" customFormat="1">
      <c r="A149" s="13"/>
      <c r="B149" s="236"/>
      <c r="C149" s="237"/>
      <c r="D149" s="231" t="s">
        <v>237</v>
      </c>
      <c r="E149" s="238" t="s">
        <v>39</v>
      </c>
      <c r="F149" s="239" t="s">
        <v>853</v>
      </c>
      <c r="G149" s="237"/>
      <c r="H149" s="240">
        <v>84.456000000000003</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237</v>
      </c>
      <c r="AU149" s="246" t="s">
        <v>87</v>
      </c>
      <c r="AV149" s="13" t="s">
        <v>90</v>
      </c>
      <c r="AW149" s="13" t="s">
        <v>41</v>
      </c>
      <c r="AX149" s="13" t="s">
        <v>80</v>
      </c>
      <c r="AY149" s="246" t="s">
        <v>225</v>
      </c>
    </row>
    <row r="150" s="14" customFormat="1">
      <c r="A150" s="14"/>
      <c r="B150" s="247"/>
      <c r="C150" s="248"/>
      <c r="D150" s="231" t="s">
        <v>237</v>
      </c>
      <c r="E150" s="249" t="s">
        <v>39</v>
      </c>
      <c r="F150" s="250" t="s">
        <v>239</v>
      </c>
      <c r="G150" s="248"/>
      <c r="H150" s="251">
        <v>84.456000000000003</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237</v>
      </c>
      <c r="AU150" s="257" t="s">
        <v>87</v>
      </c>
      <c r="AV150" s="14" t="s">
        <v>233</v>
      </c>
      <c r="AW150" s="14" t="s">
        <v>41</v>
      </c>
      <c r="AX150" s="14" t="s">
        <v>87</v>
      </c>
      <c r="AY150" s="257" t="s">
        <v>225</v>
      </c>
    </row>
    <row r="151" s="2" customFormat="1" ht="49.05" customHeight="1">
      <c r="A151" s="42"/>
      <c r="B151" s="43"/>
      <c r="C151" s="218" t="s">
        <v>317</v>
      </c>
      <c r="D151" s="218" t="s">
        <v>228</v>
      </c>
      <c r="E151" s="219" t="s">
        <v>368</v>
      </c>
      <c r="F151" s="220" t="s">
        <v>369</v>
      </c>
      <c r="G151" s="221" t="s">
        <v>184</v>
      </c>
      <c r="H151" s="222">
        <v>0.122</v>
      </c>
      <c r="I151" s="223"/>
      <c r="J151" s="224">
        <f>ROUND(I151*H151,2)</f>
        <v>0</v>
      </c>
      <c r="K151" s="220" t="s">
        <v>232</v>
      </c>
      <c r="L151" s="48"/>
      <c r="M151" s="225" t="s">
        <v>39</v>
      </c>
      <c r="N151" s="226" t="s">
        <v>53</v>
      </c>
      <c r="O151" s="89"/>
      <c r="P151" s="227">
        <f>O151*H151</f>
        <v>0</v>
      </c>
      <c r="Q151" s="227">
        <v>0</v>
      </c>
      <c r="R151" s="227">
        <f>Q151*H151</f>
        <v>0</v>
      </c>
      <c r="S151" s="227">
        <v>0</v>
      </c>
      <c r="T151" s="228">
        <f>S151*H151</f>
        <v>0</v>
      </c>
      <c r="U151" s="42"/>
      <c r="V151" s="42"/>
      <c r="W151" s="42"/>
      <c r="X151" s="42"/>
      <c r="Y151" s="42"/>
      <c r="Z151" s="42"/>
      <c r="AA151" s="42"/>
      <c r="AB151" s="42"/>
      <c r="AC151" s="42"/>
      <c r="AD151" s="42"/>
      <c r="AE151" s="42"/>
      <c r="AR151" s="229" t="s">
        <v>300</v>
      </c>
      <c r="AT151" s="229" t="s">
        <v>228</v>
      </c>
      <c r="AU151" s="229" t="s">
        <v>87</v>
      </c>
      <c r="AY151" s="20" t="s">
        <v>225</v>
      </c>
      <c r="BE151" s="230">
        <f>IF(N151="základní",J151,0)</f>
        <v>0</v>
      </c>
      <c r="BF151" s="230">
        <f>IF(N151="snížená",J151,0)</f>
        <v>0</v>
      </c>
      <c r="BG151" s="230">
        <f>IF(N151="zákl. přenesená",J151,0)</f>
        <v>0</v>
      </c>
      <c r="BH151" s="230">
        <f>IF(N151="sníž. přenesená",J151,0)</f>
        <v>0</v>
      </c>
      <c r="BI151" s="230">
        <f>IF(N151="nulová",J151,0)</f>
        <v>0</v>
      </c>
      <c r="BJ151" s="20" t="s">
        <v>233</v>
      </c>
      <c r="BK151" s="230">
        <f>ROUND(I151*H151,2)</f>
        <v>0</v>
      </c>
      <c r="BL151" s="20" t="s">
        <v>300</v>
      </c>
      <c r="BM151" s="229" t="s">
        <v>370</v>
      </c>
    </row>
    <row r="152" s="2" customFormat="1">
      <c r="A152" s="42"/>
      <c r="B152" s="43"/>
      <c r="C152" s="44"/>
      <c r="D152" s="231" t="s">
        <v>235</v>
      </c>
      <c r="E152" s="44"/>
      <c r="F152" s="232" t="s">
        <v>371</v>
      </c>
      <c r="G152" s="44"/>
      <c r="H152" s="44"/>
      <c r="I152" s="233"/>
      <c r="J152" s="44"/>
      <c r="K152" s="44"/>
      <c r="L152" s="48"/>
      <c r="M152" s="234"/>
      <c r="N152" s="235"/>
      <c r="O152" s="89"/>
      <c r="P152" s="89"/>
      <c r="Q152" s="89"/>
      <c r="R152" s="89"/>
      <c r="S152" s="89"/>
      <c r="T152" s="90"/>
      <c r="U152" s="42"/>
      <c r="V152" s="42"/>
      <c r="W152" s="42"/>
      <c r="X152" s="42"/>
      <c r="Y152" s="42"/>
      <c r="Z152" s="42"/>
      <c r="AA152" s="42"/>
      <c r="AB152" s="42"/>
      <c r="AC152" s="42"/>
      <c r="AD152" s="42"/>
      <c r="AE152" s="42"/>
      <c r="AT152" s="20" t="s">
        <v>235</v>
      </c>
      <c r="AU152" s="20" t="s">
        <v>87</v>
      </c>
    </row>
    <row r="153" s="13" customFormat="1">
      <c r="A153" s="13"/>
      <c r="B153" s="236"/>
      <c r="C153" s="237"/>
      <c r="D153" s="231" t="s">
        <v>237</v>
      </c>
      <c r="E153" s="238" t="s">
        <v>39</v>
      </c>
      <c r="F153" s="239" t="s">
        <v>854</v>
      </c>
      <c r="G153" s="237"/>
      <c r="H153" s="240">
        <v>0.122</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237</v>
      </c>
      <c r="AU153" s="246" t="s">
        <v>87</v>
      </c>
      <c r="AV153" s="13" t="s">
        <v>90</v>
      </c>
      <c r="AW153" s="13" t="s">
        <v>41</v>
      </c>
      <c r="AX153" s="13" t="s">
        <v>80</v>
      </c>
      <c r="AY153" s="246" t="s">
        <v>225</v>
      </c>
    </row>
    <row r="154" s="14" customFormat="1">
      <c r="A154" s="14"/>
      <c r="B154" s="247"/>
      <c r="C154" s="248"/>
      <c r="D154" s="231" t="s">
        <v>237</v>
      </c>
      <c r="E154" s="249" t="s">
        <v>39</v>
      </c>
      <c r="F154" s="250" t="s">
        <v>239</v>
      </c>
      <c r="G154" s="248"/>
      <c r="H154" s="251">
        <v>0.122</v>
      </c>
      <c r="I154" s="252"/>
      <c r="J154" s="248"/>
      <c r="K154" s="248"/>
      <c r="L154" s="253"/>
      <c r="M154" s="278"/>
      <c r="N154" s="279"/>
      <c r="O154" s="279"/>
      <c r="P154" s="279"/>
      <c r="Q154" s="279"/>
      <c r="R154" s="279"/>
      <c r="S154" s="279"/>
      <c r="T154" s="280"/>
      <c r="U154" s="14"/>
      <c r="V154" s="14"/>
      <c r="W154" s="14"/>
      <c r="X154" s="14"/>
      <c r="Y154" s="14"/>
      <c r="Z154" s="14"/>
      <c r="AA154" s="14"/>
      <c r="AB154" s="14"/>
      <c r="AC154" s="14"/>
      <c r="AD154" s="14"/>
      <c r="AE154" s="14"/>
      <c r="AT154" s="257" t="s">
        <v>237</v>
      </c>
      <c r="AU154" s="257" t="s">
        <v>87</v>
      </c>
      <c r="AV154" s="14" t="s">
        <v>233</v>
      </c>
      <c r="AW154" s="14" t="s">
        <v>41</v>
      </c>
      <c r="AX154" s="14" t="s">
        <v>87</v>
      </c>
      <c r="AY154" s="257" t="s">
        <v>225</v>
      </c>
    </row>
    <row r="155" s="2" customFormat="1" ht="6.96" customHeight="1">
      <c r="A155" s="42"/>
      <c r="B155" s="64"/>
      <c r="C155" s="65"/>
      <c r="D155" s="65"/>
      <c r="E155" s="65"/>
      <c r="F155" s="65"/>
      <c r="G155" s="65"/>
      <c r="H155" s="65"/>
      <c r="I155" s="65"/>
      <c r="J155" s="65"/>
      <c r="K155" s="65"/>
      <c r="L155" s="48"/>
      <c r="M155" s="42"/>
      <c r="O155" s="42"/>
      <c r="P155" s="42"/>
      <c r="Q155" s="42"/>
      <c r="R155" s="42"/>
      <c r="S155" s="42"/>
      <c r="T155" s="42"/>
      <c r="U155" s="42"/>
      <c r="V155" s="42"/>
      <c r="W155" s="42"/>
      <c r="X155" s="42"/>
      <c r="Y155" s="42"/>
      <c r="Z155" s="42"/>
      <c r="AA155" s="42"/>
      <c r="AB155" s="42"/>
      <c r="AC155" s="42"/>
      <c r="AD155" s="42"/>
      <c r="AE155" s="42"/>
    </row>
  </sheetData>
  <sheetProtection sheet="1" autoFilter="0" formatColumns="0" formatRows="0" objects="1" scenarios="1" spinCount="100000" saltValue="i9v2rDNQQ2WG+e9oxflGLkI0wgvDxVIONAWAXcDzvZlw5MAnb1Uj3ATEHEbErONKMaM0dyloFBZr16TvjR1J/w==" hashValue="o+8nh0O60Ltb/XxDAH0qtntL0dMKl3UkggMjB4GwG5qmR03wLag8zdAxv1GgWqkprQJZtkX9uaNg6jgY8r+DuQ==" algorithmName="SHA-512" password="CDD6"/>
  <autoFilter ref="C87:K15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Střítezský Petr, Bc. Ing., DiS.</dc:creator>
  <cp:lastModifiedBy>Střítezský Petr, Bc. Ing., DiS.</cp:lastModifiedBy>
  <dcterms:created xsi:type="dcterms:W3CDTF">2024-01-26T05:54:54Z</dcterms:created>
  <dcterms:modified xsi:type="dcterms:W3CDTF">2024-01-26T05:55:23Z</dcterms:modified>
</cp:coreProperties>
</file>